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jimenez\Downloads\"/>
    </mc:Choice>
  </mc:AlternateContent>
  <bookViews>
    <workbookView xWindow="0" yWindow="0" windowWidth="24000" windowHeight="9735" activeTab="1"/>
  </bookViews>
  <sheets>
    <sheet name="CONTROL DE ACTUALIZACIONES " sheetId="7" r:id="rId1"/>
    <sheet name="MATRIZ DE RIESGOS DE SST" sheetId="14" r:id="rId2"/>
    <sheet name="UNIVERSO DE RIESGOS DE SST " sheetId="11" r:id="rId3"/>
    <sheet name="TABLA DE CRITERIOS" sheetId="12" r:id="rId4"/>
    <sheet name="MAPAS DE RIESGOS INHER Y RESID" sheetId="3"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1" hidden="1">'MATRIZ DE RIESGOS DE SST'!$A$5:$Z$170</definedName>
    <definedName name="_xlnm._FilterDatabase" localSheetId="2" hidden="1">'UNIVERSO DE RIESGOS DE SST '!$A$1:$C$66</definedName>
    <definedName name="AB">[1]BASE!$A:$IV</definedName>
    <definedName name="ABC">[1]BASE1!$A:$IV</definedName>
    <definedName name="ABCD" localSheetId="1">#REF!</definedName>
    <definedName name="ABCD" localSheetId="3">#REF!</definedName>
    <definedName name="ABCD">#REF!</definedName>
    <definedName name="ABVF">[1]GRADO1!$A:$IV</definedName>
    <definedName name="ACEPTACIÓN">'[2]PANORAMA RIESGOS'!$BB$13:$BB$42</definedName>
    <definedName name="ACT" localSheetId="1">#REF!</definedName>
    <definedName name="ACT">#REF!</definedName>
    <definedName name="Actividad" localSheetId="1">#REF!</definedName>
    <definedName name="Actividad">#REF!</definedName>
    <definedName name="ACTIVIDADES" localSheetId="1">#REF!</definedName>
    <definedName name="ACTIVIDADES">#REF!</definedName>
    <definedName name="BSC" localSheetId="1">#REF!</definedName>
    <definedName name="BSC">#REF!</definedName>
    <definedName name="CALIFICACIÓN_CONSECUENCIAS" localSheetId="3">'[2]PANORAMA RIESGOS'!#REF!</definedName>
    <definedName name="CALIFICACIÓN_CONSECUENCIAS">'[2]PANORAMA RIESGOS'!#REF!</definedName>
    <definedName name="CALIFICACIÓN_POSIBILIDAD_DE_OCURRENCIA">'[2]PANORAMA RIESGOS'!#REF!</definedName>
    <definedName name="Capacidad">[3]Lista!$C$4:$C$8</definedName>
    <definedName name="CARACTER">#REF!</definedName>
    <definedName name="Clasificación" localSheetId="1">#REF!</definedName>
    <definedName name="Clasificación">#REF!</definedName>
    <definedName name="CLASIFICACIÓNCR" localSheetId="1">#REF!</definedName>
    <definedName name="CLASIFICACIÓNCR">#REF!</definedName>
    <definedName name="Concepto" comment="Concepto innovador">[3]Lista!#REF!</definedName>
    <definedName name="Concepto_innovación" localSheetId="1">#REF!</definedName>
    <definedName name="Concepto_innovación">#REF!</definedName>
    <definedName name="CONSE" localSheetId="1">#REF!</definedName>
    <definedName name="CONSE">#REF!</definedName>
    <definedName name="CUMPLIMIENTO_DE_REQUISITOS">'[2]PANORAMA RIESGOS'!#REF!</definedName>
    <definedName name="Datos" localSheetId="1">#REF!</definedName>
    <definedName name="Datos">#REF!</definedName>
    <definedName name="ECONÓMICO" localSheetId="3">'[2]PANORAMA RIESGOS'!#REF!</definedName>
    <definedName name="ECONÓMICO">'[2]PANORAMA RIESGOS'!#REF!</definedName>
    <definedName name="ESCALA">'[4]MATRIZ DE ANALISIS'!$D$10:$D$14</definedName>
    <definedName name="Export" localSheetId="1" hidden="1">{"'Hoja1'!$A$1:$I$70"}</definedName>
    <definedName name="Export" localSheetId="3" hidden="1">{"'Hoja1'!$A$1:$I$70"}</definedName>
    <definedName name="Export" hidden="1">{"'Hoja1'!$A$1:$I$70"}</definedName>
    <definedName name="EXPOSI" localSheetId="1">#REF!</definedName>
    <definedName name="EXPOSI">#REF!</definedName>
    <definedName name="FAC">[5]Hoja1!$B$2:$B$81</definedName>
    <definedName name="factor">[5]Hoja1!$B$2:$B$81</definedName>
    <definedName name="Horizontes">[3]Lista!$E$4:$E$6</definedName>
    <definedName name="HTML_CodePage" hidden="1">1252</definedName>
    <definedName name="HTML_Control" localSheetId="1" hidden="1">{"'Hoja1'!$A$1:$I$70"}</definedName>
    <definedName name="HTML_Control" localSheetId="3" hidden="1">{"'Hoja1'!$A$1:$I$70"}</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MAGEN">'[2]PANORAMA RIESGOS'!#REF!</definedName>
    <definedName name="Impacto">[3]Lista!$D$4:$D$8</definedName>
    <definedName name="Índice" localSheetId="1">#REF!</definedName>
    <definedName name="Índice">#REF!</definedName>
    <definedName name="Modelo" localSheetId="1">#REF!</definedName>
    <definedName name="Modelo">#REF!</definedName>
    <definedName name="NATURALEZA_DE_LA_LESION" localSheetId="1">#REF!</definedName>
    <definedName name="NATURALEZA_DE_LA_LESION" localSheetId="3">#REF!</definedName>
    <definedName name="NATURALEZA_DE_LA_LESION">#REF!</definedName>
    <definedName name="NLESION" localSheetId="1">#REF!</definedName>
    <definedName name="NLESION">#REF!</definedName>
    <definedName name="ocurrencia">'[4]PANORAMA RIESGOS'!$CC$1:$CD$5</definedName>
    <definedName name="OPCIONESM" localSheetId="1">#REF!</definedName>
    <definedName name="OPCIONESM" localSheetId="3">#REF!</definedName>
    <definedName name="OPCIONESM">#REF!</definedName>
    <definedName name="OPERATIVIDAD" localSheetId="3">'[2]PANORAMA RIESGOS'!#REF!</definedName>
    <definedName name="OPERATIVIDAD">'[2]PANORAMA RIESGOS'!#REF!</definedName>
    <definedName name="PLAC" localSheetId="1">#REF!</definedName>
    <definedName name="PLAC">#REF!</definedName>
    <definedName name="PLACAS" localSheetId="1">#REF!</definedName>
    <definedName name="PLACAS">[6]DATOS!$A$2:$A$94</definedName>
    <definedName name="PROBAB" localSheetId="1">#REF!</definedName>
    <definedName name="PROBAB" localSheetId="3">#REF!</definedName>
    <definedName name="PROBAB">#REF!</definedName>
    <definedName name="Proyectos" localSheetId="1">#REF!</definedName>
    <definedName name="Proyectos">#REF!</definedName>
    <definedName name="Rango1">'[7]Matriz de Peligros'!$CG$495:$CH$505</definedName>
    <definedName name="Rango2">'[7]Matriz de Peligros'!$CJ$495:$CL$517</definedName>
    <definedName name="Rol" localSheetId="1">#REF!</definedName>
    <definedName name="Rol">#REF!</definedName>
    <definedName name="SATISFACCIÓN" localSheetId="3">'[2]PANORAMA RIESGOS'!#REF!</definedName>
    <definedName name="SATISFACCIÓN">'[2]PANORAMA RIESGOS'!#REF!</definedName>
    <definedName name="Segmento" comment="Segmento de mercado">[3]Lista!#REF!</definedName>
    <definedName name="SEGURIDAD_DE_LA_INFORMACIÓN">'[2]PANORAMA RIESGOS'!#REF!</definedName>
    <definedName name="Selección">[3]Crecimiento!#REF!</definedName>
    <definedName name="Tiporegistro" localSheetId="1">#REF!</definedName>
    <definedName name="Tiporegistro">#REF!</definedName>
    <definedName name="x" localSheetId="1">#REF!</definedName>
    <definedName name="x">#REF!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70" i="14" l="1"/>
  <c r="O170" i="14"/>
  <c r="M170" i="14"/>
  <c r="P170" i="14" s="1"/>
  <c r="X170" i="14" l="1"/>
  <c r="Y170" i="14" s="1"/>
  <c r="Z170" i="14" s="1"/>
  <c r="Q170" i="14"/>
  <c r="W64" i="14"/>
  <c r="O64" i="14"/>
  <c r="M64" i="14"/>
  <c r="W129" i="14"/>
  <c r="O129" i="14"/>
  <c r="M129" i="14"/>
  <c r="W115" i="14"/>
  <c r="O115" i="14"/>
  <c r="M115" i="14"/>
  <c r="W102" i="14"/>
  <c r="O102" i="14"/>
  <c r="M102" i="14"/>
  <c r="W92" i="14"/>
  <c r="O92" i="14"/>
  <c r="M92" i="14"/>
  <c r="W82" i="14"/>
  <c r="O82" i="14"/>
  <c r="M82" i="14"/>
  <c r="W72" i="14"/>
  <c r="O72" i="14"/>
  <c r="M72" i="14"/>
  <c r="W57" i="14"/>
  <c r="O57" i="14"/>
  <c r="M57" i="14"/>
  <c r="W45" i="14"/>
  <c r="O45" i="14"/>
  <c r="M45" i="14"/>
  <c r="W168" i="14"/>
  <c r="W161" i="14"/>
  <c r="W160" i="14"/>
  <c r="W148" i="14"/>
  <c r="W141" i="14"/>
  <c r="W127" i="14"/>
  <c r="W133" i="14"/>
  <c r="W130" i="14"/>
  <c r="O130" i="14"/>
  <c r="M130" i="14"/>
  <c r="P129" i="14" l="1"/>
  <c r="P82" i="14"/>
  <c r="P115" i="14"/>
  <c r="P130" i="14"/>
  <c r="X130" i="14" s="1"/>
  <c r="P72" i="14"/>
  <c r="X72" i="14" s="1"/>
  <c r="P102" i="14"/>
  <c r="X102" i="14" s="1"/>
  <c r="P64" i="14"/>
  <c r="X64" i="14" s="1"/>
  <c r="P57" i="14"/>
  <c r="X57" i="14" s="1"/>
  <c r="P45" i="14"/>
  <c r="X45" i="14" s="1"/>
  <c r="P92" i="14"/>
  <c r="X92" i="14" s="1"/>
  <c r="X129" i="14"/>
  <c r="X115" i="14"/>
  <c r="X82" i="14"/>
  <c r="W119" i="14"/>
  <c r="W118" i="14"/>
  <c r="O118" i="14"/>
  <c r="M118" i="14"/>
  <c r="P118" i="14" l="1"/>
  <c r="X118" i="14" s="1"/>
  <c r="W114" i="14"/>
  <c r="O114" i="14"/>
  <c r="M114" i="14"/>
  <c r="W103" i="14"/>
  <c r="O103" i="14"/>
  <c r="M103" i="14"/>
  <c r="W107" i="14"/>
  <c r="W91" i="14"/>
  <c r="O91" i="14"/>
  <c r="M91" i="14"/>
  <c r="W104" i="14"/>
  <c r="W96" i="14"/>
  <c r="W88" i="14"/>
  <c r="W93" i="14"/>
  <c r="W83" i="14"/>
  <c r="O83" i="14"/>
  <c r="M83" i="14"/>
  <c r="P83" i="14" s="1"/>
  <c r="W71" i="14"/>
  <c r="O71" i="14"/>
  <c r="M71" i="14"/>
  <c r="W58" i="14"/>
  <c r="O58" i="14"/>
  <c r="M58" i="14"/>
  <c r="W34" i="14"/>
  <c r="O34" i="14"/>
  <c r="M34" i="14"/>
  <c r="W33" i="14"/>
  <c r="O33" i="14"/>
  <c r="M33" i="14"/>
  <c r="P71" i="14" l="1"/>
  <c r="X71" i="14" s="1"/>
  <c r="P91" i="14"/>
  <c r="X91" i="14" s="1"/>
  <c r="P103" i="14"/>
  <c r="X103" i="14" s="1"/>
  <c r="P114" i="14"/>
  <c r="X114" i="14" s="1"/>
  <c r="X83" i="14"/>
  <c r="P58" i="14"/>
  <c r="P34" i="14"/>
  <c r="P33" i="14"/>
  <c r="W162" i="14"/>
  <c r="O162" i="14"/>
  <c r="M162" i="14"/>
  <c r="X58" i="14" l="1"/>
  <c r="X33" i="14"/>
  <c r="X34" i="14"/>
  <c r="P162" i="14"/>
  <c r="X162" i="14" s="1"/>
  <c r="W165" i="14"/>
  <c r="O165" i="14"/>
  <c r="M165" i="14"/>
  <c r="W156" i="14"/>
  <c r="O156" i="14"/>
  <c r="M156" i="14"/>
  <c r="W147" i="14"/>
  <c r="O147" i="14"/>
  <c r="M147" i="14"/>
  <c r="W134" i="14"/>
  <c r="O134" i="14"/>
  <c r="M134" i="14"/>
  <c r="W121" i="14"/>
  <c r="O121" i="14"/>
  <c r="M121" i="14"/>
  <c r="W108" i="14"/>
  <c r="O108" i="14"/>
  <c r="M108" i="14"/>
  <c r="W98" i="14"/>
  <c r="O98" i="14"/>
  <c r="M98" i="14"/>
  <c r="W87" i="14"/>
  <c r="O87" i="14"/>
  <c r="M87" i="14"/>
  <c r="W78" i="14"/>
  <c r="O78" i="14"/>
  <c r="M78" i="14"/>
  <c r="W63" i="14"/>
  <c r="O63" i="14"/>
  <c r="M63" i="14"/>
  <c r="W52" i="14"/>
  <c r="O52" i="14"/>
  <c r="M52" i="14"/>
  <c r="W40" i="14"/>
  <c r="O40" i="14"/>
  <c r="M40" i="14"/>
  <c r="W28" i="14"/>
  <c r="O28" i="14"/>
  <c r="M28" i="14"/>
  <c r="O161" i="14"/>
  <c r="M161" i="14"/>
  <c r="O141" i="14"/>
  <c r="M141" i="14"/>
  <c r="O127" i="14"/>
  <c r="M127" i="14"/>
  <c r="W60" i="14"/>
  <c r="O60" i="14"/>
  <c r="M60" i="14"/>
  <c r="W48" i="14"/>
  <c r="O48" i="14"/>
  <c r="M48" i="14"/>
  <c r="P156" i="14" l="1"/>
  <c r="X156" i="14" s="1"/>
  <c r="P165" i="14"/>
  <c r="X165" i="14" s="1"/>
  <c r="P147" i="14"/>
  <c r="X147" i="14" s="1"/>
  <c r="P108" i="14"/>
  <c r="X108" i="14" s="1"/>
  <c r="P121" i="14"/>
  <c r="X121" i="14" s="1"/>
  <c r="P134" i="14"/>
  <c r="X134" i="14" s="1"/>
  <c r="P98" i="14"/>
  <c r="X98" i="14" s="1"/>
  <c r="P87" i="14"/>
  <c r="X87" i="14" s="1"/>
  <c r="P78" i="14"/>
  <c r="X78" i="14" s="1"/>
  <c r="P52" i="14"/>
  <c r="X52" i="14" s="1"/>
  <c r="P63" i="14"/>
  <c r="X63" i="14" s="1"/>
  <c r="P28" i="14"/>
  <c r="P40" i="14"/>
  <c r="X40" i="14" s="1"/>
  <c r="P161" i="14"/>
  <c r="X161" i="14" s="1"/>
  <c r="P141" i="14"/>
  <c r="X141" i="14" s="1"/>
  <c r="P127" i="14"/>
  <c r="X127" i="14" s="1"/>
  <c r="P60" i="14"/>
  <c r="X60" i="14" s="1"/>
  <c r="P48" i="14"/>
  <c r="X48" i="14" s="1"/>
  <c r="O168" i="14"/>
  <c r="M168" i="14"/>
  <c r="O148" i="14"/>
  <c r="M148" i="14"/>
  <c r="O133" i="14"/>
  <c r="M133" i="14"/>
  <c r="O119" i="14"/>
  <c r="M119" i="14"/>
  <c r="O107" i="14"/>
  <c r="M107" i="14"/>
  <c r="O96" i="14"/>
  <c r="M96" i="14"/>
  <c r="O88" i="14"/>
  <c r="M88" i="14"/>
  <c r="W76" i="14"/>
  <c r="O76" i="14"/>
  <c r="M76" i="14"/>
  <c r="W69" i="14"/>
  <c r="O69" i="14"/>
  <c r="M69" i="14"/>
  <c r="W65" i="14"/>
  <c r="O65" i="14"/>
  <c r="M65" i="14"/>
  <c r="W51" i="14"/>
  <c r="O51" i="14"/>
  <c r="M51" i="14"/>
  <c r="W37" i="14"/>
  <c r="O37" i="14"/>
  <c r="M37" i="14"/>
  <c r="W24" i="14"/>
  <c r="O24" i="14"/>
  <c r="M24" i="14"/>
  <c r="X28" i="14" l="1"/>
  <c r="P168" i="14"/>
  <c r="X168" i="14" s="1"/>
  <c r="P133" i="14"/>
  <c r="X133" i="14" s="1"/>
  <c r="P119" i="14"/>
  <c r="X119" i="14" s="1"/>
  <c r="P148" i="14"/>
  <c r="X148" i="14" s="1"/>
  <c r="P107" i="14"/>
  <c r="X107" i="14" s="1"/>
  <c r="P69" i="14"/>
  <c r="P96" i="14"/>
  <c r="X96" i="14" s="1"/>
  <c r="P76" i="14"/>
  <c r="P88" i="14"/>
  <c r="X88" i="14" s="1"/>
  <c r="P51" i="14"/>
  <c r="P65" i="14"/>
  <c r="X65" i="14" s="1"/>
  <c r="P37" i="14"/>
  <c r="P24" i="14"/>
  <c r="X69" i="14" l="1"/>
  <c r="X76" i="14"/>
  <c r="X51" i="14"/>
  <c r="X37" i="14"/>
  <c r="X24" i="14"/>
  <c r="W38" i="14"/>
  <c r="O38" i="14"/>
  <c r="M38" i="14"/>
  <c r="W27" i="14"/>
  <c r="W29" i="14"/>
  <c r="O29" i="14"/>
  <c r="O27" i="14"/>
  <c r="M29" i="14"/>
  <c r="M27" i="14"/>
  <c r="W26" i="14"/>
  <c r="O26" i="14"/>
  <c r="M26" i="14"/>
  <c r="W25" i="14"/>
  <c r="O25" i="14"/>
  <c r="M25" i="14"/>
  <c r="W21" i="14"/>
  <c r="W22" i="14"/>
  <c r="O21" i="14"/>
  <c r="O22" i="14"/>
  <c r="M21" i="14"/>
  <c r="M22" i="14"/>
  <c r="W20" i="14"/>
  <c r="O20" i="14"/>
  <c r="M20" i="14"/>
  <c r="W19" i="14"/>
  <c r="O19" i="14"/>
  <c r="M19" i="14"/>
  <c r="W11" i="14"/>
  <c r="O11" i="14"/>
  <c r="M11" i="14"/>
  <c r="W10" i="14"/>
  <c r="P25" i="14" l="1"/>
  <c r="P29" i="14"/>
  <c r="X29" i="14" s="1"/>
  <c r="P26" i="14"/>
  <c r="P20" i="14"/>
  <c r="P22" i="14"/>
  <c r="X22" i="14" s="1"/>
  <c r="P11" i="14"/>
  <c r="P38" i="14"/>
  <c r="P21" i="14"/>
  <c r="X21" i="14" s="1"/>
  <c r="P27" i="14"/>
  <c r="P19" i="14"/>
  <c r="X19" i="14" s="1"/>
  <c r="O10" i="14"/>
  <c r="M10" i="14"/>
  <c r="W9" i="14"/>
  <c r="O9" i="14"/>
  <c r="M9" i="14"/>
  <c r="W41" i="14"/>
  <c r="O41" i="14"/>
  <c r="M41" i="14"/>
  <c r="W39" i="14"/>
  <c r="O39" i="14"/>
  <c r="M39" i="14"/>
  <c r="W36" i="14"/>
  <c r="O36" i="14"/>
  <c r="M36" i="14"/>
  <c r="W35" i="14"/>
  <c r="O35" i="14"/>
  <c r="M35" i="14"/>
  <c r="W32" i="14"/>
  <c r="O32" i="14"/>
  <c r="M32" i="14"/>
  <c r="W31" i="14"/>
  <c r="O31" i="14"/>
  <c r="M31" i="14"/>
  <c r="W30" i="14"/>
  <c r="O30" i="14"/>
  <c r="M30" i="14"/>
  <c r="X25" i="14" l="1"/>
  <c r="P41" i="14"/>
  <c r="X41" i="14" s="1"/>
  <c r="X20" i="14"/>
  <c r="X11" i="14"/>
  <c r="X26" i="14"/>
  <c r="P39" i="14"/>
  <c r="X39" i="14" s="1"/>
  <c r="P35" i="14"/>
  <c r="X35" i="14" s="1"/>
  <c r="P9" i="14"/>
  <c r="X27" i="14"/>
  <c r="X38" i="14"/>
  <c r="P10" i="14"/>
  <c r="P36" i="14"/>
  <c r="P31" i="14"/>
  <c r="X31" i="14" s="1"/>
  <c r="P32" i="14"/>
  <c r="X32" i="14" s="1"/>
  <c r="P30" i="14"/>
  <c r="X30" i="14" s="1"/>
  <c r="W62" i="14"/>
  <c r="X9" i="14" l="1"/>
  <c r="X10" i="14"/>
  <c r="X36" i="14"/>
  <c r="O62" i="14"/>
  <c r="M62" i="14"/>
  <c r="P62" i="14" l="1"/>
  <c r="X62" i="14" s="1"/>
  <c r="W54" i="14"/>
  <c r="W68" i="14" l="1"/>
  <c r="W70" i="14"/>
  <c r="O70" i="14"/>
  <c r="M70" i="14"/>
  <c r="O68" i="14"/>
  <c r="M68" i="14"/>
  <c r="W163" i="14"/>
  <c r="O163" i="14"/>
  <c r="M163" i="14"/>
  <c r="O160" i="14"/>
  <c r="M160" i="14"/>
  <c r="W159" i="14"/>
  <c r="O159" i="14"/>
  <c r="M159" i="14"/>
  <c r="W158" i="14"/>
  <c r="O158" i="14"/>
  <c r="M158" i="14"/>
  <c r="W164" i="14"/>
  <c r="O164" i="14"/>
  <c r="M164" i="14"/>
  <c r="W157" i="14"/>
  <c r="O157" i="14"/>
  <c r="M157" i="14"/>
  <c r="P68" i="14" l="1"/>
  <c r="P70" i="14"/>
  <c r="P159" i="14"/>
  <c r="X159" i="14" s="1"/>
  <c r="P163" i="14"/>
  <c r="X163" i="14" s="1"/>
  <c r="P160" i="14"/>
  <c r="X160" i="14" s="1"/>
  <c r="P158" i="14"/>
  <c r="X158" i="14" s="1"/>
  <c r="P164" i="14"/>
  <c r="P157" i="14"/>
  <c r="X157" i="14" s="1"/>
  <c r="W155" i="14"/>
  <c r="O155" i="14"/>
  <c r="M155" i="14"/>
  <c r="W154" i="14"/>
  <c r="O154" i="14"/>
  <c r="M154" i="14"/>
  <c r="O54" i="14"/>
  <c r="M54" i="14"/>
  <c r="X68" i="14" l="1"/>
  <c r="X70" i="14"/>
  <c r="X164" i="14"/>
  <c r="P155" i="14"/>
  <c r="P154" i="14"/>
  <c r="P54" i="14"/>
  <c r="W169" i="14"/>
  <c r="O169" i="14"/>
  <c r="M169" i="14"/>
  <c r="W167" i="14"/>
  <c r="O167" i="14"/>
  <c r="M167" i="14"/>
  <c r="W166" i="14"/>
  <c r="O166" i="14"/>
  <c r="M166" i="14"/>
  <c r="W153" i="14"/>
  <c r="O153" i="14"/>
  <c r="M153" i="14"/>
  <c r="W152" i="14"/>
  <c r="O152" i="14"/>
  <c r="M152" i="14"/>
  <c r="W151" i="14"/>
  <c r="O151" i="14"/>
  <c r="M151" i="14"/>
  <c r="W150" i="14"/>
  <c r="O150" i="14"/>
  <c r="M150" i="14"/>
  <c r="W149" i="14"/>
  <c r="O149" i="14"/>
  <c r="M149" i="14"/>
  <c r="W146" i="14"/>
  <c r="O146" i="14"/>
  <c r="M146" i="14"/>
  <c r="W145" i="14"/>
  <c r="O145" i="14"/>
  <c r="M145" i="14"/>
  <c r="O144" i="14"/>
  <c r="M144" i="14"/>
  <c r="O143" i="14"/>
  <c r="M143" i="14"/>
  <c r="O142" i="14"/>
  <c r="M142" i="14"/>
  <c r="O140" i="14"/>
  <c r="M140" i="14"/>
  <c r="O139" i="14"/>
  <c r="M139" i="14"/>
  <c r="W138" i="14"/>
  <c r="O138" i="14"/>
  <c r="M138" i="14"/>
  <c r="W137" i="14"/>
  <c r="M137" i="14"/>
  <c r="O137" i="14"/>
  <c r="W136" i="14"/>
  <c r="O136" i="14"/>
  <c r="M136" i="14"/>
  <c r="W135" i="14"/>
  <c r="O135" i="14"/>
  <c r="M135" i="14"/>
  <c r="W132" i="14"/>
  <c r="O132" i="14"/>
  <c r="M132" i="14"/>
  <c r="O131" i="14"/>
  <c r="M131" i="14"/>
  <c r="O128" i="14"/>
  <c r="M128" i="14"/>
  <c r="O126" i="14"/>
  <c r="M126" i="14"/>
  <c r="O125" i="14"/>
  <c r="M125" i="14"/>
  <c r="W124" i="14"/>
  <c r="O124" i="14"/>
  <c r="M124" i="14"/>
  <c r="W123" i="14"/>
  <c r="O123" i="14"/>
  <c r="M123" i="14"/>
  <c r="W122" i="14"/>
  <c r="O122" i="14"/>
  <c r="M122" i="14"/>
  <c r="W120" i="14"/>
  <c r="O120" i="14"/>
  <c r="M120" i="14"/>
  <c r="W117" i="14"/>
  <c r="O117" i="14"/>
  <c r="M117" i="14"/>
  <c r="O116" i="14"/>
  <c r="M116" i="14"/>
  <c r="O113" i="14"/>
  <c r="M113" i="14"/>
  <c r="O112" i="14"/>
  <c r="M112" i="14"/>
  <c r="O111" i="14"/>
  <c r="M111" i="14"/>
  <c r="W110" i="14"/>
  <c r="O110" i="14"/>
  <c r="M110" i="14"/>
  <c r="W109" i="14"/>
  <c r="O109" i="14"/>
  <c r="M109" i="14"/>
  <c r="O106" i="14"/>
  <c r="M106" i="14"/>
  <c r="O105" i="14"/>
  <c r="M105" i="14"/>
  <c r="O104" i="14"/>
  <c r="M104" i="14"/>
  <c r="O101" i="14"/>
  <c r="M101" i="14"/>
  <c r="W100" i="14"/>
  <c r="O100" i="14"/>
  <c r="M100" i="14"/>
  <c r="W99" i="14"/>
  <c r="O99" i="14"/>
  <c r="M99" i="14"/>
  <c r="W97" i="14"/>
  <c r="O97" i="14"/>
  <c r="M97" i="14"/>
  <c r="O95" i="14"/>
  <c r="M95" i="14"/>
  <c r="O94" i="14"/>
  <c r="M94" i="14"/>
  <c r="O93" i="14"/>
  <c r="M93" i="14"/>
  <c r="O90" i="14"/>
  <c r="M90" i="14"/>
  <c r="W89" i="14"/>
  <c r="O89" i="14"/>
  <c r="M89" i="14"/>
  <c r="W86" i="14"/>
  <c r="O86" i="14"/>
  <c r="M86" i="14"/>
  <c r="O85" i="14"/>
  <c r="M85" i="14"/>
  <c r="O84" i="14"/>
  <c r="M84" i="14"/>
  <c r="O81" i="14"/>
  <c r="M81" i="14"/>
  <c r="W80" i="14"/>
  <c r="O80" i="14"/>
  <c r="M80" i="14"/>
  <c r="W79" i="14"/>
  <c r="O79" i="14"/>
  <c r="M79" i="14"/>
  <c r="W77" i="14"/>
  <c r="O77" i="14"/>
  <c r="M77" i="14"/>
  <c r="W75" i="14"/>
  <c r="O75" i="14"/>
  <c r="M75" i="14"/>
  <c r="O74" i="14"/>
  <c r="M74" i="14"/>
  <c r="O73" i="14"/>
  <c r="M73" i="14"/>
  <c r="W66" i="14"/>
  <c r="O66" i="14"/>
  <c r="M66" i="14"/>
  <c r="W61" i="14"/>
  <c r="O61" i="14"/>
  <c r="M61" i="14"/>
  <c r="O55" i="14"/>
  <c r="W53" i="14"/>
  <c r="O53" i="14"/>
  <c r="M53" i="14"/>
  <c r="W50" i="14"/>
  <c r="W49" i="14"/>
  <c r="O50" i="14"/>
  <c r="M50" i="14"/>
  <c r="O49" i="14"/>
  <c r="M49" i="14"/>
  <c r="W46" i="14"/>
  <c r="M44" i="14"/>
  <c r="O44" i="14"/>
  <c r="O43" i="14"/>
  <c r="M43" i="14"/>
  <c r="W18" i="14"/>
  <c r="O18" i="14"/>
  <c r="M18" i="14"/>
  <c r="W17" i="14"/>
  <c r="O17" i="14"/>
  <c r="M17" i="14"/>
  <c r="X54" i="14" l="1"/>
  <c r="X154" i="14"/>
  <c r="X155" i="14"/>
  <c r="P17" i="14"/>
  <c r="X17" i="14" s="1"/>
  <c r="P146" i="14"/>
  <c r="P77" i="14"/>
  <c r="P105" i="14"/>
  <c r="P151" i="14"/>
  <c r="X151" i="14" s="1"/>
  <c r="P132" i="14"/>
  <c r="X132" i="14" s="1"/>
  <c r="P109" i="14"/>
  <c r="X109" i="14" s="1"/>
  <c r="P117" i="14"/>
  <c r="X117" i="14" s="1"/>
  <c r="P145" i="14"/>
  <c r="P169" i="14"/>
  <c r="X169" i="14" s="1"/>
  <c r="P80" i="14"/>
  <c r="P53" i="14"/>
  <c r="P74" i="14"/>
  <c r="P93" i="14"/>
  <c r="X93" i="14" s="1"/>
  <c r="P111" i="14"/>
  <c r="P116" i="14"/>
  <c r="P122" i="14"/>
  <c r="X122" i="14" s="1"/>
  <c r="P144" i="14"/>
  <c r="P18" i="14"/>
  <c r="P149" i="14"/>
  <c r="P150" i="14"/>
  <c r="P143" i="14"/>
  <c r="P81" i="14"/>
  <c r="P97" i="14"/>
  <c r="P120" i="14"/>
  <c r="X120" i="14" s="1"/>
  <c r="P101" i="14"/>
  <c r="P106" i="14"/>
  <c r="P124" i="14"/>
  <c r="X124" i="14" s="1"/>
  <c r="P84" i="14"/>
  <c r="P125" i="14"/>
  <c r="P131" i="14"/>
  <c r="P139" i="14"/>
  <c r="P167" i="14"/>
  <c r="P95" i="14"/>
  <c r="P100" i="14"/>
  <c r="X100" i="14" s="1"/>
  <c r="P104" i="14"/>
  <c r="X104" i="14" s="1"/>
  <c r="P135" i="14"/>
  <c r="P61" i="14"/>
  <c r="X61" i="14" s="1"/>
  <c r="P73" i="14"/>
  <c r="P85" i="14"/>
  <c r="P90" i="14"/>
  <c r="P94" i="14"/>
  <c r="P136" i="14"/>
  <c r="P153" i="14"/>
  <c r="P166" i="14"/>
  <c r="P99" i="14"/>
  <c r="P126" i="14"/>
  <c r="P138" i="14"/>
  <c r="P89" i="14"/>
  <c r="X89" i="14" s="1"/>
  <c r="P152" i="14"/>
  <c r="X152" i="14" s="1"/>
  <c r="P142" i="14"/>
  <c r="P140" i="14"/>
  <c r="P137" i="14"/>
  <c r="X137" i="14" s="1"/>
  <c r="P128" i="14"/>
  <c r="P123" i="14"/>
  <c r="P113" i="14"/>
  <c r="P112" i="14"/>
  <c r="P110" i="14"/>
  <c r="X110" i="14" s="1"/>
  <c r="P86" i="14"/>
  <c r="P79" i="14"/>
  <c r="P75" i="14"/>
  <c r="X75" i="14" s="1"/>
  <c r="P50" i="14"/>
  <c r="P66" i="14"/>
  <c r="P49" i="14"/>
  <c r="W16" i="14"/>
  <c r="W15" i="14"/>
  <c r="W14" i="14"/>
  <c r="M15" i="14"/>
  <c r="M16" i="14"/>
  <c r="M14" i="14"/>
  <c r="O15" i="14"/>
  <c r="O16" i="14"/>
  <c r="O14" i="14"/>
  <c r="X146" i="14" l="1"/>
  <c r="X167" i="14"/>
  <c r="X153" i="14"/>
  <c r="X18" i="14"/>
  <c r="X97" i="14"/>
  <c r="X145" i="14"/>
  <c r="X80" i="14"/>
  <c r="X99" i="14"/>
  <c r="X77" i="14"/>
  <c r="X166" i="14"/>
  <c r="X149" i="14"/>
  <c r="X79" i="14"/>
  <c r="X150" i="14"/>
  <c r="X66" i="14"/>
  <c r="X53" i="14"/>
  <c r="X135" i="14"/>
  <c r="X136" i="14"/>
  <c r="X138" i="14"/>
  <c r="X123" i="14"/>
  <c r="X50" i="14"/>
  <c r="X86" i="14"/>
  <c r="P16" i="14"/>
  <c r="P14" i="14"/>
  <c r="X49" i="14"/>
  <c r="P15" i="14"/>
  <c r="W144" i="14"/>
  <c r="X144" i="14" s="1"/>
  <c r="W143" i="14"/>
  <c r="X143" i="14" s="1"/>
  <c r="W142" i="14"/>
  <c r="X142" i="14" s="1"/>
  <c r="W140" i="14"/>
  <c r="X140" i="14" s="1"/>
  <c r="W139" i="14"/>
  <c r="X139" i="14" s="1"/>
  <c r="W131" i="14"/>
  <c r="X131" i="14" s="1"/>
  <c r="W128" i="14"/>
  <c r="X128" i="14" s="1"/>
  <c r="W126" i="14"/>
  <c r="X126" i="14" s="1"/>
  <c r="W125" i="14"/>
  <c r="X125" i="14" s="1"/>
  <c r="W116" i="14"/>
  <c r="X116" i="14" s="1"/>
  <c r="W113" i="14"/>
  <c r="X113" i="14" s="1"/>
  <c r="W112" i="14"/>
  <c r="X112" i="14" s="1"/>
  <c r="W111" i="14"/>
  <c r="X111" i="14" s="1"/>
  <c r="W106" i="14"/>
  <c r="X106" i="14" s="1"/>
  <c r="W105" i="14"/>
  <c r="X105" i="14" s="1"/>
  <c r="W101" i="14"/>
  <c r="X101" i="14" s="1"/>
  <c r="W95" i="14"/>
  <c r="X95" i="14" s="1"/>
  <c r="W94" i="14"/>
  <c r="X94" i="14" s="1"/>
  <c r="W90" i="14"/>
  <c r="X90" i="14" s="1"/>
  <c r="W85" i="14"/>
  <c r="X85" i="14" s="1"/>
  <c r="W84" i="14"/>
  <c r="X84" i="14" s="1"/>
  <c r="W73" i="14"/>
  <c r="W74" i="14"/>
  <c r="W81" i="14"/>
  <c r="W67" i="14"/>
  <c r="O67" i="14"/>
  <c r="M67" i="14"/>
  <c r="W59" i="14"/>
  <c r="O59" i="14"/>
  <c r="M59" i="14"/>
  <c r="W56" i="14"/>
  <c r="O56" i="14"/>
  <c r="M56" i="14"/>
  <c r="W55" i="14"/>
  <c r="M55" i="14"/>
  <c r="X14" i="14" l="1"/>
  <c r="X16" i="14"/>
  <c r="X15" i="14"/>
  <c r="P67" i="14"/>
  <c r="X67" i="14" s="1"/>
  <c r="X81" i="14"/>
  <c r="X73" i="14"/>
  <c r="X74" i="14"/>
  <c r="P55" i="14"/>
  <c r="X55" i="14" s="1"/>
  <c r="P59" i="14"/>
  <c r="X59" i="14" s="1"/>
  <c r="P56" i="14"/>
  <c r="X56" i="14" s="1"/>
  <c r="W47" i="14"/>
  <c r="O47" i="14"/>
  <c r="M47" i="14"/>
  <c r="O46" i="14"/>
  <c r="M46" i="14"/>
  <c r="W44" i="14"/>
  <c r="W43" i="14"/>
  <c r="W42" i="14"/>
  <c r="O42" i="14"/>
  <c r="M42" i="14"/>
  <c r="M23" i="14"/>
  <c r="O23" i="14"/>
  <c r="W23" i="14"/>
  <c r="P43" i="14" l="1"/>
  <c r="P44" i="14"/>
  <c r="X44" i="14" s="1"/>
  <c r="P47" i="14"/>
  <c r="X47" i="14" s="1"/>
  <c r="P23" i="14"/>
  <c r="P42" i="14"/>
  <c r="P46" i="14"/>
  <c r="X46" i="14" s="1"/>
  <c r="W8" i="14"/>
  <c r="X42" i="14" l="1"/>
  <c r="X43" i="14"/>
  <c r="X23" i="14"/>
  <c r="O7" i="14"/>
  <c r="O8" i="14"/>
  <c r="O12" i="14"/>
  <c r="O13" i="14"/>
  <c r="O6" i="14"/>
  <c r="M7" i="14"/>
  <c r="M8" i="14"/>
  <c r="M12" i="14"/>
  <c r="M13" i="14"/>
  <c r="M6" i="14"/>
  <c r="W6" i="14"/>
  <c r="W7" i="14"/>
  <c r="W12" i="14"/>
  <c r="W13" i="14"/>
  <c r="J16" i="3"/>
  <c r="I18" i="3"/>
  <c r="J18" i="3"/>
  <c r="J17" i="3"/>
  <c r="P12" i="14" l="1"/>
  <c r="X12" i="14" s="1"/>
  <c r="P7" i="14"/>
  <c r="P13" i="14"/>
  <c r="X13" i="14" s="1"/>
  <c r="P8" i="14"/>
  <c r="P6" i="14"/>
  <c r="X6" i="14" s="1"/>
  <c r="K3" i="3"/>
  <c r="J3" i="3"/>
  <c r="I3" i="3"/>
  <c r="H3" i="3"/>
  <c r="G3" i="3"/>
  <c r="K4" i="3"/>
  <c r="J4" i="3"/>
  <c r="I4" i="3"/>
  <c r="H4" i="3"/>
  <c r="G4" i="3"/>
  <c r="K5" i="3"/>
  <c r="J5" i="3"/>
  <c r="I5" i="3"/>
  <c r="H5" i="3"/>
  <c r="G5" i="3"/>
  <c r="H6" i="3"/>
  <c r="I6" i="3"/>
  <c r="J6" i="3"/>
  <c r="K6" i="3"/>
  <c r="G6" i="3"/>
  <c r="H7" i="3"/>
  <c r="I7" i="3"/>
  <c r="J7" i="3"/>
  <c r="K7" i="3"/>
  <c r="G7" i="3"/>
  <c r="Q64" i="14" s="1"/>
  <c r="H16" i="3"/>
  <c r="I16" i="3"/>
  <c r="G16" i="3"/>
  <c r="H17" i="3"/>
  <c r="I17" i="3"/>
  <c r="G17" i="3"/>
  <c r="H18" i="3"/>
  <c r="G18" i="3"/>
  <c r="Y64" i="14" s="1"/>
  <c r="Z64" i="14" s="1"/>
  <c r="Y92" i="14" l="1"/>
  <c r="Z92" i="14" s="1"/>
  <c r="Y115" i="14"/>
  <c r="Z115" i="14" s="1"/>
  <c r="Y129" i="14"/>
  <c r="Z129" i="14" s="1"/>
  <c r="Y82" i="14"/>
  <c r="Z82" i="14" s="1"/>
  <c r="Y72" i="14"/>
  <c r="Z72" i="14" s="1"/>
  <c r="Y130" i="14"/>
  <c r="Z130" i="14" s="1"/>
  <c r="Y57" i="14"/>
  <c r="Z57" i="14" s="1"/>
  <c r="Y45" i="14"/>
  <c r="Z45" i="14" s="1"/>
  <c r="Y102" i="14"/>
  <c r="Z102" i="14" s="1"/>
  <c r="Y118" i="14"/>
  <c r="Z118" i="14" s="1"/>
  <c r="Y103" i="14"/>
  <c r="Z103" i="14" s="1"/>
  <c r="Y91" i="14"/>
  <c r="Z91" i="14" s="1"/>
  <c r="Y71" i="14"/>
  <c r="Z71" i="14" s="1"/>
  <c r="Y83" i="14"/>
  <c r="Z83" i="14" s="1"/>
  <c r="Y114" i="14"/>
  <c r="Z114" i="14" s="1"/>
  <c r="Y34" i="14"/>
  <c r="Z34" i="14" s="1"/>
  <c r="Y33" i="14"/>
  <c r="Z33" i="14" s="1"/>
  <c r="Y58" i="14"/>
  <c r="Z58" i="14" s="1"/>
  <c r="Y141" i="14"/>
  <c r="Z141" i="14" s="1"/>
  <c r="Y127" i="14"/>
  <c r="Z127" i="14" s="1"/>
  <c r="Y161" i="14"/>
  <c r="Z161" i="14" s="1"/>
  <c r="Y96" i="14"/>
  <c r="Z96" i="14" s="1"/>
  <c r="Y88" i="14"/>
  <c r="Z88" i="14" s="1"/>
  <c r="Y148" i="14"/>
  <c r="Z148" i="14" s="1"/>
  <c r="Y168" i="14"/>
  <c r="Z168" i="14" s="1"/>
  <c r="Y133" i="14"/>
  <c r="Z133" i="14" s="1"/>
  <c r="Y107" i="14"/>
  <c r="Z107" i="14" s="1"/>
  <c r="Y119" i="14"/>
  <c r="Z119" i="14" s="1"/>
  <c r="Y160" i="14"/>
  <c r="Z160" i="14" s="1"/>
  <c r="Y104" i="14"/>
  <c r="Z104" i="14" s="1"/>
  <c r="Y93" i="14"/>
  <c r="Z93" i="14" s="1"/>
  <c r="Q57" i="14"/>
  <c r="Q45" i="14"/>
  <c r="Q92" i="14"/>
  <c r="Q129" i="14"/>
  <c r="Q102" i="14"/>
  <c r="Q82" i="14"/>
  <c r="Q130" i="14"/>
  <c r="Q115" i="14"/>
  <c r="Q72" i="14"/>
  <c r="Q118" i="14"/>
  <c r="Q71" i="14"/>
  <c r="Q83" i="14"/>
  <c r="Q91" i="14"/>
  <c r="Q103" i="14"/>
  <c r="Q34" i="14"/>
  <c r="Q114" i="14"/>
  <c r="Q33" i="14"/>
  <c r="Q58" i="14"/>
  <c r="Y162" i="14"/>
  <c r="Z162" i="14" s="1"/>
  <c r="Y121" i="14"/>
  <c r="Z121" i="14" s="1"/>
  <c r="Y63" i="14"/>
  <c r="Z63" i="14" s="1"/>
  <c r="Y134" i="14"/>
  <c r="Z134" i="14" s="1"/>
  <c r="Y147" i="14"/>
  <c r="Z147" i="14" s="1"/>
  <c r="Y40" i="14"/>
  <c r="Z40" i="14" s="1"/>
  <c r="Y52" i="14"/>
  <c r="Z52" i="14" s="1"/>
  <c r="Y78" i="14"/>
  <c r="Z78" i="14" s="1"/>
  <c r="Y156" i="14"/>
  <c r="Z156" i="14" s="1"/>
  <c r="Y108" i="14"/>
  <c r="Z108" i="14" s="1"/>
  <c r="Y87" i="14"/>
  <c r="Z87" i="14" s="1"/>
  <c r="Y98" i="14"/>
  <c r="Z98" i="14" s="1"/>
  <c r="Y165" i="14"/>
  <c r="Z165" i="14" s="1"/>
  <c r="Y28" i="14"/>
  <c r="Z28" i="14" s="1"/>
  <c r="Q162" i="14"/>
  <c r="Q147" i="14"/>
  <c r="Q121" i="14"/>
  <c r="Q165" i="14"/>
  <c r="Q156" i="14"/>
  <c r="Q108" i="14"/>
  <c r="Q63" i="14"/>
  <c r="Q52" i="14"/>
  <c r="Q28" i="14"/>
  <c r="Q40" i="14"/>
  <c r="Q78" i="14"/>
  <c r="Q87" i="14"/>
  <c r="Q134" i="14"/>
  <c r="Q98" i="14"/>
  <c r="Y43" i="14"/>
  <c r="Z43" i="14" s="1"/>
  <c r="Y48" i="14"/>
  <c r="Z48" i="14" s="1"/>
  <c r="Y60" i="14"/>
  <c r="Z60" i="14" s="1"/>
  <c r="Y65" i="14"/>
  <c r="Z65" i="14" s="1"/>
  <c r="Y24" i="14"/>
  <c r="Z24" i="14" s="1"/>
  <c r="Y37" i="14"/>
  <c r="Z37" i="14" s="1"/>
  <c r="Y76" i="14"/>
  <c r="Z76" i="14" s="1"/>
  <c r="Y51" i="14"/>
  <c r="Z51" i="14" s="1"/>
  <c r="Y69" i="14"/>
  <c r="Z69" i="14" s="1"/>
  <c r="Y22" i="14"/>
  <c r="Z22" i="14" s="1"/>
  <c r="Y19" i="14"/>
  <c r="Z19" i="14" s="1"/>
  <c r="Y29" i="14"/>
  <c r="Z29" i="14" s="1"/>
  <c r="Y21" i="14"/>
  <c r="Z21" i="14" s="1"/>
  <c r="Y27" i="14"/>
  <c r="Z27" i="14" s="1"/>
  <c r="Y26" i="14"/>
  <c r="Z26" i="14" s="1"/>
  <c r="Y38" i="14"/>
  <c r="Z38" i="14" s="1"/>
  <c r="Y11" i="14"/>
  <c r="Z11" i="14" s="1"/>
  <c r="Y30" i="14"/>
  <c r="Z30" i="14" s="1"/>
  <c r="Y20" i="14"/>
  <c r="Z20" i="14" s="1"/>
  <c r="Y35" i="14"/>
  <c r="Z35" i="14" s="1"/>
  <c r="Y41" i="14"/>
  <c r="Z41" i="14" s="1"/>
  <c r="Y39" i="14"/>
  <c r="Z39" i="14" s="1"/>
  <c r="Y32" i="14"/>
  <c r="Z32" i="14" s="1"/>
  <c r="Y31" i="14"/>
  <c r="Z31" i="14" s="1"/>
  <c r="Y25" i="14"/>
  <c r="Z25" i="14" s="1"/>
  <c r="Y36" i="14"/>
  <c r="Z36" i="14" s="1"/>
  <c r="Y10" i="14"/>
  <c r="Z10" i="14" s="1"/>
  <c r="Y9" i="14"/>
  <c r="Z9" i="14" s="1"/>
  <c r="Y6" i="14"/>
  <c r="Z6" i="14" s="1"/>
  <c r="Y13" i="14"/>
  <c r="Z13" i="14" s="1"/>
  <c r="Q127" i="14"/>
  <c r="Q48" i="14"/>
  <c r="Q60" i="14"/>
  <c r="Q161" i="14"/>
  <c r="Q168" i="14"/>
  <c r="Q141" i="14"/>
  <c r="Q69" i="14"/>
  <c r="Q76" i="14"/>
  <c r="Q107" i="14"/>
  <c r="Q133" i="14"/>
  <c r="Q37" i="14"/>
  <c r="Q119" i="14"/>
  <c r="Q148" i="14"/>
  <c r="Q24" i="14"/>
  <c r="Q96" i="14"/>
  <c r="Q51" i="14"/>
  <c r="Q88" i="14"/>
  <c r="Q65" i="14"/>
  <c r="Q11" i="14"/>
  <c r="Q22" i="14"/>
  <c r="Q26" i="14"/>
  <c r="Q21" i="14"/>
  <c r="Q20" i="14"/>
  <c r="Q29" i="14"/>
  <c r="Q38" i="14"/>
  <c r="Q19" i="14"/>
  <c r="Q27" i="14"/>
  <c r="Q25" i="14"/>
  <c r="Q32" i="14"/>
  <c r="Q41" i="14"/>
  <c r="Q30" i="14"/>
  <c r="Q9" i="14"/>
  <c r="Q35" i="14"/>
  <c r="Q31" i="14"/>
  <c r="Q39" i="14"/>
  <c r="Q36" i="14"/>
  <c r="Q10" i="14"/>
  <c r="Y12" i="14"/>
  <c r="Z12" i="14" s="1"/>
  <c r="Q7" i="14"/>
  <c r="Y42" i="14"/>
  <c r="Z42" i="14" s="1"/>
  <c r="Y62" i="14"/>
  <c r="Z62" i="14" s="1"/>
  <c r="Y163" i="14"/>
  <c r="Z163" i="14" s="1"/>
  <c r="Y159" i="14"/>
  <c r="Z159" i="14" s="1"/>
  <c r="Y157" i="14"/>
  <c r="Z157" i="14" s="1"/>
  <c r="Y158" i="14"/>
  <c r="Z158" i="14" s="1"/>
  <c r="Y164" i="14"/>
  <c r="Z164" i="14" s="1"/>
  <c r="Y70" i="14"/>
  <c r="Z70" i="14" s="1"/>
  <c r="Y68" i="14"/>
  <c r="Z68" i="14" s="1"/>
  <c r="Y109" i="14"/>
  <c r="Z109" i="14" s="1"/>
  <c r="Y110" i="14"/>
  <c r="Z110" i="14" s="1"/>
  <c r="Y151" i="14"/>
  <c r="Z151" i="14" s="1"/>
  <c r="Y152" i="14"/>
  <c r="Z152" i="14" s="1"/>
  <c r="Y117" i="14"/>
  <c r="Z117" i="14" s="1"/>
  <c r="Y124" i="14"/>
  <c r="Z124" i="14" s="1"/>
  <c r="Y122" i="14"/>
  <c r="Z122" i="14" s="1"/>
  <c r="Y169" i="14"/>
  <c r="Z169" i="14" s="1"/>
  <c r="Y132" i="14"/>
  <c r="Z132" i="14" s="1"/>
  <c r="Y54" i="14"/>
  <c r="Z54" i="14" s="1"/>
  <c r="Y154" i="14"/>
  <c r="Z154" i="14" s="1"/>
  <c r="Y100" i="14"/>
  <c r="Z100" i="14" s="1"/>
  <c r="Y61" i="14"/>
  <c r="Z61" i="14" s="1"/>
  <c r="Y155" i="14"/>
  <c r="Z155" i="14" s="1"/>
  <c r="Y17" i="14"/>
  <c r="Z17" i="14" s="1"/>
  <c r="Y89" i="14"/>
  <c r="Z89" i="14" s="1"/>
  <c r="Y75" i="14"/>
  <c r="Z75" i="14" s="1"/>
  <c r="Y137" i="14"/>
  <c r="Z137" i="14" s="1"/>
  <c r="Y120" i="14"/>
  <c r="Z120" i="14" s="1"/>
  <c r="Y94" i="14"/>
  <c r="Z94" i="14" s="1"/>
  <c r="Y97" i="14"/>
  <c r="Z97" i="14" s="1"/>
  <c r="Y166" i="14"/>
  <c r="Z166" i="14" s="1"/>
  <c r="Y53" i="14"/>
  <c r="Z53" i="14" s="1"/>
  <c r="Y66" i="14"/>
  <c r="Z66" i="14" s="1"/>
  <c r="Y77" i="14"/>
  <c r="Z77" i="14" s="1"/>
  <c r="Y131" i="14"/>
  <c r="Z131" i="14" s="1"/>
  <c r="Y85" i="14"/>
  <c r="Z85" i="14" s="1"/>
  <c r="Y79" i="14"/>
  <c r="Z79" i="14" s="1"/>
  <c r="Y135" i="14"/>
  <c r="Z135" i="14" s="1"/>
  <c r="Y95" i="14"/>
  <c r="Z95" i="14" s="1"/>
  <c r="Y140" i="14"/>
  <c r="Z140" i="14" s="1"/>
  <c r="Y126" i="14"/>
  <c r="Z126" i="14" s="1"/>
  <c r="Y106" i="14"/>
  <c r="Z106" i="14" s="1"/>
  <c r="Y112" i="14"/>
  <c r="Z112" i="14" s="1"/>
  <c r="Y111" i="14"/>
  <c r="Z111" i="14" s="1"/>
  <c r="Y167" i="14"/>
  <c r="Z167" i="14" s="1"/>
  <c r="Y145" i="14"/>
  <c r="Z145" i="14" s="1"/>
  <c r="Y90" i="14"/>
  <c r="Z90" i="14" s="1"/>
  <c r="Y86" i="14"/>
  <c r="Z86" i="14" s="1"/>
  <c r="Y49" i="14"/>
  <c r="Z49" i="14" s="1"/>
  <c r="Y101" i="14"/>
  <c r="Z101" i="14" s="1"/>
  <c r="Y105" i="14"/>
  <c r="Z105" i="14" s="1"/>
  <c r="Y99" i="14"/>
  <c r="Z99" i="14" s="1"/>
  <c r="Y50" i="14"/>
  <c r="Z50" i="14" s="1"/>
  <c r="Y149" i="14"/>
  <c r="Z149" i="14" s="1"/>
  <c r="Y113" i="14"/>
  <c r="Z113" i="14" s="1"/>
  <c r="Y123" i="14"/>
  <c r="Z123" i="14" s="1"/>
  <c r="Y125" i="14"/>
  <c r="Z125" i="14" s="1"/>
  <c r="Y144" i="14"/>
  <c r="Z144" i="14" s="1"/>
  <c r="Y18" i="14"/>
  <c r="Z18" i="14" s="1"/>
  <c r="Y138" i="14"/>
  <c r="Z138" i="14" s="1"/>
  <c r="Y80" i="14"/>
  <c r="Z80" i="14" s="1"/>
  <c r="Y139" i="14"/>
  <c r="Z139" i="14" s="1"/>
  <c r="Y143" i="14"/>
  <c r="Z143" i="14" s="1"/>
  <c r="Y84" i="14"/>
  <c r="Z84" i="14" s="1"/>
  <c r="Y150" i="14"/>
  <c r="Z150" i="14" s="1"/>
  <c r="Y136" i="14"/>
  <c r="Z136" i="14" s="1"/>
  <c r="Y153" i="14"/>
  <c r="Z153" i="14" s="1"/>
  <c r="Y142" i="14"/>
  <c r="Z142" i="14" s="1"/>
  <c r="Y116" i="14"/>
  <c r="Z116" i="14" s="1"/>
  <c r="Y128" i="14"/>
  <c r="Z128" i="14" s="1"/>
  <c r="Y146" i="14"/>
  <c r="Z146" i="14" s="1"/>
  <c r="Y14" i="14"/>
  <c r="Z14" i="14" s="1"/>
  <c r="Y81" i="14"/>
  <c r="Z81" i="14" s="1"/>
  <c r="Y67" i="14"/>
  <c r="Z67" i="14" s="1"/>
  <c r="Y73" i="14"/>
  <c r="Z73" i="14" s="1"/>
  <c r="Y59" i="14"/>
  <c r="Z59" i="14" s="1"/>
  <c r="Y56" i="14"/>
  <c r="Z56" i="14" s="1"/>
  <c r="Y16" i="14"/>
  <c r="Z16" i="14" s="1"/>
  <c r="Y55" i="14"/>
  <c r="Z55" i="14" s="1"/>
  <c r="Y15" i="14"/>
  <c r="Z15" i="14" s="1"/>
  <c r="Y74" i="14"/>
  <c r="Z74" i="14" s="1"/>
  <c r="Y47" i="14"/>
  <c r="Z47" i="14" s="1"/>
  <c r="Y44" i="14"/>
  <c r="Z44" i="14" s="1"/>
  <c r="Y46" i="14"/>
  <c r="Z46" i="14" s="1"/>
  <c r="Q62" i="14"/>
  <c r="Q164" i="14"/>
  <c r="Q68" i="14"/>
  <c r="Q157" i="14"/>
  <c r="Q160" i="14"/>
  <c r="Q163" i="14"/>
  <c r="Q70" i="14"/>
  <c r="Q158" i="14"/>
  <c r="Q159" i="14"/>
  <c r="Q155" i="14"/>
  <c r="Q154" i="14"/>
  <c r="Q109" i="14"/>
  <c r="Q54" i="14"/>
  <c r="Q140" i="14"/>
  <c r="Q116" i="14"/>
  <c r="Q125" i="14"/>
  <c r="Q84" i="14"/>
  <c r="Q126" i="14"/>
  <c r="Q50" i="14"/>
  <c r="Q85" i="14"/>
  <c r="Q89" i="14"/>
  <c r="Q100" i="14"/>
  <c r="Q75" i="14"/>
  <c r="Q144" i="14"/>
  <c r="Q111" i="14"/>
  <c r="Q94" i="14"/>
  <c r="Q167" i="14"/>
  <c r="Q95" i="14"/>
  <c r="Q61" i="14"/>
  <c r="Q79" i="14"/>
  <c r="Q150" i="14"/>
  <c r="Q124" i="14"/>
  <c r="Q117" i="14"/>
  <c r="Q73" i="14"/>
  <c r="Q66" i="14"/>
  <c r="Q145" i="14"/>
  <c r="Q81" i="14"/>
  <c r="Q123" i="14"/>
  <c r="Q90" i="14"/>
  <c r="Q101" i="14"/>
  <c r="Q139" i="14"/>
  <c r="Q151" i="14"/>
  <c r="Q106" i="14"/>
  <c r="Q113" i="14"/>
  <c r="Q18" i="14"/>
  <c r="Q120" i="14"/>
  <c r="Q166" i="14"/>
  <c r="Q131" i="14"/>
  <c r="Q112" i="14"/>
  <c r="Q105" i="14"/>
  <c r="Q149" i="14"/>
  <c r="Q53" i="14"/>
  <c r="Q132" i="14"/>
  <c r="Q137" i="14"/>
  <c r="Q86" i="14"/>
  <c r="Q153" i="14"/>
  <c r="Q136" i="14"/>
  <c r="Q93" i="14"/>
  <c r="Q169" i="14"/>
  <c r="Q152" i="14"/>
  <c r="Q122" i="14"/>
  <c r="Q142" i="14"/>
  <c r="Q135" i="14"/>
  <c r="Q80" i="14"/>
  <c r="Q146" i="14"/>
  <c r="Q74" i="14"/>
  <c r="Q143" i="14"/>
  <c r="Q49" i="14"/>
  <c r="Q110" i="14"/>
  <c r="Q97" i="14"/>
  <c r="Q99" i="14"/>
  <c r="Q104" i="14"/>
  <c r="Q128" i="14"/>
  <c r="Q77" i="14"/>
  <c r="Q138" i="14"/>
  <c r="Q17" i="14"/>
  <c r="Q15" i="14"/>
  <c r="Q16" i="14"/>
  <c r="Q14" i="14"/>
  <c r="Q56" i="14"/>
  <c r="Q67" i="14"/>
  <c r="Q59" i="14"/>
  <c r="Q55" i="14"/>
  <c r="Q42" i="14"/>
  <c r="Q44" i="14"/>
  <c r="Q23" i="14"/>
  <c r="Q47" i="14"/>
  <c r="Q46" i="14"/>
  <c r="Q43" i="14"/>
  <c r="Y23" i="14"/>
  <c r="Z23" i="14" s="1"/>
  <c r="Q8" i="14"/>
  <c r="X8" i="14"/>
  <c r="Y8" i="14" s="1"/>
  <c r="Z8" i="14" s="1"/>
  <c r="Q12" i="14"/>
  <c r="Q6" i="14"/>
  <c r="X7" i="14"/>
  <c r="Y7" i="14" s="1"/>
  <c r="Z7" i="14" s="1"/>
  <c r="Q13" i="14"/>
</calcChain>
</file>

<file path=xl/comments1.xml><?xml version="1.0" encoding="utf-8"?>
<comments xmlns="http://schemas.openxmlformats.org/spreadsheetml/2006/main">
  <authors>
    <author>tc={36AA73AE-A979-4B7A-8E94-CB3CDD732577}</author>
    <author>tc={36AA73AE-A979-4B7B-8E94-CB3CDD732577}</author>
    <author>tc={36AA73AE-A979-4B7C-8E94-CB3CDD732577}</author>
    <author>tc={36AA73AE-A979-4B86-8E94-CB3CDD732577}</author>
    <author>tc={36AA73AE-A979-4B7D-8E94-CB3CDD732577}</author>
    <author>tc={36AA73AE-A979-4B7E-8E94-CB3CDD732577}</author>
    <author>tc={36AA73AE-A979-4B7F-8E94-CB3CDD732577}</author>
    <author>tc={36AA73AE-A979-4B80-8E94-CB3CDD732577}</author>
    <author>tc={36AA73AE-A979-4B81-8E94-CB3CDD732577}</author>
    <author>tc={36AA73AE-A979-4B82-8E94-CB3CDD732577}</author>
    <author>tc={36AA73AE-A979-4B83-8E94-CB3CDD732577}</author>
    <author>Alexandra Vanessa Damian Noriega</author>
    <author>tc={36AA73AE-A979-4B84-8E94-CB3CDD732577}</author>
    <author>tc={36AA73AE-A979-4B85-8E94-CB3CDD732577}</author>
  </authors>
  <commentList>
    <comment ref="I1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4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53"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64"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6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7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89"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100"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111"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120"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135"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S139" authorId="11" shapeId="0">
      <text>
        <r>
          <rPr>
            <b/>
            <sz val="9"/>
            <color indexed="81"/>
            <rFont val="Tahoma"/>
            <charset val="1"/>
          </rPr>
          <t>Alexandra Vanessa Damian Noriega:</t>
        </r>
        <r>
          <rPr>
            <sz val="9"/>
            <color indexed="81"/>
            <rFont val="Tahoma"/>
            <charset val="1"/>
          </rPr>
          <t xml:space="preserve">
El sistema contra incendio no se encuentra funcionando</t>
        </r>
      </text>
    </comment>
    <comment ref="I149"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 ref="I159"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Agrupar en uno solo, en la fila N° 8</t>
        </r>
      </text>
    </comment>
  </commentList>
</comments>
</file>

<file path=xl/sharedStrings.xml><?xml version="1.0" encoding="utf-8"?>
<sst xmlns="http://schemas.openxmlformats.org/spreadsheetml/2006/main" count="2037" uniqueCount="613">
  <si>
    <t>MATRIZ DE RIESGOS DE SST</t>
  </si>
  <si>
    <r>
      <t xml:space="preserve">MC-ST-FR-92
Version: </t>
    </r>
    <r>
      <rPr>
        <sz val="11"/>
        <color theme="1"/>
        <rFont val="Tahoma"/>
        <family val="2"/>
      </rPr>
      <t>00</t>
    </r>
    <r>
      <rPr>
        <b/>
        <sz val="11"/>
        <color theme="1"/>
        <rFont val="Tahoma"/>
        <family val="2"/>
      </rPr>
      <t xml:space="preserve">
Fecha: </t>
    </r>
    <r>
      <rPr>
        <sz val="11"/>
        <color theme="1"/>
        <rFont val="Tahoma"/>
        <family val="2"/>
      </rPr>
      <t xml:space="preserve">24/07/2023
</t>
    </r>
  </si>
  <si>
    <t xml:space="preserve">CONTROL DE ACTUALIZACIONES </t>
  </si>
  <si>
    <t>REVISION N°</t>
  </si>
  <si>
    <t>DESCRIPCION DE LA ACTUALIZACION</t>
  </si>
  <si>
    <t xml:space="preserve">FECHA </t>
  </si>
  <si>
    <t xml:space="preserve">REALIZADO POR </t>
  </si>
  <si>
    <t>00</t>
  </si>
  <si>
    <t xml:space="preserve">Adopción nueva metodologia  para Identificación de peligros, evaluación y valoración de riesgos basada en ISO 31000, revisada y validada por los líderes de procesos.                                                                                                               1. Se incluyen nuevos riesgos del universo de riesgos de SST como:
-FENÓMENOS NATURALES:Arroyos,Derrumbe,Inundación,Mar de leva o marea alta, Maremotos, Sismo,Terremoto, Tormenta eléctrica, Vendaval en actividad toma de muestra.
-SEGURIDAD:Locativo-Superficie de trabajo irregular, deslizante, con diferencia de nivel en actividad toma de muestra, analisis de la muestra, preparación del material del area, preparación del reactivos del area, en trabajos administrativos.  
-SEGURIDAD:Locativo-Caída de objetos en actividad toma de muestra, analisis de la muestra, preparación del material del area, preparación del reactivos del area,en trabajos administrativos,
-BIOLÓGICO: Contacto con plantas urticantes en actividad toma de muestra.
-SEGURIDAD:Locativo: - Navegación marítima o fluvial- Exposicion a cuerpos de agua profundas  en actividad toma de muestra.
-PSICOSOCIAL: Demanda de las jornadas de trabajo: Trabajo noturno, horas  extras, turnos de trabajo en actividad toma de muestra.
-SEGURIDAD: Mecánico-Materiales proyectados sólidos o fluido en actividad toma de muestra, analisis de la muestra, preparación del material del area, preparación del reactivos del area.
-PSICOSOCIAL: Demandas emocionales: Exigencia de responsabilidad del cargo, reconocimiento y compensación, demandas de carga mental, claridad en rol, control y autonomía sobre el trabajo, participación y manejo del cambio en actividad  preparación del material del area, en trabajos administrativos.
-PÚBLICO: Agresiones de usuarios - Comunidad en actividad toma de muestra.
-PÚBLICO: Asalto  en actividad toma de muestra.
-SEGURIDAD: Locativo-Falta de señalización y demarcación en actividad analisis de la muestra, preparación de reactivos del area. 
-SEGURIDAD: Locativo-Caída de objetos en actividad analisis de la muestra, preaparación del material del area, preparación de reactivos del area, en trabajos administrativos.
-SEGURIDAD: Tecnológico: Fugas en actividad toma de muestra, analisis de la muestra, preparación del material del area.
2. Se incluye actividad Almacenamiento y descarte de residuos.
3. Se divide trabajos administrativos en areas administrativas, de trabajos administrativos en areas de ensayos.
</t>
  </si>
  <si>
    <t>Alexandra Damian/ Pedro Lopez</t>
  </si>
  <si>
    <t>Jennyfer Carrillo / Johnny Aguas</t>
  </si>
  <si>
    <r>
      <t xml:space="preserve">MC-ST-FR-92
Version: </t>
    </r>
    <r>
      <rPr>
        <sz val="16"/>
        <color theme="1"/>
        <rFont val="Tahoma"/>
        <family val="2"/>
      </rPr>
      <t>00</t>
    </r>
    <r>
      <rPr>
        <b/>
        <sz val="16"/>
        <color theme="1"/>
        <rFont val="Tahoma"/>
        <family val="2"/>
      </rPr>
      <t xml:space="preserve">
Fecha: </t>
    </r>
    <r>
      <rPr>
        <sz val="16"/>
        <color theme="1"/>
        <rFont val="Tahoma"/>
        <family val="2"/>
      </rPr>
      <t>24/07/2023</t>
    </r>
  </si>
  <si>
    <t>PROCESO:</t>
  </si>
  <si>
    <t xml:space="preserve">FECHA DE ELABORACIÓN: </t>
  </si>
  <si>
    <t>ACTIVIDAD/ TAREA</t>
  </si>
  <si>
    <t>EXPUESTOS</t>
  </si>
  <si>
    <t>CARGO EXPUESTO</t>
  </si>
  <si>
    <t>FACTOR DE RIESGO (PELIGRO)</t>
  </si>
  <si>
    <t xml:space="preserve">CAUSA </t>
  </si>
  <si>
    <t>CONSECUENCIA</t>
  </si>
  <si>
    <t>ANÁLISIS DEL RIESGO</t>
  </si>
  <si>
    <t>NIVEL DEL RIESGO INHERENTE
(Probabilidad x Consecuencia)</t>
  </si>
  <si>
    <t xml:space="preserve">CONTROLES ACTUALES </t>
  </si>
  <si>
    <t xml:space="preserve">EFICACIA DE(LOS) CONTRO(LES) </t>
  </si>
  <si>
    <t>% Reducción</t>
  </si>
  <si>
    <t>VALOR DE RIESGO RESIDUAL</t>
  </si>
  <si>
    <t>NIVEL DE RIESGO RESIDUAL</t>
  </si>
  <si>
    <t>PLAN DE ACCIÓN</t>
  </si>
  <si>
    <t xml:space="preserve">RUTINARIA </t>
  </si>
  <si>
    <t>NO RUTINARIA</t>
  </si>
  <si>
    <t>Fijo</t>
  </si>
  <si>
    <t>Temporal</t>
  </si>
  <si>
    <t>Contratista</t>
  </si>
  <si>
    <t>Visitante</t>
  </si>
  <si>
    <t>GENERADO POR/ CAUSADO POR</t>
  </si>
  <si>
    <t>POSIBLE EFECTO/ CONSECUENCIA</t>
  </si>
  <si>
    <t>PROBABILIDAD</t>
  </si>
  <si>
    <t>Valor probabilidad</t>
  </si>
  <si>
    <t>Valor Consecuencia</t>
  </si>
  <si>
    <t>Valor NRI</t>
  </si>
  <si>
    <t>En la fuente</t>
  </si>
  <si>
    <t>En el medio</t>
  </si>
  <si>
    <t>En la persona</t>
  </si>
  <si>
    <t>Administrativo</t>
  </si>
  <si>
    <t>TOMA DE LA MUESTRA</t>
  </si>
  <si>
    <t>x</t>
  </si>
  <si>
    <t>Tecnico de Muestreo</t>
  </si>
  <si>
    <t>SEGURIDAD:
Locativo-Superficie de trabajo irregular, deslizante, con diferencia de nivel</t>
  </si>
  <si>
    <t>*Desnivel en el suelo.
*Desorden.
*Realizar actividades de campo.
*Subir y bajar escaleras.
*Transitar por las instalaciones.
*Obstáculos en el piso.
*Piso resbaloso.
*huecos llanos y profundos</t>
  </si>
  <si>
    <t>*Golpes, heridas, contusiones, fracturas, esguinces, luxaciones, traumas del sistema osteomuscular, heridas, muerte.</t>
  </si>
  <si>
    <t>BAJA</t>
  </si>
  <si>
    <t>IMPORTANTE</t>
  </si>
  <si>
    <t>Retirar objetos del área de trabajo que pueda causar tropiezos o caídas desde un mismo nivel. Revisar área de trabajo o de transito y reportar para corrección de la condición insegura o eliminación del peligro.</t>
  </si>
  <si>
    <t xml:space="preserve">Mantener limpia, organizada y libre de objetos las  áreas de trabajo, asegurando que los objetos estén ubicados en lugares fuera de la ejecución de las actividades. </t>
  </si>
  <si>
    <t>Uso de Botas antideslizantes, Casco de Seguridad  durante la ejecución de los muestreos (en los casos que se requiera) .</t>
  </si>
  <si>
    <t>MC-ST-IT-33 Orden y Aseo,  MC-ST-IT-20 Programa de inspecciones de seguridad y salud en el trabajo 
Capacitaciones en identificación de peligro, evaluación del riesgo y definición de controles.</t>
  </si>
  <si>
    <t>FUERTE</t>
  </si>
  <si>
    <t>QUÍMICOS:
Líquidos, nieblas, rocíos</t>
  </si>
  <si>
    <r>
      <t xml:space="preserve">*Salpicadura de químicos al realizar el trasvase.                           *Salpicadura de químicos manipulacion de residuos. </t>
    </r>
    <r>
      <rPr>
        <sz val="16"/>
        <color theme="1"/>
        <rFont val="Tahoma"/>
        <family val="2"/>
      </rPr>
      <t xml:space="preserve">(Liquidos y solidos generados en el muestreo)     </t>
    </r>
    <r>
      <rPr>
        <sz val="16"/>
        <rFont val="Tahoma"/>
        <family val="2"/>
      </rPr>
      <t xml:space="preserve">         *Preparacion de quimicos para el proceso. </t>
    </r>
  </si>
  <si>
    <t>*Cefaleas, falta de coordinación, náuseas, vómitos, irritación de vías respiratorias, ojos, piel y tracto gastrointestinal, Quemaduras, dermatitis, reacciones alérgicas Asfixia, alteraciones del sistema nervioso central, paros cardiorrespiratorios, muerte.</t>
  </si>
  <si>
    <t>CRÍTICA</t>
  </si>
  <si>
    <t>Mantener cerrados y rotulados los recipientes de los reactivos cuando no los esté usando, tapar y rotular los recipientes donde almacena los residuos del muestreo. Almacenar los residuos en recipiente resistentes a las sustancias presente en dicho residuos.</t>
  </si>
  <si>
    <r>
      <t>Mantener ubicados los reactivos del muestreo en su respectivo compartimento para el almacenamiento de estos, así como no mantenerlos en la cabina del vehículo de muestreo.</t>
    </r>
    <r>
      <rPr>
        <sz val="16"/>
        <color rgb="FFFF0000"/>
        <rFont val="Tahoma"/>
        <family val="2"/>
      </rPr>
      <t xml:space="preserve">                       </t>
    </r>
    <r>
      <rPr>
        <sz val="16"/>
        <color theme="1"/>
        <rFont val="Tahoma"/>
        <family val="2"/>
      </rPr>
      <t>No permitir la manipulación de los reactivos por personal ajeno al proceso.</t>
    </r>
  </si>
  <si>
    <t xml:space="preserve">Utilizar EPP como guantes de nitrilo o equivalentes, gafas de seguridad, zapato cerrado y dotación con pantalón largo y camisa manga larga. 
 </t>
  </si>
  <si>
    <t xml:space="preserve">CF-LC-IT-15, Almacenamiento de reactivos y materiales consumibles.                        CF-LC-IT-17  Seguridad en el laboratorio Control de Calidad,                          MC-ST-DC-29 Programa de Vigilancia Epidemiológica para  la prevención de intoxicaciones.
Consulta de las fichas de seguridad de cada producto.
Capacitacion en el manejo seguro de sustancias quimicas   Programa Sistema Globalmente Armonizado </t>
  </si>
  <si>
    <t>BIOLÓGICO:
Microorganismos (Virus y bacterias)</t>
  </si>
  <si>
    <t xml:space="preserve">*Realizar labores de campo en lugares de riesgo de enfermedades de salud pública.                                 *Contacto con superficies contaminadas por manipulacion de residuos infecciosos.
*Contacto con superficies contaminadas por manipulacion de residuos biológicos. 
*Trabajo en ambientes contaminados por disposicion de residuos infecciosos.                        *Exposicion a aguas residuales.
*Trabajo cerca de lagunas de lixiviados. 
Contacto con lixiviado tratado.
* Contacto con personal que padezca de cuadro clínico bacteriano o viral </t>
  </si>
  <si>
    <t>*Dermatosis, reacciones alérgicas, enfermedades infecto contagiosas, alteraciones en los diferentes sistemas,enfermedades respiratorias, muerte.</t>
  </si>
  <si>
    <t>MODERADA</t>
  </si>
  <si>
    <t>No es procedente la eliminación, sustitución o aislamiento del peligro, puesto que, son sistema de tratamientos o materiales que se requieren tener contacto para la toma de las muestras. Uso de tapabocas en la persona infectada.</t>
  </si>
  <si>
    <t>Evitar el contacto directo con aguas residuales, suelos contaminados u otro tipo de material que represente una contaminación biológica durante los muestreos. Evitar el uso de elementos personales de compañeros con cuadro clínico infeccioso.</t>
  </si>
  <si>
    <r>
      <t>Uso de EPP como guantes de nitrilo o equivalente, gafas de seguridad, zapatos cerrados y dotación con pantalón largo y camisa manga larga. 
Aplicación de esquema de vacunación.</t>
    </r>
    <r>
      <rPr>
        <sz val="16"/>
        <color rgb="FFFF0000"/>
        <rFont val="Tahoma"/>
        <family val="2"/>
      </rPr>
      <t xml:space="preserve">                   </t>
    </r>
    <r>
      <rPr>
        <sz val="16"/>
        <color theme="1"/>
        <rFont val="Tahoma"/>
        <family val="2"/>
      </rPr>
      <t>Uso de tapabocas.</t>
    </r>
  </si>
  <si>
    <t>CF-LC-IT-15, Almacenamiento de reactivos y materiales consumibles.                            CF-LC-IT-17  Seguridad en el laboratorio Control de Calidad.
Suministro de alcohol para la desinfección de manos y brazos luego de ejecutar los muestreos. 
programa de esquema de vacunación.</t>
  </si>
  <si>
    <t>SEGURIDAD:
Locativo-Caída de objetos</t>
  </si>
  <si>
    <t xml:space="preserve">*Falta de orden y aseo.               *Rotura de material de vidrio 
*Desprendimiento de ramas de árboles.
*Caída de objetos elevados y mal ubicados en las oficinas.
*Caída de iluminarias y techos </t>
  </si>
  <si>
    <t>*Fracturas, contusiones.                          *Cortes, heridas.</t>
  </si>
  <si>
    <t>LEVE</t>
  </si>
  <si>
    <t>Solicitar el corte de ramas de árboles que se encuentren en mal estado en las áreas de trabajo. Reubicar objetos pesados encima de estantes o neveras. Mantenimiento periódico de iluminarias y techos por parte del área de Mantenimiento locativo.</t>
  </si>
  <si>
    <t>Mantener limpia, organizada y libre de objetos de las  áreas de trabajo, asegurando que los objetos estén ubicados en lugares fuera de la ejecución de las actividades.</t>
  </si>
  <si>
    <t>Uso de Botas de seguridad, Cascos en campo</t>
  </si>
  <si>
    <t>MC-ST-IT-33 Orden y Aseo,  MC-ST-IT-20 Programa de inspecciones de seguridad y salud en el trabajo                    CF-LC-IT-17  Seguridad en el laboratorio de aguas.</t>
  </si>
  <si>
    <t>BIOLÓGICO:
Contacto con plantas urticantes</t>
  </si>
  <si>
    <t>*Actividades realizadas en campo donde hay maleza.
*Contacto con plantas urticantes.</t>
  </si>
  <si>
    <t>*Dermatosis, reacciones alérgicas, enfermedades infecto contagiosas, alteraciones en los diferentes sistemas</t>
  </si>
  <si>
    <t xml:space="preserve">
Inspeccionar el sitio de muestreo cuidadosamente para identificar la presencia de maleza, plantas, rama para cortar  y poder ejecutar los muestreos de manera segura. Estar alerta a la presencia de cualquier planta que represente un peligro para la ejecución de los muestreos y/o la persona.</t>
  </si>
  <si>
    <t>Solicitar a los clientes la ejecución de limpieza de los sitios de muestreos. Para el caso de los rellenos sanitarios, el cliente debe asegurar que durante los muestreos no se permita la presencia de maleza, plantas, ramas u otro tipo que pueda obstaculizar el punto de muestreo.</t>
  </si>
  <si>
    <t xml:space="preserve">Uso de EPP como guantes de nitrilo o equivalente, gafas de seguridad, zapatos cerrados, botas pantaneras y dotación con pantalón largo y camisa manga larga. 
</t>
  </si>
  <si>
    <t>MC-ST-IT-33 Orden y Aseo,  MC-ST-IT-20 Programa de inspecciones de seguridad y salud en el trabajo
Programa de salud para suministro de sueros antiofídicos.</t>
  </si>
  <si>
    <t>BIOLÓGICO: 
Hongos</t>
  </si>
  <si>
    <t xml:space="preserve">*Trabajo en ambientes contaminados por disposicion de residuos sólidos.                          *Exposicion a aguas residuales.
*Trabajo cerca de lagunas de lixiviados. </t>
  </si>
  <si>
    <t>*Dermatosis, reacciones alérgicas, enfermedades infecto contagiosas, alteraciones en los diferentes sistemas, muerte.</t>
  </si>
  <si>
    <t>No Aplica.</t>
  </si>
  <si>
    <t>Gafas de seguridad, Guantes de nitrilo, Bata,  gafas de protección anti salpicaduras, protección respiratoria si es requerida.</t>
  </si>
  <si>
    <t>CF-LC-IT-17  Seguridad en el laboratorio Control de Calidad</t>
  </si>
  <si>
    <t>BIOLÓGICO:
Picaduras y mordeduras de animales</t>
  </si>
  <si>
    <t>*Contacto con insectos, roedores, serpientes.
*Contacto con insectos, roedores, serpientes, garrapatas cuando se realizan actividades de campo. (Toma de muestra)</t>
  </si>
  <si>
    <t xml:space="preserve">
Inspeccionar el sitio de muestreo cuidadosamente para identificar la presencia de animales e insectos, reportalos para que los ahuyenten o trasloquen para ejecutar los muestreos de manera segura. Estar alerta a la presencia de cualquier animal que represente un peligro para la ejecución de los muestreos.</t>
  </si>
  <si>
    <t>Solicitar a los clientes la ejecución de limpieza de los sitios de muestreos. Para el caso de los rellenos sanitarios, el cliente debe asegurar que durante los muestreos no se permita la presencia de caninos callejeros u otro tipo de animal silvestre.</t>
  </si>
  <si>
    <t>Uso de EPP como guantes de nitrilo o equivalente, gafas de seguridad, zapatos cerrados, botas pantaneras y dotación con pantalón largo y camisa manga larga. 
Aplicación de esquema de vacunación.</t>
  </si>
  <si>
    <t>MC-ST-IT-33 Orden y Aseo,  MC-ST-IT-20 Programa de inspecciones de seguridad y salud en el trabajo
programa de salud para suministro de sueros antiofídicos.</t>
  </si>
  <si>
    <t>SEGURIDAD:
Mecánico-Contacto con objetos calientes</t>
  </si>
  <si>
    <t>*Contacto con mecheros. (Esterilización por calor a traves de mecheros en los sitios de muestreo)</t>
  </si>
  <si>
    <t>*Quemaduras, heridas.</t>
  </si>
  <si>
    <t>Uso de mecheros seguros y en buen estado y alejandolo del cuerpo.</t>
  </si>
  <si>
    <t xml:space="preserve">No encender el mechero si en el medio se detecta sustancias inflamables o presencia de personas en la línea de fuego. </t>
  </si>
  <si>
    <t>Guantes de seguridad para la manipulación de recipientes y objetos calientes, gafas de seguridad.</t>
  </si>
  <si>
    <t xml:space="preserve">CF-LC-IT-17  Seguridad en el laboratorio Control de Calidad                             CF-LC-IT-15, Almacenamiento de reactivos y materiales consumibles.  </t>
  </si>
  <si>
    <t>FÍSICO: 
Temperaturas extremas frío, calor</t>
  </si>
  <si>
    <t>*Aires acondicionados con temperatura muy baja.
*Cambios de temperatura al entrar o salir de la oficina.
*Fallas en el aire acondicionado.    *Altas temperaturas por exposición al sol durante la toma de muestras.</t>
  </si>
  <si>
    <t>*Disconfort térmico.
*Afecciones respiratorias, alergias.
*Fatiga que puede producir disminución la destreza manual y la rapidez, mareos, desmayos agravamiento de trastornos cardiovasculares.
*Deshidratación.
* Golpes de calor.</t>
  </si>
  <si>
    <t>Mantener la temperatura de los aires acondicionado en un nivel de confort.</t>
  </si>
  <si>
    <t>Siempre que vaya a tomar la muestra hágalo debajo de objetos que suministren sombra</t>
  </si>
  <si>
    <t xml:space="preserve">Hidratación constante, camisa manga larga, cachuchas, Bloqueador Solar, Bebidas hidratantes. </t>
  </si>
  <si>
    <t>Descansos y pausas moderadas.
Mantenimiento periódico de los aires acondicionados.</t>
  </si>
  <si>
    <t xml:space="preserve">SEGURIDAD:
Locativo: - Navegación marítima o fluvial
- Exposicion a cuerpos de agua profundas </t>
  </si>
  <si>
    <t>*Traslado acuático para realizar actividades.
* Realizar tareas cerca de cuerpos de agua profundas.   (Rio, Dársena, Canales, Arrollos, etc.)  al momento de realizar el proceso de toma de muestras.</t>
  </si>
  <si>
    <t>*Hombre al agua o desaparecido, asfixia por inmersión.
*Choque de embarcaciones.
*Mordedura de animales salvajes</t>
  </si>
  <si>
    <t xml:space="preserve">Uso de embarcaciones certificada y en buen estado. </t>
  </si>
  <si>
    <t>Embarcaciones conducidas por personal entrenado y autorizado en este tipo de transporte acuático</t>
  </si>
  <si>
    <t xml:space="preserve">Uso obligatorio de chaleco salvavidas por parte del personal.                          </t>
  </si>
  <si>
    <t>MC-ST-IT-6 Normas de Seguridad para Trabajos en Cercanía de Aguas Profundas.     Curso de Natación y reportes de condiciones climáticas no favorables.</t>
  </si>
  <si>
    <t>SEGURIDAD:
Accidentes de tránsito</t>
  </si>
  <si>
    <t xml:space="preserve">*Vías deterioradas.
*Problemas de salud del conductor.
*Excesos de velocidad.
*Incumplimiento de normas y señales de tránsito.                    * Alta circulacion vehicular
* Volcamiento de maquinaria amarilla en movimiento               (Transporte hasta los diferentes puntos de la red de distribución donde se toman muestras).           
* Conductor inexperto y no autorizado por el plan vial.
* Conductor bajo los efecto del alcohol o sustancias que produzcan sueño.
*Falla mecánica en los vehículos
PEATONES:
*Trabajo y/o transito en zonas con tráfico vehicular y/o operación de maquinaria pesada. </t>
  </si>
  <si>
    <t>*Muerte, fracturas, contusiones, daño cervical, pérdidas económicas.</t>
  </si>
  <si>
    <t>ALTA</t>
  </si>
  <si>
    <t>CATASTRÓFICA</t>
  </si>
  <si>
    <t>Uso de vehículos en buen estado y mecanismo de seguridad airbag.</t>
  </si>
  <si>
    <t>Señales de transito, semáforo, reguladores de transito en las vías.</t>
  </si>
  <si>
    <t>Uso de cinturón de seguridad.</t>
  </si>
  <si>
    <t>Capacitación en manejo preventivo y defensivo; seguridad vial, acreditación de conductores.
Mantenimiento preventivo y correctivo de los diferentes vehículos del área.
Control periódico de pruebas de alcohol y drogas</t>
  </si>
  <si>
    <t>BIOMECÁNICO:
Postura inadecuada</t>
  </si>
  <si>
    <t>*Alcazar objetos que están ubicados fuera del alcance.
*Labores en oficina en general.
*Actos inseguros. (Al Adoptar posiciones inadecuadas para el levantamiento manual de recipientes y/o neveras)</t>
  </si>
  <si>
    <t>*Desórdenes de trauma acumulativo; lesiones del sistema músculo esquelético; fatiga; alteraciones lumbares, dorsales, cervicales y sacras; alteraciones del sistema vascular.</t>
  </si>
  <si>
    <t xml:space="preserve">Cuando se tengan cavas  con un peso superior a 25 kg distribuir la carga en dos o más cavas. </t>
  </si>
  <si>
    <t>En la medida que se pueda, usar medios para el transporte manual de carga.</t>
  </si>
  <si>
    <t>No aplica</t>
  </si>
  <si>
    <t>Capacitación sobre el manejo seguro de carga manual. Y realizar la actividad con el apoyo de otro compañero.</t>
  </si>
  <si>
    <t>BIOLÓGICO:
Microorganismos (Virus-COVID-19)</t>
  </si>
  <si>
    <t>*Contacto directo entre personas portadoras del virus COVID-19 u objetos contaminados.
*Contacto con fluídos corporales y secreciones.</t>
  </si>
  <si>
    <t>*IRA-Infección Respiratoria Aguda de leve a grave, neumonia, alteraciones en los diferentes sistemas, muerte.</t>
  </si>
  <si>
    <t>Prohibir la entrada de personas contiagadas o con sintomas sospechoso de Covid-19</t>
  </si>
  <si>
    <t>Medicion de temperatura corporal con termómetro digital 
Puntos de lavados de manos accesibles para el trabajador 
Señalización el Covid-19
Limpieza y desinfección en toda  EL area 
Distanciamiento Fisico
Disponibilidad de baños limpios y aseados con implementos de aseo</t>
  </si>
  <si>
    <t>Entrega de Epp adecuados para la tarea 
Formacion en prevención del Covid-19
Entrega de antibacterial 
Entrega de mascarilla tipo ful face y tapabocas 
Higiene y lavado de manos
Realización de pruebas rapidas o PCR Covid-19
Aplicación del esquema de vacunacion.</t>
  </si>
  <si>
    <t xml:space="preserve">Aplicación del Protocolo de Bioseguridad 
Aplicación de protocolo de primeros auxilios y asilamiento temporal en las sedes
Flexibilidad en jornadas laborales                             MC-ST-IT-37 Protocolo general de Bioseguridad para la prevención, tratamiento y manejo del covid -19    </t>
  </si>
  <si>
    <t>PSICOSOCIAL:
Demanda de las jornadas de trabajo: Trabajo noturno, horas  extras, turnos de trabajo.</t>
  </si>
  <si>
    <t>*Acumulación de trabajo.</t>
  </si>
  <si>
    <t>*Problemas familiares.
*Estrés, enfermedades psicosomáticas, ansiedad y depresión.</t>
  </si>
  <si>
    <t>Descansos y pausas moderadas, durante los intervalos de trabajo. MC-ST-PO-3 Evaluaciones medicas ocupacionales.</t>
  </si>
  <si>
    <t>Descansos y pausas moderadas, durante los intervalos de trabajo.           MC-ST-PO-3 Evaluaciones medicas ocupacionales.        MC-ST-DC-15 Programa de Vigilancia Epidemiológica para factores de Riesgo Psicosociales.</t>
  </si>
  <si>
    <t>PÚBLICO:
Secuestro</t>
  </si>
  <si>
    <t>*Realizar tareas en la calle.
*Disturbios públicos.
*Vandalismo
*Paros, manifestaciones.
*Ingresar a zonas de riesgo.</t>
  </si>
  <si>
    <t>*Muerte, agresiones verbales y físicas, heridas, estrés laboral, pérdidas económicas.</t>
  </si>
  <si>
    <t>No utilizar objetos o prendas llamativas.</t>
  </si>
  <si>
    <t>Apoyo Policivo en zonas de alto riesgo, medios de comunicación, capacitación en riesgo público (Como actuar en estas situaciones), no utilizar prendas ni equipos  llamativos</t>
  </si>
  <si>
    <t>Permanecer en grupos al realizar trabajos en zonas de alto riesgo</t>
  </si>
  <si>
    <t>SEGURIDAD:
Mecánico-Materiales proyectados sólidos o fluido</t>
  </si>
  <si>
    <t xml:space="preserve">* Arena, particulas de residuos. 
*Corte de maleza en el sitio de trabajo con herramientas manuales, equipos y/o maquina. </t>
  </si>
  <si>
    <t>*Fracturas, contusiones, heridas, golpes, quemaduras, lesiones en los ojos.</t>
  </si>
  <si>
    <t xml:space="preserve">MC-ST-IT-33 Orden y Aseo         MC-ST-PO-3 Evaluaciones medicas ocupacionales.  </t>
  </si>
  <si>
    <t>PÚBLICO:
Agresiones de usuarios - Comunidad</t>
  </si>
  <si>
    <t>*Realizar tareas en campo.
*Disturbios públicos.
*Vandalismo
*Paros, manifestaciones.
*Ingresar a zonas de riesgo.</t>
  </si>
  <si>
    <t>PÚBLICO:
Asalto</t>
  </si>
  <si>
    <t xml:space="preserve">*Realizar tareas en la calle.
*Disturbios públicos.
*Vandalismo
*Paros, manifestaciones.
*Ingresar a zonas de riesgo.
*Transito de rutas por diversas zonas de la ciudad. </t>
  </si>
  <si>
    <t>SEGURIDAD:
Tecnológico: Fugas</t>
  </si>
  <si>
    <t>*Ubicación y/o desplazamiento a puntos de almacenamiento de cloro gas</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</si>
  <si>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
*Daños materiales.</t>
  </si>
  <si>
    <t>Reporte de condiciones inseguras y/o subestandares evidenciadas en los cilindros.</t>
  </si>
  <si>
    <t>Mangaveleta</t>
  </si>
  <si>
    <t>Formación brigadista, simulacro de emergencias, sistema de alarma.</t>
  </si>
  <si>
    <t>Plan de emergencias, (PON: Procedimiento operativo normalizado)</t>
  </si>
  <si>
    <t>FENÓMENOS NATURALES:
Arroyos, Inundaciónes,</t>
  </si>
  <si>
    <t>*Lluvias, vendavales, tormentas eléctricas, arroyos.</t>
  </si>
  <si>
    <t>*Contusiones, asfixia, fracturas, amputaciones, muerte.</t>
  </si>
  <si>
    <t xml:space="preserve">Suspender la actividad hasta que las condiciones climaticas sean las adecuadas </t>
  </si>
  <si>
    <t xml:space="preserve">Permanecer en grupos al realizar trabajos, Plan de emergencias                        (PON: Procedamiento operativo normalizado). </t>
  </si>
  <si>
    <t>FENÓMENOS NATURALES:
Sismo, terremotos</t>
  </si>
  <si>
    <t>*Movimientos de tierra.
*Excavaciones.</t>
  </si>
  <si>
    <t>*Contusiones, fracturas, amputaciones, muerte.
*Caída de objetos, derrumbes.</t>
  </si>
  <si>
    <t>Permanecer en grupos al realizar trabajos                        Plan de emergencias                        (PON: Procedamiento operativo normalizado).</t>
  </si>
  <si>
    <t>FENÓMENOS NATURALES:
Tormenta eléctrica, vendabal</t>
  </si>
  <si>
    <t>*Lluvias, tormentas, cambios atmósféricos.</t>
  </si>
  <si>
    <t>*Contusiones, fracturas, amputaciones, muerte.
*Caída de objetivos, accidentes de tránsito, perdida de visibilidad.</t>
  </si>
  <si>
    <t>BIOMECÁNICO:
Postura prolongada mantenida</t>
  </si>
  <si>
    <t>*Labores en oficina en general.</t>
  </si>
  <si>
    <t>Utilizar sillas ergonómicas, descansa pies, computadores con teclados ergonómicos, utilizados a las distancias recomendadas.</t>
  </si>
  <si>
    <t>No Aplica</t>
  </si>
  <si>
    <t xml:space="preserve">MC-ST-IT-33 Orden y Aseo,  MC-ST-IT-20 Programa de inspecciones de seguridad y salud en el trabajo.
Hacer pausas, descansos. Evaluaciones medicas ocupacionales.
Evaluaciones del puesto de trabajo.   </t>
  </si>
  <si>
    <t>FENÓMENOS NATURALES:
Derrumbe</t>
  </si>
  <si>
    <t>*Lluvias, vendavales, tormentas eléctricas.
*Movimientos de tierra.
*Excavaciones.</t>
  </si>
  <si>
    <t>*Contusiones, fracturas, amputaciones, muerte.</t>
  </si>
  <si>
    <t xml:space="preserve">ANALISIS DE LA MUESTRA </t>
  </si>
  <si>
    <t>FÍSICO:
Radiaciones No ionizantes láser, ultravioleta, infrarroja</t>
  </si>
  <si>
    <t>*Manejo del espectrofotómetro (Absorción Atómica)             *Cromatógrafos de gases.            *Lámparas fluorescentes.</t>
  </si>
  <si>
    <t xml:space="preserve">*Irritación, manchas o pérdida de elasticidad. También pueden desencadenar lupus eritematoso sistémico.         *Alteraciones de la piel, deshidratación, alteración en algunos tejidos blandos (ojos).  </t>
  </si>
  <si>
    <t>Mantener los protectores suministrados con los equipos.                        Tapas protectoras en los equipos</t>
  </si>
  <si>
    <t>Gafas con filtros para radiaciones UV.</t>
  </si>
  <si>
    <t>CF-LC-IT-17  Seguridad en el Laboratorio Control de Calidad , Mantenimiento equipos</t>
  </si>
  <si>
    <t>SEGURIDAD:
Eléctrico-Equipos energizados (alta o baja)</t>
  </si>
  <si>
    <t>*Contacto con tomacorrientes.
*Uso de extensión eléctricas defectuosas.                                *Tomas                                               *Lampara eléctricas                          *Enchufes                                       *Equipos eléctricos</t>
  </si>
  <si>
    <t>*Electrocución, paro cardiaco, paro respiratorio, fibrilación ventricular, tetanización, quemaduras severas, shock eléctrico, muerte.
*Golpes, heridas, fracturas, atrapamientos, electrocución, quemaduras, muerte.</t>
  </si>
  <si>
    <t>No operar equipos o materiales sin autorización, No cambiar lámparas o balastros en mal estado, Revisar los equipos, instrumentos antes de operarlos</t>
  </si>
  <si>
    <t>No operar equipos señalizados como fuera de servicio por cuestiones electricas.</t>
  </si>
  <si>
    <t>CF-LC-IT-17  Seguridad en el Laboratorio Control de Calidad                         Avisar cualquier desperfecto observado. No omitir ningún riesgo potencial.</t>
  </si>
  <si>
    <t xml:space="preserve">*Salpicadura de químicos al realizar el trasvase.                               *Manipulacion de sustancias quimicas para el proceso. (Durante el análisis de la muestra).
*Preparacion de quimicos para el proceso.       </t>
  </si>
  <si>
    <t>*Cefaleas, falta de coordinación, náuseas, vómitos, irritación de vías respiratorias, ojos, piel y tracto gastrointestinal, Quemaduras, dermatitis, reacciones alérgicas Asfixia, alteraciones del sistema nervioso central, paros cardiorrespiratorios, muerte, Cancer.</t>
  </si>
  <si>
    <t xml:space="preserve">Mantener los productos en sus recipientes originales de fabrica con sus respectivas etiquetas. Adicionar con cuidado ácidos o bases en muestras desconocidas,mantener tapado el recipiente luego de su uso, mantener etiquetas las preparaciones. </t>
  </si>
  <si>
    <t xml:space="preserve">Mantener disponible las Fichas de seguridad de lo productos.                   Duchas, lavaojos, Etiquetas </t>
  </si>
  <si>
    <t xml:space="preserve">Monogafas, proteccion facial, Guantes de nitrilo, Bata.
</t>
  </si>
  <si>
    <t xml:space="preserve">CF-LC-IT-17  Seguridad en el laboratorio Control de Calidad                        Programa Sistema Globalmente Armonizado                                  CF-LC-IT-15, Almacenamiento de reactivos y materiales consumibles.                    Capacitacion sustancias quimicas </t>
  </si>
  <si>
    <t xml:space="preserve">*Rotura de material de vidrio (que contienen la muestra a analizar o sustancias quimicas) </t>
  </si>
  <si>
    <t>*Fracturas, contusiones, heridas, golpes, quemaduras, lesiones en los ojos, cortes, heridas, alergias.</t>
  </si>
  <si>
    <t>Colocar material que amortigüe golpes del material de vidrio</t>
  </si>
  <si>
    <t>Transporte de material en carro interno</t>
  </si>
  <si>
    <t>Guantes de nitrilo, bata, protección facial, monogafas.</t>
  </si>
  <si>
    <t xml:space="preserve">CF-LC-IT-17  Seguridad en el laboratorio Control de Calidad                            CF-LC-IT-15, Almacenamiento de reactivos y materiales consumibles. </t>
  </si>
  <si>
    <t>*Falta de orden y aseo.                                *Caída de iluminarias y techos      *Caída de objetos elevados y mal ubicados en las oficinas.</t>
  </si>
  <si>
    <t xml:space="preserve">*Cortes, heridas, </t>
  </si>
  <si>
    <t>MUY BAJA</t>
  </si>
  <si>
    <t xml:space="preserve">Mantenimiento periodicos de Luminarias y techos por parte de mantenimiento locativo. </t>
  </si>
  <si>
    <t>Uso de Botas de seguridad, Cascos en campo (en los casos que aplique)</t>
  </si>
  <si>
    <t>MC-ST-IT-33 Orden y Aseo,  MC-ST-IT-20 Programa de inspecciones de seguridad y salud en el trabajo                            CF-LC-IT-17  Seguridad en el laboratorio de aguas.</t>
  </si>
  <si>
    <t>FÍSICO: 
Temperaturas extremas frío, calor.</t>
  </si>
  <si>
    <t>*Aires acondicionados.
*Cambios de temperatura al entrar o salir de la oficina.
*Fallas en el aire acondicionado.</t>
  </si>
  <si>
    <t>*Disconfort térmico.
*Afecciones respiratorias, alergias.
*Fatiga que puede producir disminución la destreza manual y la rapidez, mareos, desmayos agravamiento de trastornos cardiovasculares.
*Deshidratación.</t>
  </si>
  <si>
    <t>INSIGNIFICANTE</t>
  </si>
  <si>
    <t>Ejecución de ensayos Bajo Techo</t>
  </si>
  <si>
    <t>Hidratación constante, trabajar solo con batas</t>
  </si>
  <si>
    <t>Descansos y pausas moderadas, durante los intervalos de trabajo.      MC-ST-PO-3 Evaluaciones medicas ocupacionales.                  Mantenimiento a los aires acondicionados</t>
  </si>
  <si>
    <t>QUÍMICOS:
Gases y vapores</t>
  </si>
  <si>
    <t>* Manipulacion de sustancias quimicas.                                    * Manipulacion de residuos de sustancias quimicas.               *Desprendimientos de vapores irritantes y corrosivos emitidos durante el análisis de la muestra,  uso de sustancias químicas volátiles. (Digestión)</t>
  </si>
  <si>
    <t>Extractor de vapores.</t>
  </si>
  <si>
    <t>Respirador de silicona 7700 con filtro para Ácidos, gases y vapores Orgánicos e Inorgánicos</t>
  </si>
  <si>
    <t xml:space="preserve">CF-LC-IT-17  Seguridad en el laboratorio Control de Calidad                           MC-ST-PO-3 Evaluaciones medicas ocupacionales.                     MC-ST-DC-29 Programa de Vigilancia Epidemiológica para  la prevención de intoxicaciones  Programa Sistema Globalmente Armonizado                                 CF-LC-IT-15, Almacenamiento de reactivos y materiales consumibles. </t>
  </si>
  <si>
    <t>Mangaveleta, sistema de alarma.</t>
  </si>
  <si>
    <t xml:space="preserve">Plan de emergencias, (PON: Procedimiento operativo normalizado)    Reporte de condiciones inseguras y/o subestandares evidenciadas en los cilindros.                            Formación brigadista, simulacro de emergencias, </t>
  </si>
  <si>
    <t>SEGURIDAD:
Locativo-Falta de señalización y demarcación</t>
  </si>
  <si>
    <t>*Almacenamiento de sustancias químicas (Inadecuada).</t>
  </si>
  <si>
    <t>*Golpes, heridas, contusiones luxaciones, muerte, explosión, quemaduras, irritaciónes</t>
  </si>
  <si>
    <t>Mantener señalizado el almacenamiento de sustancias quimicas.</t>
  </si>
  <si>
    <t xml:space="preserve">Separación de sustancias incompatibles </t>
  </si>
  <si>
    <t>Fichas de seguridad, marcación, señalización</t>
  </si>
  <si>
    <t xml:space="preserve">CF-LC-IT-17  Seguridad en el laboratorio Control de Calidad                         Programa Sistema Globalmente Armonizado, Matriz de Incompatibilidad, CF-LC-IT-15, Almacenamiento de reactivos y materiales consumibles.    Reporte de condiciones inseguras y/o subestandares                        </t>
  </si>
  <si>
    <t xml:space="preserve">*Mezcla de productos quimicos  por identificación que no sea adecuada </t>
  </si>
  <si>
    <t>Mantener los productos en sus recipientes originales de fabrica con sus respectivas etiquetas. Adicionar con cuidado ácidos o bases en muestras desconocidas</t>
  </si>
  <si>
    <t xml:space="preserve">Fichas de seguridad de lo productos. Duchas, lavaojos, Etiquetas </t>
  </si>
  <si>
    <t>CF-LC-IT-17  Seguridad en el laboratorio Control de Calidad                           CF-LC-IT-15, Almacenamiento de reactivos y materiales consumibles.                           Programa Sistema Globalmente Armonizado    Capacitacion sustancias quimicas</t>
  </si>
  <si>
    <t>Medicion de temperatura corporal con termómetro digital 
Puntos de lavados de manos accesibles para el trabajador 
Señalización edl Covid-19
Limpieza y desinfección en toda  EL area 
Distanciamiento Fisico
Disponibilidad de baños limpios y aseados con implementos de aseo</t>
  </si>
  <si>
    <t xml:space="preserve">Aplicación del Protocolo de Bioseguridad 
Aplicación de protocolo de primeros auxilios y asilamiento temporal en las sedes
Flexibilidad en jornadas laborales                             MC-ST-IT-37 Protocolo general de Bioseguridad para la prevención, tratamiento y manejo del covid -19  </t>
  </si>
  <si>
    <t>*Manejo del espectrofotómetro (Absorción Atómica) *Cromatógrafos de gases. *Lámparas fluorescentes.</t>
  </si>
  <si>
    <t>No operar equipos o materiales sin autorización, No cambiar lámparas o balastros en mal estado, Revisar los equipos, instrumentos antes de operarlos.</t>
  </si>
  <si>
    <t>CF-LC-IT-17  Seguridad en el laboratorio Control de Calidad                               Utilizar cuando des/conecte equipos. Avisar cualquier desperfecto observado. No omitir ningún riesgo potencial.</t>
  </si>
  <si>
    <t xml:space="preserve">*Salpicadura de químicos al realizar el trasvase.                           *Manipulacion de sustancias quimicas para el proceso. (Durante el análisis de la muestra).
*Preparacion de quimicos para el proceso.       </t>
  </si>
  <si>
    <t xml:space="preserve">Monogafas, proteccion facial, Guantes de nitrilo, Bata. 
</t>
  </si>
  <si>
    <t xml:space="preserve">CF-LC-IT-17  Seguridad en el laboratorio Control de Calidad                           CF-LC-IT-15, Almacenamiento de reactivos y materiales consumibles.                        Capacitacion sustancias quimicas </t>
  </si>
  <si>
    <t>MC-ST-IT-33 Orden y Aseo,  MC-ST-IT-20 Programa de inspecciones de seguridad y salud en el trabajo                         CF-LC-IT-17  Seguridad en el laboratorio de aguas.</t>
  </si>
  <si>
    <t>Mantener los aires acondicionados a una temperatura de Confort</t>
  </si>
  <si>
    <t xml:space="preserve">CF-LC-IT-17  Seguridad en el laboratorio Control de Calidad                             MC-ST-PO-3 Evaluaciones medicas ocupacionales.                     MC-ST-DC-29 Programa de Vigilancia Epidemiológica para  la prevención de intoxicaciones CF-LC-IT-15, Almacenamiento de reactivos y materiales consumibles. </t>
  </si>
  <si>
    <t xml:space="preserve">Mantener las Fichas de seguridad de lo productos. Duchas, lavaojos, Etiquetas </t>
  </si>
  <si>
    <t xml:space="preserve">Monogafas, proteccion facial, Guantes de nitrilo, Bata
</t>
  </si>
  <si>
    <t xml:space="preserve">CF-LC-IT-17  Seguridad en el laboratorio Control de Calidad                            CF-LC-IT-15 Almacenamiento de reactivos y materiales consumibles.                           Programa Sistema Globalmente Armonizado       Capacitacion sustancias quimicas  </t>
  </si>
  <si>
    <t xml:space="preserve">Aplicación del Protocolo de Bioseguridad 
Aplicación de protocolo de primeros auxilios y asilamiento temporal en las sedes
Flexibilidad en jornadas laborales                                    MC-ST-IT-37 Protocolo general de Bioseguridad para la prevención, tratamiento y manejo del covid -19  </t>
  </si>
  <si>
    <t>Analista de Laboratorio Area Microbiologia, Profesional en su Especialidad y Estudiante en Practica</t>
  </si>
  <si>
    <t>BIOLÓGICO: 
Hongos, Microorganismos (Virus y bacterias)</t>
  </si>
  <si>
    <t>*Exposicion a aguas residuales.</t>
  </si>
  <si>
    <t>*Dermatosis, reacciones alérgicas, enfermedades infecto contagiosas, alteraciones en los diferentes sistemas.</t>
  </si>
  <si>
    <t>MUY ALTA</t>
  </si>
  <si>
    <t>Mantener aguas residuales en recipientes cerrados</t>
  </si>
  <si>
    <t>Almacenamiento de muestras aguas residuales en neveras</t>
  </si>
  <si>
    <t>Gafas de seguridad, Guantes de nitrilo, Bata, Vacunas, gafas de protección anti salpicaduras, protección respiratoria si es requerida.</t>
  </si>
  <si>
    <t xml:space="preserve">CF-LC-IT-17  Seguridad en el laboratorio Control de Calidad                           CF-LC-IT-15, Almacenamiento de reactivos y materiales consumibles.                           Programa Sistema Globalmente Armonizado    Capacitacion sustancias quimicas  </t>
  </si>
  <si>
    <t>*Manipulacion de sustancias quimicas para el proceso. 
  (productos quimicos irritantes y altamente corrosivos).</t>
  </si>
  <si>
    <t>*Cefaleas, falta de coordinación, náuseas, vómitos, irritación de vías respiratorias, ojos, piel y tracto gastrointestinal, Quemaduras, dermatitis, reacciones alérgicas Asfixia,Cancer, alteraciones del sistema nervioso central, paros cardiorrespiratorios, muerte.  Lesiones por quemaduras en la piel y ojos.</t>
  </si>
  <si>
    <t>Mantener los productos en sus recipientes originales de fabrica con sus respectivas etiquetas. Adicionar con cuidado ácidos o bases en muestras desconocidas, mantener etiquetados trasvases.</t>
  </si>
  <si>
    <t xml:space="preserve">CF-LC-IT-17  Seguridad en el laboratorio Control de Calidad                           CF-LC-IT-15 Almacenamiento de reactivos y materiales consumibles.                           Programa Sistema Globalmente Armonizado       Capacitacion sustancias quimicas </t>
  </si>
  <si>
    <t xml:space="preserve">*Esterilización de instrumentos de laboratorio durante siembra y re- siembra con Mecheros  </t>
  </si>
  <si>
    <t>Uso de guantes nitrilo, uso de bata</t>
  </si>
  <si>
    <t>ALMACENAMIENTO Y DESCARTE DE RESIDUOS</t>
  </si>
  <si>
    <t>*Contacto directo entre personas portadoras del virus CODIV-19 u objetos contaminados.
*Contacto con fluídos corporales y secreciones.</t>
  </si>
  <si>
    <t xml:space="preserve">Aplicación del Protocolo de Bioseguridad 
Aplicación de protocolo de primeros auxilios y asilamiento temporal en las sedes
Flexibilidad en jornadas laborales                               MC-ST-IT-37 Protocolo general de Bioseguridad para la prevención, tratamiento y manejo del covid -19                            CF-LC-IT-3 Tratamiento de Residuos de Laboratorio  </t>
  </si>
  <si>
    <t>*Exposicion a aguas residuales. *medios de cultivos con crecimiento bacteriano,  materiales contaminados.</t>
  </si>
  <si>
    <t xml:space="preserve">Almacenamiento de muestras aguas residuales en neveras                 Cabina de flujo laminar en el laboratorio de microbiologia </t>
  </si>
  <si>
    <t xml:space="preserve">CF-LC-IT-17  Seguridad en el laboratorio Control de Calidad                         CF-LC-IT-3 Tratamiento de Residuos de Laboratorio </t>
  </si>
  <si>
    <t>*Desprendimientos de vapores irritantes y corrosivos durante la disposición de las muestras</t>
  </si>
  <si>
    <t>Estractor de vapores</t>
  </si>
  <si>
    <t xml:space="preserve">CF-LC-IT-17  Seguridad en el laboratorio Control de Calidad                            MC-ST-PO-3 Evaluaciones medicas ocupacionales.                 MC-ST-DC-29 Programa de Vigilancia Epidemiológica para  la prevención de intoxicacion                     CF-LC-IT-15 Almacenamiento de reactivos y materiales consumibles. </t>
  </si>
  <si>
    <t>PREPARACIÓN DEL MATERIAL DEL AREA</t>
  </si>
  <si>
    <t xml:space="preserve">BIOLÓGICO: 
Hongos, Microorganismos (Virus y bacterias) </t>
  </si>
  <si>
    <t>*Exposicion a aguas residuales. (Contacto con agua contaminada por dispoción final)</t>
  </si>
  <si>
    <t xml:space="preserve"> *Rotura de material de vidrio (al momento de realizar lavado) </t>
  </si>
  <si>
    <t>*heridas, golpes, quemaduras, lesiones en los ojos, cortes, heridas, alergias.</t>
  </si>
  <si>
    <t>*Desnivel en el suelo.
*Desorden.
*Realizar actividades de campo.
*Subir y bajar escaleras.
*Transitar por las instalaciones.
*Obstáculos en el piso.
*Piso resbaloso.</t>
  </si>
  <si>
    <t>Uso de Botas antideslizantes durante la ejecución dela actividad (en los casos que se requiera) .</t>
  </si>
  <si>
    <t xml:space="preserve">PSICOSOCIAL:
Demandas emocionales: Exigencia de responsabilidad del cargo, reconocimiento y compensación, demandas de carga mental, claridad en rol, control y autonomía sobre el trabajo, participación y manejo del cambio. </t>
  </si>
  <si>
    <t xml:space="preserve">
*Acumulación de trabajo.
</t>
  </si>
  <si>
    <t>*Estrés, enfermedades psicosomáticas, ansiedad y depresión.</t>
  </si>
  <si>
    <t xml:space="preserve">Descansos y pausas moderadas, durante los intervalos de trabajo.       </t>
  </si>
  <si>
    <t>SEGURIDAD:
Tecnológico: Explosión, incendiós.</t>
  </si>
  <si>
    <t>*Manipulación de sustancias inflamables.
*Rompimiento de un cilindro.
*Sobrepresión de un recipiente a presión.(Cambio de Cilindros. Apertura de Cilindros. Caída de Cilindros.)</t>
  </si>
  <si>
    <t xml:space="preserve">Revisión periódica de las estaciones de gases y del estado general de los cilindros, control de pruebas hidrostáticas, caperuzas de seguridad. Reporte de condiciones inseguras y/o subestandares evidenciadas en los cilindros directamente al proveedor. </t>
  </si>
  <si>
    <t>Mantener en perfecto estado de orden y aseo el área, reguladores y ajuste de cilindros en cadenas de seguridad.</t>
  </si>
  <si>
    <t>Guantes de cuero en carnaza. Gafas, Casco de Seguridad y Calzado con Puntera de Seguridad.</t>
  </si>
  <si>
    <t>CF-LC-IT-17  Seguridad en el laboratorio Control de Calidad                             MC-ST-IT-24 Manejo y almacenamiento de cilindros con gases comprimidos               Plan de emergencias                        (PON: Procedamiento operativo normalizado).</t>
  </si>
  <si>
    <t>*Sobrepresión de un recipiente a presión.                           *Sobrepresión y Recalentamiento  de autoclaves a vapor y eléctrica.</t>
  </si>
  <si>
    <t>Quemaduras, muerte.</t>
  </si>
  <si>
    <t>Revisión periódica de las estaciones de gases y del estado general de los cilindros, control de pruebas hidrostáticas, caperuzas de seguridad. Reporte de condiciones inseguras y/o subestandares evidenciadas en los cilindros directamente al proveedor.</t>
  </si>
  <si>
    <t>Ubicado en la parte externa del laboratorio en una caseta protegida y con buena ventilación.</t>
  </si>
  <si>
    <t>Botas antideslizantes.</t>
  </si>
  <si>
    <t xml:space="preserve">CF-LC-IT-17  Seguridad en el laboratorio Control de Calidad                            Plan de emergencias                        (PON: Procedamiento operativo normalizado).      Capacitación en la operación sobre el uso y manipulacion de cilindros.              </t>
  </si>
  <si>
    <t xml:space="preserve">SEGURIDAD:
Locativo-Superficie de trabajo irregular, deslizante, con diferencia de nivel  </t>
  </si>
  <si>
    <t xml:space="preserve">*Realizar trabajo de limpieza y desinfeccion a nivel o en superficies de trabajo con diferentes nivel                                 </t>
  </si>
  <si>
    <t>Mantener en perfecto estado de orden y aseo el área</t>
  </si>
  <si>
    <t xml:space="preserve">Botas antideslizantes.
Utilizar mecanismos como escaleras. </t>
  </si>
  <si>
    <t xml:space="preserve">CF-LC-IT- 24 Control de condiciones ambientales </t>
  </si>
  <si>
    <t>*Cortes, heridas, *Fracturas, contusiones, heridas, golpes.</t>
  </si>
  <si>
    <t>No operar equipos o materiales con riesgos, cambiar lámparas o balastros en mal estado</t>
  </si>
  <si>
    <t>Revisar los equipos, instrumentos antes de operarlos</t>
  </si>
  <si>
    <t>Avisar cualquier desperfecto observado. No omitir ningún riesgo potencial</t>
  </si>
  <si>
    <t>Retirar material que pueda causar caídas y/o representar un peligro potencial. Revisar área de trabajo antes de iniciar</t>
  </si>
  <si>
    <t xml:space="preserve">Mantener en perfecto estado de orden y aseo el área </t>
  </si>
  <si>
    <t>Botas con suela antideslizantes</t>
  </si>
  <si>
    <t xml:space="preserve">MC-ST-IT-33 Orden y Aseo,                              MC-ST-IT-20 Programa de inspecciones de seguridad y salud en el trabajo                           MC-ST-IT-7 Comunicación de Condiciones o Conductas Subestandares/ Inseguras. </t>
  </si>
  <si>
    <t>Descansos y pausas moderadas, durante los intervalos de trabajo.</t>
  </si>
  <si>
    <t>Descansos y pausas moderadas, durante los intervalos de trabajo.       MC-ST-PO-3 Evaluaciones medicas ocupacionales. MC-ST-DC-15 Programa de Vigilancia Epidemiológica para factores de Riesgo Psicosociales.</t>
  </si>
  <si>
    <t xml:space="preserve">Analista de Laboratorio Area Microbiologia, Profesional en su Especialidad y Estudiante en Practica, Coordinadora Microbiologia </t>
  </si>
  <si>
    <t>*Esterilización del material de vidrio en autoclave a vapor y eléctrica.</t>
  </si>
  <si>
    <t>Guantes con recubrimiento térmicos.</t>
  </si>
  <si>
    <t>Uso de hipoclorito concentrado, para la desinfección.</t>
  </si>
  <si>
    <t>Gafas de seguridad, Guantes de nitrilo, Bata, gafas de protección anti salpicaduras, protección respiratoria si es requerida.</t>
  </si>
  <si>
    <t xml:space="preserve">CF-LC-IT-17  Seguridad en el laboratorio Control de Calidad  </t>
  </si>
  <si>
    <t>Descansos y pausas moderadas, durante los intervalos de trabajo.     MC-ST-PO-3 Evaluaciones medicas ocupacionales.</t>
  </si>
  <si>
    <t xml:space="preserve"> Auxiliar de lavado materiales de laboratorio </t>
  </si>
  <si>
    <t xml:space="preserve">Aplicación del Protocolo de Bioseguridad 
Aplicación de protocolo de primeros auxilios y asilamiento temporal en las sedes
Flexibilidad en jornadas laborales                                 MC-ST-IT-37 Protocolo general de Bioseguridad para la prevención, tratamiento y manejo del covid -19  </t>
  </si>
  <si>
    <t xml:space="preserve">*Rotura de material de vidrio (al momento de realizar lavado) </t>
  </si>
  <si>
    <t xml:space="preserve">*Contacto con material de vidrio inactivado </t>
  </si>
  <si>
    <t>CF-LC-IT-17  Seguridad en el laboratorio Control de Calidad                             MC-ST-IT-33 Orden y Aseo</t>
  </si>
  <si>
    <t>*Manipulación de instrumentación contaminada y medios de cultivo inactivados</t>
  </si>
  <si>
    <t>Gafas de seguridad, Guantes de nitrilo, Bata, Delantal de PVC, gafas de protección anti salpicaduras, protección respiratoria si es requerida.</t>
  </si>
  <si>
    <t xml:space="preserve">CF-LC-IT-17  Seguridad en el laboratorio Control de Calidad   </t>
  </si>
  <si>
    <t>PREPARACIÓN DE REACTIVOS DEL AREA</t>
  </si>
  <si>
    <t xml:space="preserve">Descansos y pausas moderadas, durante los intervalos de trabajo.    </t>
  </si>
  <si>
    <t>*Manipulacion de sustancias quimicas para el proceso.    (Manipulación de productos químicos Ácidos,  sustancias corrosivas sustancias Toxicas, venenosas) para la preparación de soluciones.
*Preparacion de quimicos para el proceso. (Manipulación de productos químicos  para la preparación de soluciones.)</t>
  </si>
  <si>
    <t>Extractor de vapores.  Fichas de seguridad de lo productos, Etiquetas.</t>
  </si>
  <si>
    <t xml:space="preserve">MC-ST-PO-3 Evaluaciones medicas ocupacionales.        MC-ST-DC-15 Programa de Vigilancia Epidemiológica para factores de Riesgo Psicosociales.                        CF-LC-IT-17  Seguridad en el laboratorio Control de Calidad                            Programa Sistema Globalmente armonizado                         CF-LC-IT-15, Almacenamiento de reactivos y materiales consumibles. </t>
  </si>
  <si>
    <t>* Manipulacion de sustancias quimicas.                          *Desprendimientos de vapores irritantes y corrosivos emitidos durante la digestión y preparación de medios,  uso de sustancias químicas volátiles.</t>
  </si>
  <si>
    <t xml:space="preserve">MC-ST-PO-3 Evaluaciones medicas ocupacionales.        MC-ST-DC-15 Programa de Vigilancia Epidemiológica para factores de Riesgo Psicosociales.                        CF-LC-IT-17  Seguridad en el laboratorio Control de Calidad                           Programa Sistema Globalmente armonizado              CF-LC-IT-15, Almacenamiento de reactivos y materiales consumibles. </t>
  </si>
  <si>
    <t>*Rotura del material de vidrio (que contienen los reactivos y las soluciones).</t>
  </si>
  <si>
    <t>*Planchas de calentamiento,  Contacto con materiales de vidrio  durante la digestión.</t>
  </si>
  <si>
    <t>No tocar directamente las plachas de calentamiento, ni los recipientes en proceso de calentamiento</t>
  </si>
  <si>
    <t>MC-ST-IT-33 Orden y Aseo,  MC-ST-IT-20 Programa de inspecciones de seguridad y salud en el trabajo                    MC-ST-IT-7 Comunicación de Condiciones o Conductas Subestandares/ Inseguras.</t>
  </si>
  <si>
    <t>Aplicación del Protocolo de Bioseguridad 
Aplicación de protocolo de primeros auxilios y asilamiento temporal en las sedes
Flexibilidad en jornadas laborales</t>
  </si>
  <si>
    <t xml:space="preserve">   MC-ST-IT-37 Protocolo general de Bioseguridad para la prevención, tratamiento y manejo d</t>
  </si>
  <si>
    <t>QUÍMICOS:
Polvos orgánicos e inorgánicos, Humos metálicos y no metálicos</t>
  </si>
  <si>
    <t>*Levantamiento de polvo durante la operación de pesado de sustancias tóxicas, entre otros productos en el recipiente de preparación.</t>
  </si>
  <si>
    <t xml:space="preserve">Fichas de seguridad de lo productos, Etiquetas. </t>
  </si>
  <si>
    <t xml:space="preserve">MC-ST-PO-3 Evaluaciones medicas ocupacionales.        MC-ST-DC-15 Programa de Vigilancia Epidemiológica para factores de Riesgo Psicosociales.                        CF-LC-IT-17  Seguridad en el laboratorio de aguas                  Programa Sistema Globalmente armonizado              CF-LC-IT-15, Almacenamiento de reactivos y materiales consumibles. </t>
  </si>
  <si>
    <t>*Actos inseguros.                             *Adoptar posiciones inadecuadas para el levantamiento manual de recipientes</t>
  </si>
  <si>
    <t>Realizar la actividad con el apoyo de otro compañero.</t>
  </si>
  <si>
    <t xml:space="preserve">MC-ST-IT-13 Manejo seguro de carga manual Capacitacion sobre el manejo seguro de carga manual. </t>
  </si>
  <si>
    <t>*Aplicación de insecticidas para el control de plagas / insectos al interior de oficinas</t>
  </si>
  <si>
    <t>*Intoxicación, reacción alérgica</t>
  </si>
  <si>
    <t>Retirar el personal al interior de la oficina durante su aplicación, para evitar la inhalación del producto</t>
  </si>
  <si>
    <t>No permitir el ingreso de personas al área, durante el proceso de aplicación y evitar por un tiempo considera el ingreso a las áreas en donde se halla aplicado el producto.</t>
  </si>
  <si>
    <t>Protección respiratoria de la persona a aplicar el producto; No exponerse por periodos prolongados a su inhalación.</t>
  </si>
  <si>
    <t>Mantener la (MSDS) De cada Producto Químico.                      CF-LC-IT-17  Seguridad en el laboratorio Control de Calidad</t>
  </si>
  <si>
    <t>SEGURIDAD:
Tecnológico: incendios</t>
  </si>
  <si>
    <t xml:space="preserve">*Manipulación de sustancias inframables. (preparación de soluciones fuertemente ácidas). 
*Reacciones de sustancias incompatibles.                     </t>
  </si>
  <si>
    <t>Almacenamiento de productos bajo norma y procedimiento de reconocimiento de incompatibilidad de productos químicos.</t>
  </si>
  <si>
    <t>Extintores, Fichas de seguridad de lo productos, Etiquetas, equipo automático de detección y extinción de incendio FM 200.</t>
  </si>
  <si>
    <t>Capacitación en manejo de extintores, Brigadas de emergencia,  grupo Apell , grupos de apoyo.</t>
  </si>
  <si>
    <t xml:space="preserve">MC-ST-IT-22 Seguridad Contra Incendio.                              CF-LC-IT-17  Seguridad en el laboratorio Control de Calidad                           Plan de emergencias                        (PON: Procedamiento operativo normalizado).             CF-LC-IT-15, Almacenamiento de reactivos y materiales consumibles. </t>
  </si>
  <si>
    <t xml:space="preserve">MC-ST-PO-3 Evaluaciones medicas ocupacionales.        MC-ST-DC-15 Programa de Vigilancia Epidemiológica para factores de Riesgo Psicosociales.                        CF-LC-IT-17  Seguridad en el laboratorio Control de Calidad                           Programa Sistema Globalmente Armonizado              CF-LC-IT-15, Almacenamiento de reactivos y materiales consumibles. </t>
  </si>
  <si>
    <t xml:space="preserve">MC-ST-PO-3 Evaluaciones medicas ocupacionales.        MC-ST-DC-15 Programa de Vigilancia Epidemiológica para factores de Riesgo Psicosociales.                        CF-LC-IT-17  Seguridad en el laboratorio Control de Calidad                  Programa Sistema Globalmente Armonizado          CF-LC-IT-15, Almacenamiento de reactivos y materiales consumibles. </t>
  </si>
  <si>
    <t>CF-LC-IT-17  Seguridad en el laboratorio Control de Calidad                               MC-ST-IT-33 Orden y Aseo</t>
  </si>
  <si>
    <t xml:space="preserve">MC-ST-IT-37 Protocolo general de Bioseguridad para la prevención, tratamiento y manejo del covid -19  </t>
  </si>
  <si>
    <t>pesado de sustancias en balanzas con camaras de pesaje cerrado</t>
  </si>
  <si>
    <t xml:space="preserve">MC-ST-PO-3 Evaluaciones medicas ocupacionales.        MC-ST-DC-15 Programa de Vigilancia Epidemiológica para factores de Riesgo Psicosociales.                        CF-LC-IT-17  Seguridad en el laboratorio Control de Calidad </t>
  </si>
  <si>
    <t>*Actos inseguros.                       *Adoptar posiciones inadecuadas para el levantamiento manual de recipientes</t>
  </si>
  <si>
    <t>realizar la actividad con el apoyo de otro compañero.</t>
  </si>
  <si>
    <t xml:space="preserve">MC-ST-IT-13 Manejo seguro de carga manual    Capacitación sobre el manejo seguro de carga manual. </t>
  </si>
  <si>
    <t>Mantener la (MSDS) De cada Producto Químico.</t>
  </si>
  <si>
    <t>Extintores, Fichas de seguridad de lo productos, Etiquetas, equipo automático de detección y extinción de incendio FM 200, duchas, lavaojos manuales.</t>
  </si>
  <si>
    <t>Mascara, guantes, gafas.</t>
  </si>
  <si>
    <t>MC-ST-IT-22 Seguridad Contra Incendio.                              CF-LC-IT-17  Seguridad en el laboratorio Control de Calidad                            Plan de emergencias                        (PON: Procedamiento operativo normalizado). Capacitación en manejo de extintores,  Brigadas de emergencia,  grupo Apell , grupos de apoyo.</t>
  </si>
  <si>
    <t xml:space="preserve">*Manipulacion de sustancias quimicas para el proceso.                     Manipulación de productos químicos (Ácidos,  sustancias corrosivas sustancias Toxicas, venenosas) para la preparación de soluciones y medios de cultivos. (Se exeptua al estudiante en practica de microbiologia  la manipulación de los medios de cultivo que contengan clorafenicol y el ajuste de pH de medios de cultivo y soluciones con acido Clorhidrico).                                 *Preparacion de quimicos para el proceso.                  </t>
  </si>
  <si>
    <t>Lesiones en la piel, ojos, intoxicaciones, enfermedades profesionales, cáncer, muertes</t>
  </si>
  <si>
    <t>Envase y rotulación adecuada.</t>
  </si>
  <si>
    <t xml:space="preserve">MC-ST-PO-3 Evaluaciones medicas ocupacionales.        MC-ST-DC-15 Programa de Vigilancia Epidemiológica para factores de Riesgo Psicosociales.                        CF-LC-IT-17  Seguridad en el laboratorio Control de Calidad  </t>
  </si>
  <si>
    <t xml:space="preserve"> Fichas de seguridad de lo productos, Etiquetas.</t>
  </si>
  <si>
    <t xml:space="preserve">MC-ST-PO-3 Evaluaciones medicas ocupacionales.       MC-ST-DC-15 Programa de Vigilancia Epidemiológica para factores de Riesgo Psicosociales.                        CF-LC-IT-17  Seguridad en el laboratorio Control de Calidad                  Programa Sistema Globalmente Armonizado             </t>
  </si>
  <si>
    <t>Cortes, heridas.</t>
  </si>
  <si>
    <t>Lavar con cuidado el material de vidrio previniendo la rotura de este.</t>
  </si>
  <si>
    <t>Guantes de látex en la parte de abajo de los de nitrilo, bata, delantal en PVC.</t>
  </si>
  <si>
    <t xml:space="preserve">CF-LC-IT-17  Seguridad en el laboratorio Control de  Calidad                          MC-ST-IT-33 Orden y Aseo             Programa Sistema Globalmente Armonizado                                CF-LC-IT-15, Almacenamiento de reactivos y materiales consumibles. </t>
  </si>
  <si>
    <t>*Planchas de calentamiento,  Contacto con materiales de vidrio  durante  la preparación de medios de cultivos.</t>
  </si>
  <si>
    <t>Quemaduras, heridad.</t>
  </si>
  <si>
    <t>Guantes con recubrimiento térmicos. (en los casos que se requiera)</t>
  </si>
  <si>
    <t xml:space="preserve">CF-LC-IT-17  Seguridad en el laboratorio Control de Calidad </t>
  </si>
  <si>
    <t>*Preparación de  medios de cultivo con crecimiento bacteriano (material biológico).</t>
  </si>
  <si>
    <t>Cabina de flujo laminar.</t>
  </si>
  <si>
    <t>Guantes de nitrilo y látex, bata, delantales, botas Pantaneras, careta con visor.</t>
  </si>
  <si>
    <t xml:space="preserve">CF-LC-IT-17  Seguridad en el laboratorio Control Calidad   </t>
  </si>
  <si>
    <t>TRABAJOS ADMINISTRATIVOS/ LABORES ADMINISTRATIVAS DEL PROCESO EN AREAS DE ENSAYO</t>
  </si>
  <si>
    <t>QUÍMICOS:
Polvos orgánicos e inorgánicos, Humos metálicos y no metálicos, fibras</t>
  </si>
  <si>
    <t>*Levantamiento de polvo durante la preparación de medios de cultivo y  vertimiento de caldo endo entre otros productos en el recipiente de preparación.</t>
  </si>
  <si>
    <t>Tapaboca antialergico</t>
  </si>
  <si>
    <t xml:space="preserve">MC-ST-PO-3 Evaluaciones medicas ocupacionales.   MC-ST-DC-15 Programa de Vigilancia Epidemiológica para factores de Riesgo Psicosociales.                        CF-LC-IT-17  Seguridad en el laboratorio Control de Calidad </t>
  </si>
  <si>
    <t xml:space="preserve">*Calentamiento de medios de cultivos. </t>
  </si>
  <si>
    <t>*Explosion por generación de alta presión de vapor  *Quemaduras, heridas.</t>
  </si>
  <si>
    <t>Retirar el material utilizado en este proceso y que tenga tapa rosca</t>
  </si>
  <si>
    <t>Utilizar material de vidrio, tapado con torundas de algodón que permita la salida facil del vapor cuando se caliente el medio.</t>
  </si>
  <si>
    <t>Guantes con recubrimiento termico.</t>
  </si>
  <si>
    <t xml:space="preserve">CF-LC-IT-17  Seguridad en el laboratorio Control de Calidad                            Capacitación al personal que procesa los medios de cultivos </t>
  </si>
  <si>
    <t>*Actos inseguros.                        *Adoptar posiciones inadecuadas para el levantamiento manual de recipientes</t>
  </si>
  <si>
    <t>MC-ST-IT-13 Manejo seguro de carga manual         Capacitación sobre el manejo seguro de carga manual.</t>
  </si>
  <si>
    <t xml:space="preserve">Mantener la (MSDS) De cada Producto Químico.                      CF-LC-IT-17  Seguridad en el laboratorio de aguas   </t>
  </si>
  <si>
    <t xml:space="preserve">MC-ST-PO-3 Evaluaciones medicas ocupacionales.       MC-ST-DC-15 Programa de Vigilancia Epidemiológica para factores de Riesgo Psicosociales.                        CF-LC-IT-17  Seguridad en el laboratorio Control de Calidad                         CF-LC-IT-15, Almacenamiento de reactivos y materiales consumibles.             </t>
  </si>
  <si>
    <t>*contacto por desprendimientos de vapores irritantes y corrosivos durante la disposición de las muestras</t>
  </si>
  <si>
    <t>*Cefaleas, falta de coordinación, náuseas, vómitos, irritación de vías respiratorias, ojos, piel y tracto gastrointestinal, Quemaduras, dermatitis, reacciones alérgicas Asfixia, alteraciones del sistema nervioso central, paros cardiorrespiratorios, muerte, *Intoxicación</t>
  </si>
  <si>
    <t xml:space="preserve">Guantes de nitrilo o equivalente, bata, delantales, botas Pantaneras, careta con visor.                                 </t>
  </si>
  <si>
    <t xml:space="preserve">CF-LC-IT-17  Seguridad en el laboratorio Control de Calidad                          MC-ST-PO-3 Evaluaciones medicas ocupacionales. </t>
  </si>
  <si>
    <t>BIOMECÁNICO:
Movimiento repetitivo</t>
  </si>
  <si>
    <t xml:space="preserve">*Digitación.
*CAD: Quitar grapas.
*Escanear.
*Inclinación del cuello al contestar el telefóno y atención al cliente.       </t>
  </si>
  <si>
    <t>Realizar adecuadamente la actividad requeridad.</t>
  </si>
  <si>
    <t>Capacitacion en autocuidado y seguridad en oficinas.</t>
  </si>
  <si>
    <t>*Manipulación de teclado, mouse.</t>
  </si>
  <si>
    <t>*Túnel carpiano.</t>
  </si>
  <si>
    <t xml:space="preserve">Descansos y pausas moderadas, durante los intervalos de trabajo.            MC-ST-PO-3 Evaluaciones medicas ocupacionales.   </t>
  </si>
  <si>
    <t>TRABAJOS ADMINISTRATIVOS/ AREA ADMINISTRATIVA</t>
  </si>
  <si>
    <t xml:space="preserve">Aplicación del Protocolo de Bioseguridad 
Aplicación de protocolo de primeros auxilios y asilamiento temporal en las sedes
Flexibilidad en jornadas laborales                               MC-ST-IT-37 Protocolo general de Bioseguridad para la prevención, tratamiento y manejo del covid -19  </t>
  </si>
  <si>
    <t>*Almacenamiento de sustancias químicas (Inadecuada) en el cuarto de reactivo.</t>
  </si>
  <si>
    <t>*Rotura del material de vidrio (materiales de laboratorio, rotura de ventanas, rotuta de luminarias ).que contienen los reactivos al realizar entregas al personal)</t>
  </si>
  <si>
    <t>*Golpes, heridas, cortaduras, contusiones luxaciones,  quemaduras, irritaciónes</t>
  </si>
  <si>
    <t>Estantes para almacenamiento de reactivos</t>
  </si>
  <si>
    <t>Trasladar adecuadamente el material al ser entregado.</t>
  </si>
  <si>
    <t>Guantes de látex, nitrilo  o equivalente, bata, gafas (En los casos que se requiera)</t>
  </si>
  <si>
    <t xml:space="preserve">CF-LC-IT-17  Seguridad en el laboratorio Control de Calidad                         MC-ST-IT-33 Orden y Aseo             Programa Sistema Globalmente Armonizado                                CF-LC-IT-15, Almacenamiento de reactivos y materiales consumibles. </t>
  </si>
  <si>
    <t>Mantener en perfecto estado de orden y aseo el área. Pasamanos instalados a lado y lado de las escaleras.</t>
  </si>
  <si>
    <t>MC-ST-IT-33 Orden y Aseo,  MC-ST-IT-20 Programa de inspecciones de seguridad y salud en el trabajo, Subir y bajas las escaleras utilizando los pasamanos como puntos de apoyo, caminando y sin correr.</t>
  </si>
  <si>
    <t xml:space="preserve">Descansos y pausas moderadas, durante los intervalos de trabajo.           MC-ST-PO-3 Evaluaciones medicas ocupacionales.   </t>
  </si>
  <si>
    <t>*Actos inseguros.                       *Adoptar posiciones inadecuadas para el levantamiento manual de recipientes, cajas</t>
  </si>
  <si>
    <t>MC-ST-IT-13 Manejo seguro de carga manual Capacitación sobre el manejo seguro de carga manual.</t>
  </si>
  <si>
    <t xml:space="preserve">*Actividades realizadas en campo donde hay maleza.
*Contacto con plantas urticantes.
</t>
  </si>
  <si>
    <t>BIOLÓGICO:
Fluidos o excrementos</t>
  </si>
  <si>
    <t>*Contacto con fluídos corporales y secreciones.</t>
  </si>
  <si>
    <r>
      <t xml:space="preserve">*Contacto con fluídos corporales y secreciones.
*Ingestión de alimentos/agua contaminados.
*Retención de orina o heces por desempeño laboral fuera de la sede de la empresa.
*Realizar labores de campo de lugares de riesgo de enfermedades de salud pública.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Contacto con lixiviado tratado.               </t>
    </r>
    <r>
      <rPr>
        <sz val="16"/>
        <color rgb="FFFF0000"/>
        <rFont val="Tahoma"/>
        <family val="2"/>
      </rPr>
      <t xml:space="preserve">*medios de cultivos con crecimiento bacteriano,  materiales contaminados.     *Manipulación de instrumentación contaminada y medios de cultivo inactivados                                          *Preparación de  medios de cultivo con crecimiento bacteriano                          </t>
    </r>
  </si>
  <si>
    <r>
      <t xml:space="preserve">*Contacto con insectos, roedores, serpientes.
*Contacto con insectos, roedores, serpientes, </t>
    </r>
    <r>
      <rPr>
        <sz val="16"/>
        <color rgb="FFFF0000"/>
        <rFont val="Tahoma"/>
        <family val="2"/>
      </rPr>
      <t xml:space="preserve">garrapatas </t>
    </r>
    <r>
      <rPr>
        <sz val="16"/>
        <rFont val="Tahoma"/>
        <family val="2"/>
      </rPr>
      <t>cuando se realizan actividades de campo.</t>
    </r>
  </si>
  <si>
    <t xml:space="preserve">
*Contacto con fluídos corporales y secreciones.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*Manipulacion de residuos. </t>
  </si>
  <si>
    <t>BIOMECÁNICO:
Esfuerzos</t>
  </si>
  <si>
    <t>*Levantamiento y/o traslado manual de cargas por encima del peso permisible.</t>
  </si>
  <si>
    <t>BIOMECÁNICO:
Manipulación manual de cargas</t>
  </si>
  <si>
    <r>
      <t xml:space="preserve">*Digitación.
*CAD: Quitar grapas.
*Escanear.
*Inclinación del cuello al contestar el telefóno y atención al cliente.
*Conducción de motocicletas y automóviles.                                       </t>
    </r>
    <r>
      <rPr>
        <sz val="16"/>
        <color rgb="FFFF0000"/>
        <rFont val="Tahoma"/>
        <family val="2"/>
      </rPr>
      <t>*Manipulación de teclado, mouse.</t>
    </r>
  </si>
  <si>
    <r>
      <t xml:space="preserve">*Desórdenes de trauma acumulativo; lesiones del sistema músculo esquelético; fatiga; alteraciones lumbares, dorsales, cervicales y sacras; alteraciones del sistema vascular. </t>
    </r>
    <r>
      <rPr>
        <sz val="16"/>
        <color rgb="FFFF0000"/>
        <rFont val="Tahoma"/>
        <family val="2"/>
      </rPr>
      <t>Túnel carpiano</t>
    </r>
    <r>
      <rPr>
        <sz val="16"/>
        <color theme="1"/>
        <rFont val="Tahoma"/>
        <family val="2"/>
      </rPr>
      <t>.</t>
    </r>
  </si>
  <si>
    <t>BIOMECÁNICO:
Postura forzada</t>
  </si>
  <si>
    <t xml:space="preserve">*Alcazar objetivos que están ubicados fuera del alcance.
*Ubicar objetos fuera del alcance.
* Manipular y/o realizar tareas que requieran extension de los brazos </t>
  </si>
  <si>
    <t>*Desórdenes de trauma acumulativo; lesiones del sistema músculo esquelético; fatiga; alteraciones lumbares, dorsales, cervicales y sacras; alteraciones del sistema vascular, golpes.</t>
  </si>
  <si>
    <t>*Alcazar objetivos que están ubicados fuera del alcance.
*Labores en oficina en general.
*Actos inseguros.                                 *Adoptar posiciones inadecuadas para el levantamiento manual de recipientes</t>
  </si>
  <si>
    <t>*Labores en oficina en general.
*Actividades de vigilancia.
*Conducción de vehículosy motos.
*Operar maquinaria pesada. 
*Traslados terretres como pasajeros.</t>
  </si>
  <si>
    <t>FENÓMENOS NATURALES:
Arroyos</t>
  </si>
  <si>
    <t>FENÓMENOS NATURALES:
Inundación</t>
  </si>
  <si>
    <t>FENÓMENOS NATURALES:
Mar de leva o marea alta</t>
  </si>
  <si>
    <t>*Lluvias, vendavales, tormentas eléctricas, fuertes vientos.
*Ubicación de las instalaciones cerca del mar.
*Traslado vía marítima.</t>
  </si>
  <si>
    <t>FENÓMENOS NATURALES:
Maremotos</t>
  </si>
  <si>
    <t>*Lluvias, vendavales, tormentas eléctricas, fuertes vientos.
*Terremotos, sismos.
*Ubicación de las instalaciones cerca del mar.
*Traslado vía marítima.</t>
  </si>
  <si>
    <t>FENÓMENOS NATURALES:
Sismo</t>
  </si>
  <si>
    <t>FENÓMENOS NATURALES:
Terremoto</t>
  </si>
  <si>
    <t>FENÓMENOS NATURALES:
Tormenta eléctrica</t>
  </si>
  <si>
    <t>FENÓMENOS NATURALES:
Vendaval</t>
  </si>
  <si>
    <t>FÍSICO:
Iluminación excesiva o deficiente</t>
  </si>
  <si>
    <t xml:space="preserve">*Luminarias.
*Luz natural.   
*Trabajos Nocturnos </t>
  </si>
  <si>
    <t>*Fatiga visual, cefalea, disminución de la destreza y precisión, estrés, pérdida de la capacidad de visión</t>
  </si>
  <si>
    <t>FÍSICO:
Presión atmosférica anormal o ajustada</t>
  </si>
  <si>
    <t>*Actividades de mantenimiento a gasoductos.
*Actividades de mantenimiento locativo (Pintura, lavado, etc.)
*Levantamiento de planos instrumentales.
*Buceo en actividades de construcción o mantenimiento de líneas construidas en el lecho marino o sobre el río.
*Trabajos en espacios confinados.</t>
  </si>
  <si>
    <t>*Anormales: Afectaciones del sistema nervioso, trastornos o problemas pulmonares, muerte.</t>
  </si>
  <si>
    <t>FÍSICO:
Radiaciones ionizantes, rayos X, alfa, gama y beta</t>
  </si>
  <si>
    <t xml:space="preserve">
*Actividades de soldadura.</t>
  </si>
  <si>
    <t xml:space="preserve">*Alteraciones de la piel, deshidratación, alteración en algunos tejidos blandos (ojos).
*Heridas, golpes, contusiones, laceraciones, electrocución, lumbagos, pérdida de audición, intoxicaciones, muerte. </t>
  </si>
  <si>
    <r>
      <t xml:space="preserve">*Realizar trabajos al aire libre, sol.
*Pantallas de computador.
*Lámparas.
*Sistemas de radiocomunicaciones.
*Microondas.                                    </t>
    </r>
    <r>
      <rPr>
        <sz val="16"/>
        <color rgb="FFFF0000"/>
        <rFont val="Tahoma"/>
        <family val="2"/>
      </rPr>
      <t>*Manejo del espectrofotómetro (Absorción Atómica)                 *Cromatógrafos de gases.      *Lámparas fluorescentes.</t>
    </r>
  </si>
  <si>
    <r>
      <t xml:space="preserve">*Alteraciones de la piel, deshidratación, alteración en algunos tejidos blandos (ojos).                                                    </t>
    </r>
    <r>
      <rPr>
        <sz val="16"/>
        <color rgb="FFFF0000"/>
        <rFont val="Tahoma"/>
        <family val="2"/>
      </rPr>
      <t>*Irritación, manchas o pérdida de elasticidad. También pueden desencadenar lupus eritematoso sistémico.</t>
    </r>
  </si>
  <si>
    <t>FÍSICO:
Ruido intermitente o continuo</t>
  </si>
  <si>
    <t xml:space="preserve">*Uso de equipos de oficina, como impresoras y teléfonos.
*Planta eléctrica.
*Autogeneración.
*Cuarto de máquinas.
*Torre de enfriamiento.
*Chiller.
*Digiturno.
*Uso de máquinas, equipos o herramientas.
*Durante la calibración de medidores industriales con boquillas sónicas en campo.
*Utilización de pistola neumática. 
*Utilización de marcador vibrador electrónico, calibracion de equipos en laboratorio y taladro
*Circulacion vehicular. 
* Operación de maquinaria. </t>
  </si>
  <si>
    <t>*Fatiga auditiva, pérdida de la audición (Hipoacusia), estrés laboral.</t>
  </si>
  <si>
    <t xml:space="preserve">*Aires acondicionados.
*Altas temperaturas por exposición al sol.
*Cambios de temperatura al entrar o salir de la oficina.
*Fallas en el aire acondicionado.
*Deficiencia de ventilacion natural y/o artificial. </t>
  </si>
  <si>
    <t>FÍSICO: 
Vibración cuerpo entero o segmentado</t>
  </si>
  <si>
    <t>*Uso de vehículos o motocicletas.
*Uso de máquinas, equipos o herramientas.</t>
  </si>
  <si>
    <t>*Vibraciones de cuerpo entero: Trastornos respiratorios, músculo-esqueléticos, sensoriales, cardiovasculares, efectos sobre el sistema nervioso, sobre el sistema circulatorio o sobre el sistema digestivo.
*Vibraciones mano-brazo: Trastornos vasculares, nerviosos, musculares, de los huesos y de las articulaciones de las extremidades superiores.</t>
  </si>
  <si>
    <t>*Acumulación de trabajo.
*Perfiles de cargo mal diseñados.
*No remplazo de personas ausentes.
*Supresión de cargos.</t>
  </si>
  <si>
    <t>*Perfiles de cargo mal diseñados.
*Supresión de cargos.
*No remplazo de personas ausentes.
*Acumulación de trabajo.
*Trabajos que impliquen el manejo de dinero.
*Conflictos personales y  familiares.</t>
  </si>
  <si>
    <t>PSICOSOCIAL:
Relaciones sociales en el trabajo: Tabajo en equipo, relación con los colaboradores.</t>
  </si>
  <si>
    <t>*Desacuerdo entre compañeros.
*Perfiles de cargo mal diseñados.
*Conflictos personales y  familiares.</t>
  </si>
  <si>
    <t>*Realizar tareas en campo.
*Atención de público.
*Atención de público, en las instaciones de la empresa, donde se encuentran las oficinas administrativas.
*Disturbios públicos.
*Vandalismo
*Paros, manifestaciones.
*Ingresar a zonas de riesgo.</t>
  </si>
  <si>
    <t>QUÍMICOS:
Fibras</t>
  </si>
  <si>
    <t>*Fibras naturales minerales (amianto, arcillas y zeolitas fibrosas,
etc.) y fibras naturales procedentes de animales o vegetales (seda,
lana, algodón, lino, cáñamo, yute, etc.)
*Fibras artificiales de origen natural (rayón de viscosa, proteínas,
éster celulósico, fibras de vidrio, de cerámicas o de roca y las lanas
de roca, de vidrio, etc.) y fibras artificiales de origen sintético ( poliamidas, poliéster, polipropilenos, polimetanos, carbón y grafito.)</t>
  </si>
  <si>
    <r>
      <t xml:space="preserve">*Uso o manipulacion de cloro gas
*Uso o manipulacion de combustibles.
*Uso o manipulacion de aerosoles.
*Uso o manipulacion de pegantes.
*Uso o manipulacion de varsol.
*Uso o manipulacion de pinturas.
*Durante la calibración de equipos detectores en campo (H2S-Ácido sulfúrico, CO-Monóxido de carbono, CH4-Metano, VOC-compuestos orgánicos volátiles).
*Transporte, llenado y trasvase de odorante (H2S-Ácido sulfúrico, CO-Monóxido de carbono, VOC-compuestos orgánicos volátiles).
*Proceso de atención de emergencias (H2S-Ácido sulfúrico, CO-Monóxido de carbono, VOC-compuestos orgánicos volátiles).
* Gases tóxicos producidos por la descomposición de residuos. 
* Manipulacion de sustancias quimicas.
* Manipulacion de residuos de sustancias quimicas.                          </t>
    </r>
    <r>
      <rPr>
        <sz val="16"/>
        <color rgb="FFFF0000"/>
        <rFont val="Tahoma"/>
        <family val="2"/>
      </rPr>
      <t>*Desprendimientos de vapores irritantes y corrosivos emitidos durante el análisis de la muestra,  uso de sustancias químicas volátiles. (Digestión)                *Desprendimientos de vapores irritantes y corrosivos durante la disposición de las muestras                                        *Aplicación de insecticidas para el control de plagas / insectos al interior de oficinas                                          *contacto por desprendimientos de vapores irritantes y corrosivos durante la disposición de las muestras</t>
    </r>
  </si>
  <si>
    <r>
      <t xml:space="preserve">*Cefaleas, falta de coordinación, náuseas, vómitos, irritación de vías respiratorias, ojos, piel y tracto gastrointestinal, Quemaduras, dermatitis, reacciones alérgicas Asfixia, alteraciones del sistema nervioso central, paros cardiorrespiratorios, muerte, </t>
    </r>
    <r>
      <rPr>
        <sz val="16"/>
        <color rgb="FFFF0000"/>
        <rFont val="Tahoma"/>
        <family val="2"/>
      </rPr>
      <t>*Intoxicación</t>
    </r>
  </si>
  <si>
    <t>QUÍMICOS:
Humos metálicos y no metálicos</t>
  </si>
  <si>
    <t>*Uso de aerosoles.
*Actividades de soldadura.</t>
  </si>
  <si>
    <r>
      <t xml:space="preserve">*Salpicadura de químicos al realizar el trasvase. 
*Salpicadura de químicos manipulacion de residuos. 
*Uso de aerosoles.
*Uso de pinturas.
*Manipulacion de sustancias para la limpieza.
*Manipulacion de sustancias quimicas para el proceso.   </t>
    </r>
    <r>
      <rPr>
        <sz val="16"/>
        <color rgb="FFFF0000"/>
        <rFont val="Tahoma"/>
        <family val="2"/>
      </rPr>
      <t>(productos quimicos irritantes ,Ácidos,   sustancias Toxicas, venenosasy altamente corrosivos).</t>
    </r>
    <r>
      <rPr>
        <sz val="16"/>
        <rFont val="Tahoma"/>
        <family val="2"/>
      </rPr>
      <t xml:space="preserve">
*Preparacion de quimicos para el proceso. 
*Manipulacion de empaques contaminados.                                    </t>
    </r>
    <r>
      <rPr>
        <sz val="16"/>
        <color rgb="FFFF0000"/>
        <rFont val="Tahoma"/>
        <family val="2"/>
      </rPr>
      <t xml:space="preserve">*subproductos de procesos y residuos líquidos y sólidos generados en el muestreo.                                           *Mezcla de productos quimicos  por identificación que no sea adecuada </t>
    </r>
  </si>
  <si>
    <t>QUÍMICOS:
Polvos orgánicos e inorgánicos</t>
  </si>
  <si>
    <r>
      <t xml:space="preserve">*Limpieza de áreas.
*Material partículado polvo de madera, fibra de vidrio.
*Material particulado.                             </t>
    </r>
    <r>
      <rPr>
        <sz val="16"/>
        <color rgb="FFFF0000"/>
        <rFont val="Tahoma"/>
        <family val="2"/>
      </rPr>
      <t>*Levantamiento de polvo durante la operación de pesado de sustancias tóxicas, entre otros productos en el recipiente de preparación.                      *Levantamiento de polvo durante la preparación de medios de cultivo y  vertimiento de caldo endo entre otros productos en el recipiente de preparación.</t>
    </r>
  </si>
  <si>
    <t>QUÍMICOS:
Material particulado.</t>
  </si>
  <si>
    <t xml:space="preserve">*Limpieza de áreas.
*Material partículado polvo de madera, fibra de vidrio.
*Manipulacion de residuos. 
*Manipulacion de sustancias quimicas. </t>
  </si>
  <si>
    <t>*Vías deterioradas.
*Problemas de salud del conductor.
*Excesos de velocidad.
*Incumplimiento de normas y señales de tránsito.
*Conducir bajo los efectos del alcohol o sustancias psicoactivas.
*Actos inseguros (Salir del vehículo cuando aún no se ha detenido, sacar la cabeza y las manos por las ventanillas, viajar en el estribo o colgado en el transporte público).
*Vehículos en malas condiciones de funcionamiento.
*Falta de mantenimiento a vehículos.
*Personas imprudentes en la vía.
* Alta circulacion vehicular
* Volcamiento de maquinaria amarilla en movimiento.  
PEATONES:
*Trabajo y/o transito en zonas con trafico vehicular y/o operación de maquinaria pesada. 
*Cruzar las calles sin respetar las señales de trásito y semáforos.</t>
  </si>
  <si>
    <r>
      <t xml:space="preserve">*Contacto con tomacorrientes.
*Uso de extensión eléctricas defectuosas.
*Construcción de energía fotovoltaíca.    </t>
    </r>
    <r>
      <rPr>
        <sz val="16"/>
        <color rgb="FFFF0000"/>
        <rFont val="Tahoma"/>
        <family val="2"/>
      </rPr>
      <t>*Tomas                                               *Lampara eléctricas                          *Enchufes                                       *Equipos eléctricos</t>
    </r>
  </si>
  <si>
    <t>SEGURIDAD: 
Eléctrico-Estática</t>
  </si>
  <si>
    <t xml:space="preserve">*Equipos mal aislados eléctricamente.
*Acumulado el vehículo durante la marcha.                                             </t>
  </si>
  <si>
    <t xml:space="preserve">*Calambre al tocar a otra persona, o un objeto metálico.                                     </t>
  </si>
  <si>
    <t>SEGURIDAD:
Locativo-Buceo</t>
  </si>
  <si>
    <t>CONTRATISTA:
*Buceo, construcción o manteniemitno de líneas construidas en el lecho marino o sobre el río.</t>
  </si>
  <si>
    <t>*Asfixia, muerte.
*Trastornos o problemas pulmonares.
*Embolias.
*Colapso del sistema circulatorio.</t>
  </si>
  <si>
    <r>
      <t xml:space="preserve">*Falta de orden y aseo.
*Estructuras sin anclajes.
*Cargas suspendidas por maquinarias. 
*Alcanzar objetos, herramientas o materiales, almacenados en estantes. 
*Herramientas ubicadas en niveles superiores.                                       </t>
    </r>
    <r>
      <rPr>
        <sz val="16"/>
        <color rgb="FFFF0000"/>
        <rFont val="Tahoma"/>
        <family val="2"/>
      </rPr>
      <t>*Rotura de material de vidrio</t>
    </r>
  </si>
  <si>
    <r>
      <t xml:space="preserve">*Fracturas, contusiones.                          </t>
    </r>
    <r>
      <rPr>
        <sz val="16"/>
        <color rgb="FFFF0000"/>
        <rFont val="Tahoma"/>
        <family val="2"/>
      </rPr>
      <t>*Cortes, heridas.</t>
    </r>
  </si>
  <si>
    <t>SEGURIDAD:
Locativo-Condiciones de orden y aseo</t>
  </si>
  <si>
    <t xml:space="preserve">*Desorden.
*Realizar actividades de campo.
*Transitar por las instalaciones.
*Obstáculos en el piso.                      </t>
  </si>
  <si>
    <t>*Golpes, heridas, contusiones, fracturas, esguinces, luxaciones, muerte.</t>
  </si>
  <si>
    <r>
      <t xml:space="preserve">*Almacenamiento de sustancias químicas. </t>
    </r>
    <r>
      <rPr>
        <sz val="16"/>
        <color rgb="FFFF0000"/>
        <rFont val="Tahoma"/>
        <family val="2"/>
      </rPr>
      <t>(Innadecuada)</t>
    </r>
    <r>
      <rPr>
        <sz val="16"/>
        <rFont val="Tahoma"/>
        <family val="2"/>
      </rPr>
      <t xml:space="preserve">
*Almacenamiento de polvora 
*Desniveles en el piso.</t>
    </r>
  </si>
  <si>
    <r>
      <t xml:space="preserve">*Golpes, heridas, contusiones, fracturas, esguinces, luxaciones, muerte, </t>
    </r>
    <r>
      <rPr>
        <sz val="16"/>
        <color rgb="FFFF0000"/>
        <rFont val="Tahoma"/>
        <family val="2"/>
      </rPr>
      <t>explosión, quemaduras, irritaciónes</t>
    </r>
  </si>
  <si>
    <t xml:space="preserve">*Traslado para realizar actividades.
* Realizar tareas cerca de cuerpos de agua profundas. </t>
  </si>
  <si>
    <t>*Hombre al agua o desaparecido, asfixia por inmersión.
*Choque de embarcaciones.</t>
  </si>
  <si>
    <t>*Desnivel en el suelo.
*Desorden.
*Realizar actividades de campo.
*Subir y bajar escaleras.
*Subir y bajar estribos 
*Transitar por las instalaciones.
*Obstáculos en el piso.
*Piso resbaloso.</t>
  </si>
  <si>
    <t>SEGURIDAD:
Tabajo en alturas</t>
  </si>
  <si>
    <t>*Trabajo en escaleras.
*Trabajo en andamios</t>
  </si>
  <si>
    <t>*Fracturas, contusiones, muerte.</t>
  </si>
  <si>
    <t>SEGURIDAD:
Trabajo en espacios confinados</t>
  </si>
  <si>
    <t>*Actividades de mantenimiento a gaseoductos.
*Actividades de mantenimiento locativo (Pintura, lavado, etc.)
*Levantamiento de planos instrumentales.
*Trabajos en espacios confinados.</t>
  </si>
  <si>
    <t>*Asfixia, sofocamiento, choques eléctricos, caídas y fatiga por el calor, atrapamientos, intoxicaciones por atmosferas peligrosas, muerte .</t>
  </si>
  <si>
    <r>
      <t xml:space="preserve">*Quemaduras, heridas. </t>
    </r>
    <r>
      <rPr>
        <sz val="16"/>
        <color rgb="FFFF0000"/>
        <rFont val="Tahoma"/>
        <family val="2"/>
      </rPr>
      <t>*Explosion por generación de alta presión de vapor</t>
    </r>
  </si>
  <si>
    <t xml:space="preserve">SEGURIDAD:
Mecánico-Contacto con objetos cortantes / Punzantes </t>
  </si>
  <si>
    <t xml:space="preserve">*Uso de elementos de oficina: Ganchos legajadores, hojas, grapas, guillotina, exactos, bisturi, etc.
*Uso de herramientas de corte (segueta, pinzas, etc.)
*Superficies de trabajo con residuos cortantes y/o punzantes.
*Manipulacion de materiales de trabajo. </t>
  </si>
  <si>
    <t>*Heridas, amputaciones, trastornos de tejidos blandos.</t>
  </si>
  <si>
    <t>SEGURIDAD:
Mecánico-Elementos de máquinas</t>
  </si>
  <si>
    <t>*Uso de máquinas, partes de la misma.</t>
  </si>
  <si>
    <t>*Golpes, heridas, fracturas, contusiones, amputaciones, quemaduras.</t>
  </si>
  <si>
    <t>SEGURIDAD:
Mecánico-Herramientas</t>
  </si>
  <si>
    <t>*Uso de herramientas, partes de las mismas.</t>
  </si>
  <si>
    <r>
      <t xml:space="preserve">*Pulido de metales.
*Martillado.
*Corte de piezas.
*Vientos en el sitio de trabajo. 
*Revision preoperacional de maquinas y/o equipos 
*Operación de la maquinaria. 
* Arena, particulas de residuos. 
*Corte de maleza en el sitio de trabajo con herramientas manuales, equipos y/o maquina.                                                </t>
    </r>
    <r>
      <rPr>
        <sz val="16"/>
        <color rgb="FFFF0000"/>
        <rFont val="Tahoma"/>
        <family val="2"/>
      </rPr>
      <t xml:space="preserve">*Rotura de material de vidrio (que contienen la muestra a analizar o sustancias quimicas) </t>
    </r>
  </si>
  <si>
    <t>SEGURIDAD:
Mecánico-Piezas a trabajar</t>
  </si>
  <si>
    <t>*Construcción de estaciones / Construcción de tuberías / Logística.</t>
  </si>
  <si>
    <t>*Fracturas, contusiones, heridas, golpes, quemaduras.</t>
  </si>
  <si>
    <t>SEGURIDAD:
Tecnológico: Explosión.</t>
  </si>
  <si>
    <r>
      <t xml:space="preserve">*Cortocircuitos.
*Saturación de vapores combustibles.
*Manipulación de sustancias inflamables.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*Quemas de biogás                              </t>
    </r>
    <r>
      <rPr>
        <sz val="16"/>
        <color rgb="FFFF0000"/>
        <rFont val="Tahoma"/>
        <family val="2"/>
      </rPr>
      <t>*Cambio de Cilindros. Apertura de Cilindros. Caída de Cilindros.                 *Sobrepresión y Recalentamiento  de autoclaves a vapor y eléctrica.</t>
    </r>
  </si>
  <si>
    <r>
      <t xml:space="preserve">*Cortocircuitos.
*Saturación de vapores combustibles.
*Manipulación de sustancias inframables.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*Fallas en vehiculos y/o maquinas. 
*Quemas de biogás                             </t>
    </r>
    <r>
      <rPr>
        <sz val="16"/>
        <color rgb="FFFF0000"/>
        <rFont val="Tahoma"/>
        <family val="2"/>
      </rPr>
      <t>*Durante la preparación de soluciones fuertemente ácidas, manipulación de materiales inflamables y explosivos.</t>
    </r>
  </si>
  <si>
    <r>
      <t xml:space="preserve">*Almacenamiento de sustancias quimicas. 
*Malas condiciones de sistemas de almacenamiento y/o transporte de sustancias quimicas. 
*Almacenamiento inadecuado de los recipientes.
* Fallas en la laguna de aguas residuales.
* Fallas en la laguna de lixiviado. 
* Fallas en los equipos de compactacion.                                        </t>
    </r>
    <r>
      <rPr>
        <sz val="16"/>
        <color rgb="FFFF0000"/>
        <rFont val="Tahoma"/>
        <family val="2"/>
      </rPr>
      <t>*Ubicación y/o desplazamiento a puntos de almacenamiento de cloro gas</t>
    </r>
  </si>
  <si>
    <t>SEGURIDAD:
Tecnológico: Derrames.</t>
  </si>
  <si>
    <t>* Fallas operativas en los equipos.
* Operación en lagunas de lixiviado.
* Sobre carga de equipos de recoleccion de residuos solidos.   
* Fenómenos naturales como sismos o huracanes</t>
  </si>
  <si>
    <t>SEGURIDAD: 
Locativo-Traslados áereos</t>
  </si>
  <si>
    <t>*Traslado para realizar actividades.</t>
  </si>
  <si>
    <t>SEGURIDAD:
Locativo-Almacenamiento</t>
  </si>
  <si>
    <t>*Falta de orden y aseo.
*Estructuras sin anclajes.
*Obstáculos en el piso.
*Falta de señalización y demarcación.
*Cargas mal apiladas, o almacenadas de forma insegura o irresponsable.</t>
  </si>
  <si>
    <t>*Golpes, heridas, contusiones, fracturas, resbalones.
*Caída de objetos.</t>
  </si>
  <si>
    <t>1. MUY BAJA</t>
  </si>
  <si>
    <t>El evento no ha ocurrido, pero puede suceder únicamente en casos extremos.</t>
  </si>
  <si>
    <t>2. BAJA</t>
  </si>
  <si>
    <t>El evento puede suceder y ha ocurrido en organizaciones similares, por lo menos 1 vez al año.</t>
  </si>
  <si>
    <t>3. MODERADA</t>
  </si>
  <si>
    <t>El evento puede suceder y ha ocurrido en la organización, por lo menos 1 vez al año.</t>
  </si>
  <si>
    <t>4. ALTA</t>
  </si>
  <si>
    <t>El evento puede suceder con facilidad, por lo menos 1 vez al mes.</t>
  </si>
  <si>
    <t>5. MUY ALTA</t>
  </si>
  <si>
    <t>El evento sucede frecuentemente, al menos 1 vez a la semana.</t>
  </si>
  <si>
    <t>CONSECUENCIA - SST</t>
  </si>
  <si>
    <t>1. INSIGNIFICANTE</t>
  </si>
  <si>
    <t>Ninguna lesión y/o enfermedad laboral.</t>
  </si>
  <si>
    <t>2. LEVE</t>
  </si>
  <si>
    <t>Lesiones leves o con primeros auxilios o con tratamiento médico, sin incapacidad o con incapacidad de 1 día.</t>
  </si>
  <si>
    <t>3. IMPORTANTE</t>
  </si>
  <si>
    <t>Accidentes de Trabajo y/o Enfermedades Laborales con Incapacidad temporal mayor a 1 día.</t>
  </si>
  <si>
    <t>4. CRÍTICA</t>
  </si>
  <si>
    <t>Accidentes de Trabajo y/o Enfermedades Laborales con Incapacidad permanente- parcial o total.</t>
  </si>
  <si>
    <t>5. CATASTRÓFICA</t>
  </si>
  <si>
    <t>Una o más fatalidades por  accidentes de trabajo y/o enfermedades laborales.</t>
  </si>
  <si>
    <t>EFICACIA DE LOS CONTROLES
(% DE REDUCCIÓN ESTIMADA DEL RIESGO INHERENTE)</t>
  </si>
  <si>
    <t>90% FUERTE</t>
  </si>
  <si>
    <t>Hay pleno entendimiento del riesgo, existen y mantienen actualizados procedimientos y programas que se divulgan de manera permanente.</t>
  </si>
  <si>
    <t>40% MODERADA</t>
  </si>
  <si>
    <t>Hay conciencia del riesgo, existen procedimientos y programas, pero no se actualizan, ni se divulgan con la periodicidad establecida.</t>
  </si>
  <si>
    <t>15% DÉBIL</t>
  </si>
  <si>
    <t>No hay conciencia del riesgo; no existen procedimientos, ni programas formales para evitar la materialización del riesgo.</t>
  </si>
  <si>
    <t>BAJO</t>
  </si>
  <si>
    <r>
      <t xml:space="preserve">Mantener los controles existentes, si se tiene la certeza de que se están cumpliendo los </t>
    </r>
    <r>
      <rPr>
        <sz val="9"/>
        <color rgb="FFFF0000"/>
        <rFont val="Tahoma"/>
        <family val="2"/>
      </rPr>
      <t>requisitos legales vigentes</t>
    </r>
    <r>
      <rPr>
        <sz val="9"/>
        <color rgb="FF000000"/>
        <rFont val="Tahoma"/>
        <family val="2"/>
      </rPr>
      <t>; en caso contrario, se debe establecer un plan de acción para darle cumplimiento a dichos requisitos, considerando la eliminación o sustitución, si aplica.</t>
    </r>
  </si>
  <si>
    <t>MODERADO</t>
  </si>
  <si>
    <t>Reforzar la divulgación y aplicación de los controles existentes para mejorar su eficacia o complementar dichos controles estableciendo el plan de acción necesario, teniendo en cuenta la jerarquía de definición de controles.</t>
  </si>
  <si>
    <t>ALTO</t>
  </si>
  <si>
    <t xml:space="preserve">Realizar el análisis de riesgos por la tarea "ART", definiendo los controles específicos o adicionales para su realización según los respectivos procedimientos de trabajo seguro y divulgarlos al personal.  </t>
  </si>
  <si>
    <t>EXTREMO</t>
  </si>
  <si>
    <t xml:space="preserve">No debe realizarse ningún trabajo sin  asegurarse que el riesgo está bajo control antes de iniciar cualquier tarea. </t>
  </si>
  <si>
    <t>MAPA DE RIESGOS INHERENTES</t>
  </si>
  <si>
    <t xml:space="preserve">EXTREMO </t>
  </si>
  <si>
    <t>MAPA DE RIESGOS RESIDUALES</t>
  </si>
  <si>
    <t>DÉBIL</t>
  </si>
  <si>
    <t xml:space="preserve">BAJO </t>
  </si>
  <si>
    <t xml:space="preserve">ALTO </t>
  </si>
  <si>
    <t>RIESGO INHERENTE</t>
  </si>
  <si>
    <r>
      <t xml:space="preserve">Prohibir la entrada de personas contiagadas o con sintomas sospechoso de </t>
    </r>
    <r>
      <rPr>
        <strike/>
        <sz val="16"/>
        <color theme="1"/>
        <rFont val="Tahoma"/>
        <family val="2"/>
      </rPr>
      <t>Covid-19</t>
    </r>
  </si>
  <si>
    <r>
      <t xml:space="preserve">Entrega de Epp adecuados para la tarea 
Formacion en prevención del </t>
    </r>
    <r>
      <rPr>
        <strike/>
        <sz val="16"/>
        <color theme="1"/>
        <rFont val="Tahoma"/>
        <family val="2"/>
      </rPr>
      <t>Covid-19</t>
    </r>
    <r>
      <rPr>
        <sz val="16"/>
        <color theme="1"/>
        <rFont val="Tahoma"/>
        <family val="2"/>
      </rPr>
      <t xml:space="preserve">
Entrega de antibacterial 
Entrega de mascarilla tipo ful face y tapabocas 
Higiene y lavado de manos
Realización de pruebas rapidas o PCR Covid-19
Aplicación del esquema de vacunacion.</t>
    </r>
  </si>
  <si>
    <r>
      <t xml:space="preserve">*Contacto con agua caliente de dispensadores.
*Contacto con el ploter en uso.
*Contacto con  hornos, calentadoras, estufas, cautin)
*Contacto con superficies y /o partes del vehiculo /maquina. 
*Herramientas de trabajo calientes.    </t>
    </r>
    <r>
      <rPr>
        <sz val="16"/>
        <color rgb="FFFF0000"/>
        <rFont val="Tahoma"/>
        <family val="2"/>
      </rPr>
      <t xml:space="preserve">*Contacto con mecheros. (Esterilización por calor a traves de mecheros en los </t>
    </r>
    <r>
      <rPr>
        <strike/>
        <sz val="16"/>
        <color rgb="FFFF0000"/>
        <rFont val="Tahoma"/>
        <family val="2"/>
      </rPr>
      <t xml:space="preserve">sitios de muestreo) </t>
    </r>
    <r>
      <rPr>
        <sz val="16"/>
        <color rgb="FFFF0000"/>
        <rFont val="Tahoma"/>
        <family val="2"/>
      </rPr>
      <t xml:space="preserve">                              *Esterilización de instrumentos de laboratorio durante siembra y re- siembra con Mecheros                          *Esterilización del material de vidrio en autoclave a vapor y eléctrica.                   *Contacto con material de vidrio inactivado                                            *Planchas de calentamiento,  Contacto con materiales de vidrio  durante la digestión de medios de cultivos.            *Calentamiento de medios de cultivos</t>
    </r>
  </si>
  <si>
    <t>*Uso de elementos de oficina: Ganchos legajadores, hojas, grapas, guillotina, exactos, bisturi, etc.
*Uso de herramientas de corte (segueta, pinzas, etc.)
*Superficies de trabajo con residuos cortantes y/o punzantes.
*Manipulacion de materiales de trabajo.</t>
  </si>
  <si>
    <t xml:space="preserve">Director Laboratorio Control Calidad, Coordinador Aseguramiento de la Calidad, Auxiliares Administrativos, Estudiante en Practica, Profesional Administrador Lims y Jefe de Laboratorio </t>
  </si>
  <si>
    <t>Realizar la actividad con la precaución para evitar cortaduras que afecten la integridad de los trabajadores.</t>
  </si>
  <si>
    <t>Se realiza revisión de la matriz, se actualizan los cargos de acuerdo a la nueva estructura organizacional implementada en el Laboratorio, se incluye que las actividades asociadas a ensayos aplica para los temporales del Laboratorio.
Se incluye el factor de riesgo asociado a SEGURIDAD: Mecánico-Contacto con objetos cortantes / Punzantes para la actividades rutinarias en el area administrativa.</t>
  </si>
  <si>
    <t xml:space="preserve">TIPO DE ACTIVIDAD:  </t>
  </si>
  <si>
    <t>Profesional, Analista de Laboratorio, Coordinador, Tecnico de laboratorio  y Estudiante en Practica Area Fisicoquimica.</t>
  </si>
  <si>
    <t>Profesional en su Especialidad , Analista de Laboratorio,  y Estudiantes en Practica Area Fisicoquimica.</t>
  </si>
  <si>
    <t>Analista de Laboratorio, Profesional en su Especialidad y Estudiante en Practica Area Fisicoquimica.</t>
  </si>
  <si>
    <t xml:space="preserve">Analista de Laboratorio, Profesional en su Especialidad y Estudiante en Practica Area Fisicoquimica. </t>
  </si>
  <si>
    <t>Profesional en su Especialidad, Analista de Laboratorio, Coordinador , Tecnico y Estudiante en Practica Area Fisicoquimica.</t>
  </si>
  <si>
    <t>Analista de Laboratorio, Profesional en su Especialidad y Estudiante en Practica Area Fisicoquimico.</t>
  </si>
  <si>
    <t>Profesional, Analista de Laboratorio, Coordinador, Tecnico de laboratorio y Estudiante en Practica Area Fisicoquimica.</t>
  </si>
  <si>
    <t>Coordinador Area Microbiologica, Coordinador Area Fisicoquimico, Analistas, Profesionales</t>
  </si>
  <si>
    <r>
      <t>BIOLÓGICO:
Microorganismos (Virus</t>
    </r>
    <r>
      <rPr>
        <sz val="16"/>
        <color theme="1"/>
        <rFont val="Tahoma"/>
        <family val="2"/>
      </rPr>
      <t>)</t>
    </r>
  </si>
  <si>
    <r>
      <t>*Contacto directo entre personas portadoras del virus</t>
    </r>
    <r>
      <rPr>
        <sz val="16"/>
        <rFont val="Tahoma"/>
        <family val="2"/>
      </rPr>
      <t xml:space="preserve"> u objetos contaminados.
*Contacto con fluídos corporales y secreciones.</t>
    </r>
  </si>
  <si>
    <t>BIOLÓGICO:
Microorganismos (Virus)</t>
  </si>
  <si>
    <t>*Contacto directo entre personas portadoras del virus u objetos contaminados.
*Contacto con fluídos corporales y secreciones.</t>
  </si>
  <si>
    <t>LABORATORIO CONTROL DE CALIDAD</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</si>
</sst>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2"/>
      <name val="Times New Roman"/>
      <family val="1"/>
    </font>
    <font>
      <b/>
      <sz val="16"/>
      <color theme="1"/>
      <name val="Tahoma"/>
      <family val="2"/>
    </font>
    <font>
      <b/>
      <sz val="16"/>
      <name val="Tahoma"/>
      <family val="2"/>
    </font>
    <font>
      <sz val="16"/>
      <color theme="1"/>
      <name val="Tahoma"/>
      <family val="2"/>
    </font>
    <font>
      <sz val="16"/>
      <color rgb="FFFF0000"/>
      <name val="Tahoma"/>
      <family val="2"/>
    </font>
    <font>
      <sz val="16"/>
      <name val="Tahoma"/>
      <family val="2"/>
    </font>
    <font>
      <b/>
      <sz val="9"/>
      <name val="Tahoma"/>
      <family val="2"/>
    </font>
    <font>
      <sz val="9"/>
      <name val="Tahoma"/>
      <family val="2"/>
    </font>
    <font>
      <b/>
      <sz val="9"/>
      <color rgb="FF000000"/>
      <name val="Tahoma"/>
      <family val="2"/>
    </font>
    <font>
      <b/>
      <sz val="9"/>
      <color theme="1"/>
      <name val="Tahoma"/>
      <family val="2"/>
    </font>
    <font>
      <sz val="9"/>
      <color theme="1"/>
      <name val="Tahoma"/>
      <family val="2"/>
    </font>
    <font>
      <sz val="9"/>
      <color rgb="FF000000"/>
      <name val="Tahoma"/>
      <family val="2"/>
    </font>
    <font>
      <sz val="12"/>
      <name val="Tahoma"/>
      <family val="2"/>
    </font>
    <font>
      <b/>
      <sz val="18"/>
      <name val="Tahoma"/>
      <family val="2"/>
    </font>
    <font>
      <sz val="11"/>
      <color theme="1"/>
      <name val="Tahoma"/>
      <family val="2"/>
    </font>
    <font>
      <sz val="8"/>
      <name val="Tahoma"/>
      <family val="2"/>
    </font>
    <font>
      <b/>
      <sz val="12"/>
      <name val="Tahoma"/>
      <family val="2"/>
    </font>
    <font>
      <b/>
      <sz val="10"/>
      <name val="Tahoma"/>
      <family val="2"/>
    </font>
    <font>
      <b/>
      <sz val="8"/>
      <name val="Tahoma"/>
      <family val="2"/>
    </font>
    <font>
      <sz val="9"/>
      <color rgb="FFFF0000"/>
      <name val="Tahoma"/>
      <family val="2"/>
    </font>
    <font>
      <b/>
      <sz val="12"/>
      <color rgb="FFFF0000"/>
      <name val="Tahoma"/>
      <family val="2"/>
    </font>
    <font>
      <b/>
      <sz val="11"/>
      <color theme="1"/>
      <name val="Tahoma"/>
      <family val="2"/>
    </font>
    <font>
      <b/>
      <sz val="11"/>
      <name val="Tahoma"/>
      <family val="2"/>
    </font>
    <font>
      <sz val="11"/>
      <name val="Tahoma"/>
      <family val="2"/>
    </font>
    <font>
      <sz val="18"/>
      <name val="Tahoma"/>
      <family val="2"/>
    </font>
    <font>
      <b/>
      <sz val="20"/>
      <color theme="1"/>
      <name val="Tahoma"/>
      <family val="2"/>
    </font>
    <font>
      <sz val="9"/>
      <color indexed="81"/>
      <name val="Tahoma"/>
      <charset val="1"/>
    </font>
    <font>
      <b/>
      <sz val="9"/>
      <color indexed="81"/>
      <name val="Tahoma"/>
      <charset val="1"/>
    </font>
    <font>
      <strike/>
      <sz val="16"/>
      <color theme="1"/>
      <name val="Tahoma"/>
      <family val="2"/>
    </font>
    <font>
      <strike/>
      <sz val="16"/>
      <color rgb="FFFF0000"/>
      <name val="Tahoma"/>
      <family val="2"/>
    </font>
  </fonts>
  <fills count="26">
    <fill>
      <patternFill patternType="none"/>
    </fill>
    <fill>
      <patternFill patternType="gray125"/>
    </fill>
    <fill>
      <patternFill patternType="solid">
        <fgColor theme="8" tint="0.39997558519241921"/>
        <bgColor indexed="64"/>
      </patternFill>
    </fill>
    <fill>
      <patternFill patternType="solid">
        <fgColor indexed="9"/>
        <bgColor indexed="64"/>
      </patternFill>
    </fill>
    <fill>
      <patternFill patternType="solid">
        <fgColor indexed="11"/>
        <bgColor indexed="64"/>
      </patternFill>
    </fill>
    <fill>
      <patternFill patternType="solid">
        <fgColor indexed="10"/>
        <bgColor indexed="64"/>
      </patternFill>
    </fill>
    <fill>
      <patternFill patternType="solid">
        <fgColor indexed="49"/>
        <bgColor indexed="64"/>
      </patternFill>
    </fill>
    <fill>
      <patternFill patternType="solid">
        <fgColor indexed="53"/>
        <bgColor indexed="64"/>
      </patternFill>
    </fill>
    <fill>
      <patternFill patternType="solid">
        <fgColor theme="0"/>
        <bgColor indexed="64"/>
      </patternFill>
    </fill>
    <fill>
      <patternFill patternType="solid">
        <fgColor rgb="FFFFFF00"/>
        <bgColor indexed="64"/>
      </patternFill>
    </fill>
    <fill>
      <patternFill patternType="solid">
        <fgColor rgb="FFF9A805"/>
        <bgColor indexed="64"/>
      </patternFill>
    </fill>
    <fill>
      <patternFill patternType="solid">
        <fgColor rgb="FF1DE722"/>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FFFFCC"/>
        <bgColor indexed="64"/>
      </patternFill>
    </fill>
    <fill>
      <patternFill patternType="solid">
        <fgColor rgb="FFFFFF00"/>
        <bgColor rgb="FF000000"/>
      </patternFill>
    </fill>
    <fill>
      <patternFill patternType="solid">
        <fgColor rgb="FFFF0000"/>
        <bgColor rgb="FF000000"/>
      </patternFill>
    </fill>
    <fill>
      <patternFill patternType="solid">
        <fgColor rgb="FFD9D9D9"/>
        <bgColor indexed="64"/>
      </patternFill>
    </fill>
    <fill>
      <patternFill patternType="solid">
        <fgColor rgb="FFF2F2F2"/>
        <bgColor rgb="FF000000"/>
      </patternFill>
    </fill>
    <fill>
      <patternFill patternType="solid">
        <fgColor rgb="FFFCF305"/>
        <bgColor rgb="FF000000"/>
      </patternFill>
    </fill>
    <fill>
      <patternFill patternType="solid">
        <fgColor rgb="FF00B050"/>
        <bgColor rgb="FF000000"/>
      </patternFill>
    </fill>
    <fill>
      <patternFill patternType="solid">
        <fgColor rgb="FFF9A805"/>
        <bgColor rgb="FF000000"/>
      </patternFill>
    </fill>
    <fill>
      <patternFill patternType="solid">
        <fgColor rgb="FF00FF00"/>
        <bgColor rgb="FF000000"/>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9" fontId="3" fillId="0" borderId="0" applyFont="0" applyFill="0" applyBorder="0" applyAlignment="0" applyProtection="0"/>
    <xf numFmtId="0" fontId="5" fillId="0" borderId="0"/>
    <xf numFmtId="0" fontId="3" fillId="0" borderId="0"/>
    <xf numFmtId="0" fontId="2" fillId="0" borderId="0"/>
    <xf numFmtId="0" fontId="4" fillId="0" borderId="0"/>
    <xf numFmtId="0" fontId="1" fillId="0" borderId="0"/>
    <xf numFmtId="0" fontId="4" fillId="0" borderId="0"/>
  </cellStyleXfs>
  <cellXfs count="177">
    <xf numFmtId="0" fontId="0" fillId="0" borderId="0" xfId="0"/>
    <xf numFmtId="0" fontId="8" fillId="0" borderId="0" xfId="4" applyFont="1"/>
    <xf numFmtId="0" fontId="8" fillId="0" borderId="0" xfId="4" applyFont="1" applyAlignment="1">
      <alignment vertical="center"/>
    </xf>
    <xf numFmtId="0" fontId="8" fillId="0" borderId="0" xfId="4" applyFont="1" applyAlignment="1">
      <alignment vertical="center" wrapText="1"/>
    </xf>
    <xf numFmtId="0" fontId="12" fillId="0" borderId="0" xfId="5" applyFont="1"/>
    <xf numFmtId="0" fontId="12" fillId="0" borderId="2" xfId="5" applyFont="1" applyBorder="1" applyAlignment="1">
      <alignment horizontal="center" vertical="center" wrapText="1"/>
    </xf>
    <xf numFmtId="0" fontId="14" fillId="16" borderId="2" xfId="5" applyFont="1" applyFill="1" applyBorder="1" applyAlignment="1">
      <alignment vertical="center" wrapText="1"/>
    </xf>
    <xf numFmtId="0" fontId="13" fillId="9" borderId="2" xfId="5" applyFont="1" applyFill="1" applyBorder="1" applyAlignment="1">
      <alignment horizontal="left" vertical="center" readingOrder="1"/>
    </xf>
    <xf numFmtId="0" fontId="13" fillId="12" borderId="2" xfId="5" applyFont="1" applyFill="1" applyBorder="1" applyAlignment="1">
      <alignment horizontal="left" vertical="center" readingOrder="1"/>
    </xf>
    <xf numFmtId="0" fontId="15" fillId="0" borderId="2" xfId="5" applyFont="1" applyBorder="1" applyAlignment="1">
      <alignment horizontal="left" vertical="center" wrapText="1"/>
    </xf>
    <xf numFmtId="0" fontId="14" fillId="9" borderId="2" xfId="5" applyFont="1" applyFill="1" applyBorder="1" applyAlignment="1">
      <alignment vertical="center" wrapText="1"/>
    </xf>
    <xf numFmtId="0" fontId="14" fillId="12" borderId="2" xfId="5" applyFont="1" applyFill="1" applyBorder="1" applyAlignment="1">
      <alignment vertical="center" wrapText="1"/>
    </xf>
    <xf numFmtId="0" fontId="13" fillId="17" borderId="2" xfId="5" applyFont="1" applyFill="1" applyBorder="1" applyAlignment="1">
      <alignment horizontal="justify" vertical="center" wrapText="1"/>
    </xf>
    <xf numFmtId="0" fontId="13" fillId="18" borderId="2" xfId="5" applyFont="1" applyFill="1" applyBorder="1" applyAlignment="1">
      <alignment horizontal="justify" vertical="center" wrapText="1"/>
    </xf>
    <xf numFmtId="0" fontId="13" fillId="18" borderId="2" xfId="5" applyFont="1" applyFill="1" applyBorder="1" applyAlignment="1">
      <alignment vertical="center" wrapText="1"/>
    </xf>
    <xf numFmtId="0" fontId="10" fillId="8" borderId="0" xfId="3" applyFont="1" applyFill="1"/>
    <xf numFmtId="0" fontId="10" fillId="0" borderId="0" xfId="3" applyFont="1"/>
    <xf numFmtId="0" fontId="10" fillId="0" borderId="0" xfId="3" applyFont="1" applyAlignment="1">
      <alignment vertical="center" wrapText="1"/>
    </xf>
    <xf numFmtId="0" fontId="8" fillId="0" borderId="0" xfId="3" applyFont="1" applyAlignment="1">
      <alignment horizontal="center"/>
    </xf>
    <xf numFmtId="0" fontId="10" fillId="8" borderId="2" xfId="3" applyFont="1" applyFill="1" applyBorder="1" applyAlignment="1">
      <alignment horizontal="left" vertical="center" wrapText="1"/>
    </xf>
    <xf numFmtId="0" fontId="10" fillId="8" borderId="0" xfId="3" applyFont="1" applyFill="1" applyAlignment="1">
      <alignment horizontal="center"/>
    </xf>
    <xf numFmtId="0" fontId="10" fillId="8" borderId="0" xfId="3" applyFont="1" applyFill="1" applyAlignment="1">
      <alignment horizontal="left"/>
    </xf>
    <xf numFmtId="0" fontId="10" fillId="8" borderId="0" xfId="3" applyFont="1" applyFill="1" applyAlignment="1">
      <alignment horizontal="left" vertical="center"/>
    </xf>
    <xf numFmtId="0" fontId="10" fillId="8" borderId="0" xfId="3" applyFont="1" applyFill="1" applyAlignment="1">
      <alignment horizontal="center" vertical="center"/>
    </xf>
    <xf numFmtId="0" fontId="10" fillId="8" borderId="0" xfId="3" applyFont="1" applyFill="1" applyAlignment="1">
      <alignment horizontal="left" vertical="center" wrapText="1"/>
    </xf>
    <xf numFmtId="0" fontId="17" fillId="3" borderId="0" xfId="0" applyFont="1" applyFill="1"/>
    <xf numFmtId="0" fontId="19" fillId="0" borderId="0" xfId="0" applyFont="1"/>
    <xf numFmtId="0" fontId="20" fillId="3" borderId="0" xfId="0" applyFont="1" applyFill="1"/>
    <xf numFmtId="0" fontId="17" fillId="6" borderId="0" xfId="0" applyFont="1" applyFill="1"/>
    <xf numFmtId="0" fontId="21" fillId="3" borderId="0" xfId="0" applyFont="1" applyFill="1" applyAlignment="1">
      <alignment vertical="center"/>
    </xf>
    <xf numFmtId="0" fontId="21" fillId="3" borderId="0" xfId="0" applyFont="1" applyFill="1" applyAlignment="1">
      <alignment horizontal="center" vertical="center"/>
    </xf>
    <xf numFmtId="0" fontId="22" fillId="4"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1" fillId="3" borderId="4" xfId="0" applyFont="1" applyFill="1" applyBorder="1" applyAlignment="1">
      <alignment horizontal="center" vertical="center"/>
    </xf>
    <xf numFmtId="0" fontId="17" fillId="7" borderId="0" xfId="0" applyFont="1" applyFill="1"/>
    <xf numFmtId="0" fontId="21" fillId="3" borderId="0" xfId="0" applyFont="1" applyFill="1" applyAlignment="1">
      <alignment horizontal="center"/>
    </xf>
    <xf numFmtId="0" fontId="17" fillId="0" borderId="0" xfId="0" applyFont="1" applyAlignment="1">
      <alignment horizontal="center"/>
    </xf>
    <xf numFmtId="0" fontId="21" fillId="3" borderId="0" xfId="0" applyFont="1" applyFill="1" applyAlignment="1">
      <alignment horizontal="center" vertical="center" wrapText="1"/>
    </xf>
    <xf numFmtId="0" fontId="22" fillId="8" borderId="0" xfId="0" applyFont="1" applyFill="1" applyAlignment="1">
      <alignment horizontal="center"/>
    </xf>
    <xf numFmtId="0" fontId="21" fillId="3" borderId="0" xfId="0" applyFont="1" applyFill="1" applyAlignment="1">
      <alignment vertical="center" wrapText="1"/>
    </xf>
    <xf numFmtId="9" fontId="21" fillId="3" borderId="0" xfId="0" applyNumberFormat="1" applyFont="1" applyFill="1" applyAlignment="1">
      <alignment horizontal="center" vertical="center" wrapText="1"/>
    </xf>
    <xf numFmtId="0" fontId="22" fillId="11" borderId="2"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13" borderId="2" xfId="5" applyFont="1" applyFill="1" applyBorder="1" applyAlignment="1">
      <alignment horizontal="left" vertical="center" readingOrder="1"/>
    </xf>
    <xf numFmtId="0" fontId="13" fillId="10" borderId="2" xfId="5" applyFont="1" applyFill="1" applyBorder="1" applyAlignment="1">
      <alignment horizontal="left" vertical="center" readingOrder="1"/>
    </xf>
    <xf numFmtId="0" fontId="14" fillId="13" borderId="2" xfId="5" applyFont="1" applyFill="1" applyBorder="1" applyAlignment="1">
      <alignment vertical="center" wrapText="1"/>
    </xf>
    <xf numFmtId="0" fontId="14" fillId="10" borderId="2" xfId="5" applyFont="1" applyFill="1" applyBorder="1" applyAlignment="1">
      <alignment vertical="center" wrapText="1"/>
    </xf>
    <xf numFmtId="0" fontId="13" fillId="20" borderId="2" xfId="5" applyFont="1" applyFill="1" applyBorder="1" applyAlignment="1">
      <alignment vertical="center" wrapText="1"/>
    </xf>
    <xf numFmtId="0" fontId="13" fillId="21" borderId="2" xfId="5" applyFont="1" applyFill="1" applyBorder="1" applyAlignment="1">
      <alignment vertical="center" wrapText="1"/>
    </xf>
    <xf numFmtId="0" fontId="16" fillId="18" borderId="2" xfId="5" applyFont="1" applyFill="1" applyBorder="1" applyAlignment="1">
      <alignment vertical="center" wrapText="1"/>
    </xf>
    <xf numFmtId="0" fontId="14" fillId="20" borderId="2" xfId="5" applyFont="1" applyFill="1" applyBorder="1" applyAlignment="1">
      <alignment vertical="center" wrapText="1"/>
    </xf>
    <xf numFmtId="0" fontId="16" fillId="21" borderId="2" xfId="5" applyFont="1" applyFill="1" applyBorder="1" applyAlignment="1">
      <alignment vertical="center" wrapText="1"/>
    </xf>
    <xf numFmtId="0" fontId="13" fillId="22" borderId="2" xfId="5" applyFont="1" applyFill="1" applyBorder="1" applyAlignment="1">
      <alignment horizontal="justify" vertical="center" wrapText="1"/>
    </xf>
    <xf numFmtId="0" fontId="16" fillId="0" borderId="2" xfId="5" applyFont="1" applyBorder="1" applyAlignment="1">
      <alignment horizontal="left" vertical="center" wrapText="1"/>
    </xf>
    <xf numFmtId="0" fontId="13" fillId="22" borderId="2" xfId="5" applyFont="1" applyFill="1" applyBorder="1" applyAlignment="1">
      <alignment vertical="center" wrapText="1"/>
    </xf>
    <xf numFmtId="0" fontId="16" fillId="22" borderId="2" xfId="5" applyFont="1" applyFill="1" applyBorder="1" applyAlignment="1">
      <alignment vertical="center" wrapText="1"/>
    </xf>
    <xf numFmtId="0" fontId="13" fillId="23" borderId="2" xfId="5" applyFont="1" applyFill="1" applyBorder="1" applyAlignment="1">
      <alignment vertical="center" wrapText="1"/>
    </xf>
    <xf numFmtId="0" fontId="16" fillId="23" borderId="2" xfId="5" applyFont="1" applyFill="1" applyBorder="1" applyAlignment="1">
      <alignment vertical="center" wrapText="1"/>
    </xf>
    <xf numFmtId="0" fontId="22" fillId="18" borderId="2" xfId="0" applyFont="1" applyFill="1" applyBorder="1" applyAlignment="1">
      <alignment horizontal="center" vertical="center" wrapText="1"/>
    </xf>
    <xf numFmtId="0" fontId="22" fillId="23" borderId="3" xfId="0" applyFont="1" applyFill="1" applyBorder="1" applyAlignment="1">
      <alignment horizontal="center" vertical="center" wrapText="1"/>
    </xf>
    <xf numFmtId="0" fontId="22" fillId="17" borderId="3" xfId="0" applyFont="1" applyFill="1" applyBorder="1" applyAlignment="1">
      <alignment horizontal="center" vertical="center" wrapText="1"/>
    </xf>
    <xf numFmtId="0" fontId="22" fillId="24" borderId="3" xfId="0" applyFont="1" applyFill="1" applyBorder="1" applyAlignment="1">
      <alignment horizontal="center" vertical="center" wrapText="1"/>
    </xf>
    <xf numFmtId="0" fontId="22" fillId="3" borderId="0" xfId="0" applyFont="1" applyFill="1" applyAlignment="1">
      <alignment horizontal="center" vertical="center"/>
    </xf>
    <xf numFmtId="0" fontId="22" fillId="3" borderId="2" xfId="0" applyFont="1" applyFill="1" applyBorder="1" applyAlignment="1">
      <alignment horizontal="left" vertical="center"/>
    </xf>
    <xf numFmtId="0" fontId="21" fillId="3" borderId="2" xfId="0" applyFont="1" applyFill="1" applyBorder="1" applyAlignment="1">
      <alignment horizontal="center" vertical="center"/>
    </xf>
    <xf numFmtId="0" fontId="27" fillId="3" borderId="0" xfId="0" applyFont="1" applyFill="1" applyAlignment="1">
      <alignment horizontal="center" vertical="center" wrapText="1"/>
    </xf>
    <xf numFmtId="0" fontId="10" fillId="0" borderId="0" xfId="4" applyFont="1" applyAlignment="1">
      <alignment vertical="center"/>
    </xf>
    <xf numFmtId="0" fontId="8" fillId="8" borderId="2" xfId="4" applyFont="1" applyFill="1" applyBorder="1" applyAlignment="1">
      <alignment vertical="center" wrapText="1"/>
    </xf>
    <xf numFmtId="0" fontId="10" fillId="8" borderId="2" xfId="4" applyFont="1" applyFill="1" applyBorder="1" applyAlignment="1">
      <alignment vertical="center" wrapText="1"/>
    </xf>
    <xf numFmtId="0" fontId="10" fillId="0" borderId="2" xfId="6" applyFont="1" applyBorder="1" applyAlignment="1">
      <alignment vertical="center" wrapText="1"/>
    </xf>
    <xf numFmtId="0" fontId="8" fillId="0" borderId="2" xfId="6" applyFont="1" applyBorder="1" applyAlignment="1">
      <alignment vertical="center" wrapText="1"/>
    </xf>
    <xf numFmtId="0" fontId="7" fillId="8" borderId="2" xfId="3" applyFont="1" applyFill="1" applyBorder="1" applyAlignment="1">
      <alignment horizontal="left" vertical="center" wrapText="1"/>
    </xf>
    <xf numFmtId="0" fontId="7" fillId="8" borderId="6" xfId="5" applyFont="1" applyFill="1" applyBorder="1" applyAlignment="1">
      <alignment horizontal="center" vertical="center" wrapText="1"/>
    </xf>
    <xf numFmtId="0" fontId="7" fillId="8" borderId="2" xfId="5" applyFont="1" applyFill="1" applyBorder="1" applyAlignment="1">
      <alignment horizontal="center" vertical="center" textRotation="90" wrapText="1"/>
    </xf>
    <xf numFmtId="0" fontId="7" fillId="8" borderId="7" xfId="5" applyFont="1" applyFill="1" applyBorder="1" applyAlignment="1">
      <alignment horizontal="center" vertical="center" textRotation="90" wrapText="1"/>
    </xf>
    <xf numFmtId="0" fontId="7" fillId="8" borderId="2" xfId="5" applyFont="1" applyFill="1" applyBorder="1" applyAlignment="1">
      <alignment vertical="center" wrapText="1"/>
    </xf>
    <xf numFmtId="0" fontId="25" fillId="8" borderId="2" xfId="5" applyFont="1" applyFill="1" applyBorder="1" applyAlignment="1" applyProtection="1">
      <alignment horizontal="center" vertical="center" textRotation="255" wrapText="1"/>
      <protection locked="0"/>
    </xf>
    <xf numFmtId="0" fontId="17" fillId="8" borderId="2" xfId="5" applyFont="1" applyFill="1" applyBorder="1" applyAlignment="1" applyProtection="1">
      <alignment horizontal="center" vertical="center" textRotation="255" wrapText="1"/>
      <protection locked="0"/>
    </xf>
    <xf numFmtId="9" fontId="9" fillId="8" borderId="2" xfId="1" applyFont="1" applyFill="1" applyBorder="1" applyAlignment="1" applyProtection="1">
      <alignment horizontal="center" vertical="center" wrapText="1"/>
      <protection locked="0"/>
    </xf>
    <xf numFmtId="0" fontId="17" fillId="8" borderId="2" xfId="5" applyFont="1" applyFill="1" applyBorder="1" applyAlignment="1" applyProtection="1">
      <alignment horizontal="center" vertical="center" wrapText="1"/>
      <protection locked="0"/>
    </xf>
    <xf numFmtId="0" fontId="27" fillId="2" borderId="2" xfId="2" applyFont="1" applyFill="1" applyBorder="1" applyAlignment="1">
      <alignment horizontal="center" vertical="center"/>
    </xf>
    <xf numFmtId="0" fontId="26" fillId="0" borderId="2" xfId="0" applyFont="1" applyBorder="1" applyAlignment="1">
      <alignment vertical="center" wrapText="1"/>
    </xf>
    <xf numFmtId="0" fontId="6" fillId="14" borderId="2" xfId="6" applyFont="1" applyFill="1" applyBorder="1" applyAlignment="1">
      <alignment horizontal="center" vertical="center" wrapText="1"/>
    </xf>
    <xf numFmtId="0" fontId="8" fillId="0" borderId="2" xfId="6" applyFont="1" applyBorder="1" applyAlignment="1">
      <alignment horizontal="left" vertical="center" wrapText="1"/>
    </xf>
    <xf numFmtId="0" fontId="29" fillId="0" borderId="2" xfId="6" applyFont="1" applyBorder="1" applyAlignment="1">
      <alignment vertical="center" wrapText="1"/>
    </xf>
    <xf numFmtId="0" fontId="26" fillId="0" borderId="0" xfId="0" applyFont="1" applyAlignment="1">
      <alignment horizontal="center" vertical="center"/>
    </xf>
    <xf numFmtId="0" fontId="26" fillId="0" borderId="0" xfId="0" applyFont="1" applyAlignment="1">
      <alignment vertical="center" wrapText="1"/>
    </xf>
    <xf numFmtId="0" fontId="27" fillId="2" borderId="2" xfId="2" applyFont="1" applyFill="1" applyBorder="1" applyAlignment="1">
      <alignment horizontal="center" vertical="center" wrapText="1"/>
    </xf>
    <xf numFmtId="0" fontId="6" fillId="8" borderId="2" xfId="3" applyFont="1" applyFill="1" applyBorder="1" applyAlignment="1">
      <alignment horizontal="left" vertical="center" wrapText="1"/>
    </xf>
    <xf numFmtId="0" fontId="8" fillId="8" borderId="2" xfId="4" applyFont="1" applyFill="1" applyBorder="1" applyAlignment="1">
      <alignment horizontal="center" vertical="center" wrapText="1"/>
    </xf>
    <xf numFmtId="0" fontId="10" fillId="8" borderId="2" xfId="3" applyFont="1" applyFill="1" applyBorder="1" applyAlignment="1">
      <alignment horizontal="center" vertical="center" wrapText="1"/>
    </xf>
    <xf numFmtId="0" fontId="8" fillId="8" borderId="2" xfId="4" applyFont="1" applyFill="1" applyBorder="1" applyAlignment="1">
      <alignment horizontal="left" vertical="center" wrapText="1"/>
    </xf>
    <xf numFmtId="0" fontId="10" fillId="8" borderId="2" xfId="3" applyFont="1" applyFill="1" applyBorder="1" applyAlignment="1">
      <alignment vertical="center" wrapText="1"/>
    </xf>
    <xf numFmtId="0" fontId="8" fillId="8" borderId="2" xfId="6" applyFont="1" applyFill="1" applyBorder="1" applyAlignment="1">
      <alignment vertical="center" wrapText="1"/>
    </xf>
    <xf numFmtId="0" fontId="10" fillId="8" borderId="2" xfId="6" applyFont="1" applyFill="1" applyBorder="1" applyAlignment="1">
      <alignment vertical="center" wrapText="1"/>
    </xf>
    <xf numFmtId="0" fontId="8" fillId="0" borderId="2" xfId="4" applyFont="1" applyBorder="1" applyAlignment="1">
      <alignment horizontal="center" vertical="center" wrapText="1"/>
    </xf>
    <xf numFmtId="0" fontId="8" fillId="0" borderId="2" xfId="4" applyFont="1" applyBorder="1" applyAlignment="1">
      <alignment vertical="center" wrapText="1"/>
    </xf>
    <xf numFmtId="0" fontId="10" fillId="8" borderId="5" xfId="3" applyFont="1" applyFill="1" applyBorder="1" applyAlignment="1">
      <alignment horizontal="center" vertical="center" wrapText="1"/>
    </xf>
    <xf numFmtId="0" fontId="7" fillId="8" borderId="5" xfId="3" applyFont="1" applyFill="1" applyBorder="1" applyAlignment="1">
      <alignment horizontal="center" vertical="center" wrapText="1"/>
    </xf>
    <xf numFmtId="0" fontId="7" fillId="8" borderId="7" xfId="3" applyFont="1" applyFill="1" applyBorder="1" applyAlignment="1">
      <alignment horizontal="left" vertical="center" wrapText="1"/>
    </xf>
    <xf numFmtId="0" fontId="8" fillId="25" borderId="2" xfId="4" applyFont="1" applyFill="1" applyBorder="1" applyAlignment="1">
      <alignment horizontal="center" vertical="center" wrapText="1"/>
    </xf>
    <xf numFmtId="0" fontId="10" fillId="8" borderId="2" xfId="3" applyFont="1" applyFill="1" applyBorder="1" applyAlignment="1">
      <alignment horizontal="left" vertical="center"/>
    </xf>
    <xf numFmtId="0" fontId="10" fillId="8" borderId="2" xfId="3" applyFont="1" applyFill="1" applyBorder="1" applyAlignment="1">
      <alignment horizontal="center" vertical="center"/>
    </xf>
    <xf numFmtId="0" fontId="7" fillId="8" borderId="2" xfId="3" applyFont="1" applyFill="1" applyBorder="1" applyAlignment="1">
      <alignment horizontal="center" vertical="center" textRotation="90" wrapText="1"/>
    </xf>
    <xf numFmtId="0" fontId="7" fillId="8" borderId="2" xfId="4" applyFont="1" applyFill="1" applyBorder="1" applyAlignment="1">
      <alignment horizontal="center" vertical="center" wrapText="1"/>
    </xf>
    <xf numFmtId="0" fontId="19" fillId="0" borderId="2" xfId="0" applyFont="1" applyBorder="1"/>
    <xf numFmtId="0" fontId="19" fillId="0" borderId="0" xfId="0" applyFont="1" applyAlignment="1">
      <alignment wrapText="1"/>
    </xf>
    <xf numFmtId="0" fontId="27" fillId="0" borderId="2" xfId="2" applyFont="1" applyBorder="1" applyAlignment="1">
      <alignment vertical="center"/>
    </xf>
    <xf numFmtId="0" fontId="27" fillId="0" borderId="2" xfId="2" applyFont="1" applyBorder="1" applyAlignment="1">
      <alignment horizontal="left" vertical="center" wrapText="1"/>
    </xf>
    <xf numFmtId="0" fontId="28" fillId="0" borderId="2" xfId="0" applyFont="1" applyBorder="1" applyAlignment="1">
      <alignment horizontal="center" vertical="center"/>
    </xf>
    <xf numFmtId="0" fontId="28" fillId="0" borderId="2" xfId="2" applyFont="1" applyBorder="1" applyAlignment="1">
      <alignment horizontal="center" vertical="center"/>
    </xf>
    <xf numFmtId="0" fontId="28" fillId="0" borderId="2" xfId="2" applyFont="1" applyBorder="1" applyAlignment="1">
      <alignment horizontal="left" vertical="center" wrapText="1"/>
    </xf>
    <xf numFmtId="14" fontId="28" fillId="0" borderId="2" xfId="0" applyNumberFormat="1" applyFont="1" applyBorder="1" applyAlignment="1">
      <alignment horizontal="center" vertical="center"/>
    </xf>
    <xf numFmtId="0" fontId="19" fillId="0" borderId="2" xfId="0" applyFont="1" applyBorder="1" applyAlignment="1">
      <alignment horizontal="center" vertical="center"/>
    </xf>
    <xf numFmtId="0" fontId="27" fillId="8" borderId="2" xfId="2" applyFont="1" applyFill="1" applyBorder="1" applyAlignment="1">
      <alignment horizontal="center" vertical="center"/>
    </xf>
    <xf numFmtId="0" fontId="26" fillId="0" borderId="7" xfId="0" applyFont="1" applyBorder="1" applyAlignment="1">
      <alignment horizontal="center" vertical="center"/>
    </xf>
    <xf numFmtId="0" fontId="26" fillId="0" borderId="9" xfId="0" applyFont="1" applyBorder="1" applyAlignment="1">
      <alignment horizontal="center" vertical="center"/>
    </xf>
    <xf numFmtId="0" fontId="28" fillId="0" borderId="1" xfId="2" applyFont="1" applyBorder="1" applyAlignment="1">
      <alignment horizontal="left" vertical="top" wrapText="1"/>
    </xf>
    <xf numFmtId="0" fontId="28" fillId="0" borderId="5" xfId="2" applyFont="1" applyBorder="1" applyAlignment="1">
      <alignment horizontal="left" vertical="top" wrapText="1"/>
    </xf>
    <xf numFmtId="0" fontId="28" fillId="0" borderId="3" xfId="2" applyFont="1" applyBorder="1" applyAlignment="1">
      <alignment horizontal="left" vertical="top" wrapText="1"/>
    </xf>
    <xf numFmtId="49" fontId="28" fillId="0" borderId="1" xfId="2" applyNumberFormat="1" applyFont="1" applyBorder="1" applyAlignment="1">
      <alignment horizontal="center" vertical="center"/>
    </xf>
    <xf numFmtId="49" fontId="28" fillId="0" borderId="5" xfId="2" applyNumberFormat="1" applyFont="1" applyBorder="1" applyAlignment="1">
      <alignment horizontal="center" vertical="center"/>
    </xf>
    <xf numFmtId="49" fontId="28" fillId="0" borderId="3" xfId="2" applyNumberFormat="1" applyFont="1" applyBorder="1" applyAlignment="1">
      <alignment horizontal="center" vertical="center"/>
    </xf>
    <xf numFmtId="14" fontId="28" fillId="0" borderId="1" xfId="0" applyNumberFormat="1" applyFont="1" applyBorder="1" applyAlignment="1">
      <alignment horizontal="center" vertical="center" wrapText="1"/>
    </xf>
    <xf numFmtId="14" fontId="28" fillId="0" borderId="5" xfId="0" applyNumberFormat="1" applyFont="1" applyBorder="1" applyAlignment="1">
      <alignment horizontal="center" vertical="center" wrapText="1"/>
    </xf>
    <xf numFmtId="14" fontId="28" fillId="0" borderId="3" xfId="0" applyNumberFormat="1" applyFont="1" applyBorder="1" applyAlignment="1">
      <alignment horizontal="center" vertical="center" wrapText="1"/>
    </xf>
    <xf numFmtId="0" fontId="19" fillId="0" borderId="1" xfId="0" applyFont="1" applyBorder="1" applyAlignment="1">
      <alignment horizontal="center" vertical="center"/>
    </xf>
    <xf numFmtId="0" fontId="19" fillId="0" borderId="5" xfId="0" applyFont="1" applyBorder="1" applyAlignment="1">
      <alignment horizontal="center" vertical="center"/>
    </xf>
    <xf numFmtId="0" fontId="19" fillId="0" borderId="3" xfId="0" applyFont="1" applyBorder="1" applyAlignment="1">
      <alignment horizontal="center" vertical="center"/>
    </xf>
    <xf numFmtId="0" fontId="7" fillId="8" borderId="1" xfId="3" applyFont="1" applyFill="1" applyBorder="1" applyAlignment="1">
      <alignment horizontal="center" vertical="center" wrapText="1"/>
    </xf>
    <xf numFmtId="0" fontId="7" fillId="8" borderId="5" xfId="3" applyFont="1" applyFill="1" applyBorder="1" applyAlignment="1">
      <alignment horizontal="center" vertical="center" wrapText="1"/>
    </xf>
    <xf numFmtId="0" fontId="7" fillId="8" borderId="3" xfId="3" applyFont="1" applyFill="1" applyBorder="1" applyAlignment="1">
      <alignment horizontal="center" vertical="center" wrapText="1"/>
    </xf>
    <xf numFmtId="0" fontId="10" fillId="8" borderId="1" xfId="3" applyFont="1" applyFill="1" applyBorder="1" applyAlignment="1">
      <alignment horizontal="center" vertical="center" wrapText="1"/>
    </xf>
    <xf numFmtId="0" fontId="10" fillId="8" borderId="5" xfId="3" applyFont="1" applyFill="1" applyBorder="1" applyAlignment="1">
      <alignment horizontal="center" vertical="center" wrapText="1"/>
    </xf>
    <xf numFmtId="0" fontId="10" fillId="8" borderId="3" xfId="3" applyFont="1" applyFill="1" applyBorder="1" applyAlignment="1">
      <alignment horizontal="center" vertical="center" wrapText="1"/>
    </xf>
    <xf numFmtId="0" fontId="10" fillId="8" borderId="2" xfId="3" applyFont="1" applyFill="1" applyBorder="1" applyAlignment="1">
      <alignment horizontal="center" vertical="center" wrapText="1"/>
    </xf>
    <xf numFmtId="0" fontId="7" fillId="8" borderId="2" xfId="3" applyFont="1" applyFill="1" applyBorder="1" applyAlignment="1">
      <alignment horizontal="center" vertical="center" wrapText="1"/>
    </xf>
    <xf numFmtId="0" fontId="10" fillId="0" borderId="1" xfId="3" applyFont="1" applyFill="1" applyBorder="1" applyAlignment="1">
      <alignment horizontal="center" vertical="center" wrapText="1"/>
    </xf>
    <xf numFmtId="0" fontId="10" fillId="0" borderId="5" xfId="3" applyFont="1" applyFill="1" applyBorder="1" applyAlignment="1">
      <alignment horizontal="center" vertical="center" wrapText="1"/>
    </xf>
    <xf numFmtId="0" fontId="7" fillId="8" borderId="5" xfId="5" applyFont="1" applyFill="1" applyBorder="1" applyAlignment="1">
      <alignment horizontal="center" vertical="center" textRotation="90" wrapText="1"/>
    </xf>
    <xf numFmtId="0" fontId="7" fillId="8" borderId="3" xfId="5" applyFont="1" applyFill="1" applyBorder="1" applyAlignment="1">
      <alignment horizontal="center" vertical="center" textRotation="90" wrapText="1"/>
    </xf>
    <xf numFmtId="0" fontId="7" fillId="8" borderId="7" xfId="5" applyFont="1" applyFill="1" applyBorder="1" applyAlignment="1">
      <alignment horizontal="center" vertical="center" wrapText="1"/>
    </xf>
    <xf numFmtId="0" fontId="7" fillId="8" borderId="8" xfId="5" applyFont="1" applyFill="1" applyBorder="1" applyAlignment="1">
      <alignment horizontal="center" vertical="center" wrapText="1"/>
    </xf>
    <xf numFmtId="0" fontId="7" fillId="8" borderId="9" xfId="5" applyFont="1" applyFill="1" applyBorder="1" applyAlignment="1">
      <alignment horizontal="center" vertical="center" wrapText="1"/>
    </xf>
    <xf numFmtId="0" fontId="7" fillId="8" borderId="5" xfId="5" applyFont="1" applyFill="1" applyBorder="1" applyAlignment="1">
      <alignment horizontal="center" vertical="center" wrapText="1"/>
    </xf>
    <xf numFmtId="0" fontId="7" fillId="8" borderId="3" xfId="5" applyFont="1" applyFill="1" applyBorder="1" applyAlignment="1">
      <alignment horizontal="center" vertical="center" wrapText="1"/>
    </xf>
    <xf numFmtId="0" fontId="7" fillId="8" borderId="1" xfId="5" applyFont="1" applyFill="1" applyBorder="1" applyAlignment="1">
      <alignment horizontal="center" vertical="center" textRotation="90" wrapText="1"/>
    </xf>
    <xf numFmtId="0" fontId="30" fillId="8" borderId="8" xfId="3" applyFont="1" applyFill="1" applyBorder="1" applyAlignment="1">
      <alignment horizontal="center" vertical="center"/>
    </xf>
    <xf numFmtId="0" fontId="7" fillId="8" borderId="7" xfId="3" applyFont="1" applyFill="1" applyBorder="1" applyAlignment="1">
      <alignment horizontal="center" vertical="center"/>
    </xf>
    <xf numFmtId="0" fontId="7" fillId="8" borderId="8" xfId="3" applyFont="1" applyFill="1" applyBorder="1" applyAlignment="1">
      <alignment horizontal="center" vertical="center"/>
    </xf>
    <xf numFmtId="0" fontId="11" fillId="8" borderId="7" xfId="3" applyFont="1" applyFill="1" applyBorder="1" applyAlignment="1">
      <alignment horizontal="center" vertical="center" wrapText="1"/>
    </xf>
    <xf numFmtId="0" fontId="11" fillId="8" borderId="9" xfId="3" applyFont="1" applyFill="1" applyBorder="1" applyAlignment="1">
      <alignment horizontal="center" vertical="center" wrapText="1"/>
    </xf>
    <xf numFmtId="0" fontId="11" fillId="8" borderId="8" xfId="3" applyFont="1" applyFill="1" applyBorder="1" applyAlignment="1">
      <alignment horizontal="center" vertical="center" wrapText="1"/>
    </xf>
    <xf numFmtId="0" fontId="6" fillId="8" borderId="1" xfId="6" applyFont="1" applyFill="1" applyBorder="1" applyAlignment="1">
      <alignment horizontal="center" vertical="center" wrapText="1"/>
    </xf>
    <xf numFmtId="0" fontId="6" fillId="8" borderId="3" xfId="6" applyFont="1" applyFill="1" applyBorder="1" applyAlignment="1">
      <alignment horizontal="center" vertical="center" wrapText="1"/>
    </xf>
    <xf numFmtId="0" fontId="21" fillId="8" borderId="5" xfId="5" applyFont="1" applyFill="1" applyBorder="1" applyAlignment="1">
      <alignment horizontal="center" vertical="center" textRotation="90" wrapText="1"/>
    </xf>
    <xf numFmtId="0" fontId="21" fillId="8" borderId="3" xfId="5" applyFont="1" applyFill="1" applyBorder="1" applyAlignment="1">
      <alignment horizontal="center" vertical="center" textRotation="90" wrapText="1"/>
    </xf>
    <xf numFmtId="0" fontId="7" fillId="8" borderId="7" xfId="3" applyFont="1" applyFill="1" applyBorder="1" applyAlignment="1">
      <alignment horizontal="left" vertical="center" wrapText="1"/>
    </xf>
    <xf numFmtId="0" fontId="7" fillId="8" borderId="8" xfId="3" applyFont="1" applyFill="1" applyBorder="1" applyAlignment="1">
      <alignment horizontal="left" vertical="center" wrapText="1"/>
    </xf>
    <xf numFmtId="0" fontId="7" fillId="8" borderId="9" xfId="3" applyFont="1" applyFill="1" applyBorder="1" applyAlignment="1">
      <alignment horizontal="left" vertical="center" wrapText="1"/>
    </xf>
    <xf numFmtId="14" fontId="7" fillId="8" borderId="7" xfId="3" applyNumberFormat="1" applyFont="1" applyFill="1" applyBorder="1" applyAlignment="1">
      <alignment horizontal="left" vertical="center" wrapText="1"/>
    </xf>
    <xf numFmtId="0" fontId="7" fillId="8" borderId="2" xfId="5" applyFont="1" applyFill="1" applyBorder="1" applyAlignment="1">
      <alignment horizontal="center" vertical="center" wrapText="1"/>
    </xf>
    <xf numFmtId="0" fontId="13" fillId="15" borderId="7" xfId="5" applyFont="1" applyFill="1" applyBorder="1" applyAlignment="1">
      <alignment horizontal="center" vertical="center" wrapText="1"/>
    </xf>
    <xf numFmtId="0" fontId="13" fillId="15" borderId="9" xfId="5" applyFont="1" applyFill="1" applyBorder="1" applyAlignment="1">
      <alignment horizontal="center" vertical="center" wrapText="1"/>
    </xf>
    <xf numFmtId="0" fontId="11" fillId="15" borderId="2" xfId="5" applyFont="1" applyFill="1" applyBorder="1" applyAlignment="1">
      <alignment horizontal="center" vertical="center" wrapText="1"/>
    </xf>
    <xf numFmtId="0" fontId="11" fillId="19" borderId="7" xfId="5" applyFont="1" applyFill="1" applyBorder="1" applyAlignment="1">
      <alignment horizontal="center" vertical="center" wrapText="1"/>
    </xf>
    <xf numFmtId="0" fontId="11" fillId="19" borderId="9" xfId="5" applyFont="1" applyFill="1" applyBorder="1" applyAlignment="1">
      <alignment horizontal="center" vertical="center" wrapText="1"/>
    </xf>
    <xf numFmtId="0" fontId="21" fillId="3" borderId="0" xfId="0" applyFont="1" applyFill="1" applyAlignment="1">
      <alignment horizontal="center"/>
    </xf>
    <xf numFmtId="0" fontId="26" fillId="14" borderId="0" xfId="0" applyFont="1" applyFill="1" applyAlignment="1">
      <alignment horizontal="center" vertical="center"/>
    </xf>
    <xf numFmtId="0" fontId="18" fillId="3" borderId="0" xfId="0" applyFont="1" applyFill="1" applyAlignment="1">
      <alignment horizontal="center"/>
    </xf>
    <xf numFmtId="0" fontId="21" fillId="3" borderId="0" xfId="0" applyFont="1" applyFill="1" applyAlignment="1">
      <alignment horizontal="center" vertical="center" wrapText="1"/>
    </xf>
    <xf numFmtId="0" fontId="21" fillId="14" borderId="0" xfId="0" applyFont="1" applyFill="1" applyAlignment="1">
      <alignment horizontal="center" vertical="center" wrapText="1"/>
    </xf>
    <xf numFmtId="0" fontId="21" fillId="3" borderId="0" xfId="0" applyFont="1" applyFill="1" applyAlignment="1">
      <alignment horizontal="center" textRotation="90" wrapText="1"/>
    </xf>
    <xf numFmtId="0" fontId="21" fillId="14" borderId="0" xfId="0" applyFont="1" applyFill="1" applyAlignment="1">
      <alignment horizontal="center" vertical="center" textRotation="90"/>
    </xf>
    <xf numFmtId="0" fontId="23" fillId="14" borderId="0" xfId="0" applyFont="1" applyFill="1" applyAlignment="1">
      <alignment horizontal="center" vertical="center" textRotation="90" wrapText="1"/>
    </xf>
  </cellXfs>
  <cellStyles count="8">
    <cellStyle name="Normal" xfId="0" builtinId="0"/>
    <cellStyle name="Normal 10" xfId="5"/>
    <cellStyle name="Normal 2" xfId="2"/>
    <cellStyle name="Normal 2 2" xfId="7"/>
    <cellStyle name="Normal 3" xfId="3"/>
    <cellStyle name="Normal 6" xfId="4"/>
    <cellStyle name="Normal 6 2" xfId="6"/>
    <cellStyle name="Porcentaje" xfId="1" builtinId="5"/>
  </cellStyles>
  <dxfs count="58">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66FF"/>
      <color rgb="FF85CA3A"/>
      <color rgb="FF00FF00"/>
      <color rgb="FFF9A805"/>
      <color rgb="FFFF0000"/>
      <color rgb="FFFF6600"/>
      <color rgb="FFFF3300"/>
      <color rgb="FFEAA316"/>
      <color rgb="FF1DE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0</xdr:col>
      <xdr:colOff>1437756</xdr:colOff>
      <xdr:row>0</xdr:row>
      <xdr:rowOff>676276</xdr:rowOff>
    </xdr:to>
    <xdr:pic>
      <xdr:nvPicPr>
        <xdr:cNvPr id="2" name="Picture 1">
          <a:extLst>
            <a:ext uri="{FF2B5EF4-FFF2-40B4-BE49-F238E27FC236}">
              <a16:creationId xmlns="" xmlns:a16="http://schemas.microsoft.com/office/drawing/2014/main" id="{69E1628B-2E94-47EE-B78B-14A9F3E2F57A}"/>
            </a:ext>
          </a:extLst>
        </xdr:cNvPr>
        <xdr:cNvPicPr>
          <a:picLocks noChangeAspect="1"/>
        </xdr:cNvPicPr>
      </xdr:nvPicPr>
      <xdr:blipFill>
        <a:blip xmlns:r="http://schemas.openxmlformats.org/officeDocument/2006/relationships" r:embed="rId1"/>
        <a:stretch>
          <a:fillRect/>
        </a:stretch>
      </xdr:blipFill>
      <xdr:spPr>
        <a:xfrm>
          <a:off x="0" y="85725"/>
          <a:ext cx="1458711" cy="590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171450</xdr:rowOff>
    </xdr:from>
    <xdr:to>
      <xdr:col>0</xdr:col>
      <xdr:colOff>2366544</xdr:colOff>
      <xdr:row>0</xdr:row>
      <xdr:rowOff>1254283</xdr:rowOff>
    </xdr:to>
    <xdr:pic>
      <xdr:nvPicPr>
        <xdr:cNvPr id="3" name="Imagen 2">
          <a:extLst>
            <a:ext uri="{FF2B5EF4-FFF2-40B4-BE49-F238E27FC236}">
              <a16:creationId xmlns="" xmlns:a16="http://schemas.microsoft.com/office/drawing/2014/main" id="{8C5C95BB-BDC4-3206-2778-4CBB78C866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171450"/>
          <a:ext cx="2176044" cy="10828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3</xdr:col>
      <xdr:colOff>654281</xdr:colOff>
      <xdr:row>50</xdr:row>
      <xdr:rowOff>70139</xdr:rowOff>
    </xdr:to>
    <xdr:pic>
      <xdr:nvPicPr>
        <xdr:cNvPr id="2" name="Imagen 1">
          <a:extLst>
            <a:ext uri="{FF2B5EF4-FFF2-40B4-BE49-F238E27FC236}">
              <a16:creationId xmlns="" xmlns:a16="http://schemas.microsoft.com/office/drawing/2014/main" id="{332C5C79-0427-4BA0-B52B-06D6587656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43182"/>
          <a:ext cx="5965190" cy="2771775"/>
        </a:xfrm>
        <a:prstGeom prst="rect">
          <a:avLst/>
        </a:prstGeom>
        <a:noFill/>
        <a:ln>
          <a:noFill/>
        </a:ln>
      </xdr:spPr>
    </xdr:pic>
    <xdr:clientData/>
  </xdr:twoCellAnchor>
  <xdr:twoCellAnchor editAs="oneCell">
    <xdr:from>
      <xdr:col>0</xdr:col>
      <xdr:colOff>0</xdr:colOff>
      <xdr:row>14</xdr:row>
      <xdr:rowOff>0</xdr:rowOff>
    </xdr:from>
    <xdr:to>
      <xdr:col>3</xdr:col>
      <xdr:colOff>442191</xdr:colOff>
      <xdr:row>14</xdr:row>
      <xdr:rowOff>3593465</xdr:rowOff>
    </xdr:to>
    <xdr:pic>
      <xdr:nvPicPr>
        <xdr:cNvPr id="3" name="Imagen 2">
          <a:extLst>
            <a:ext uri="{FF2B5EF4-FFF2-40B4-BE49-F238E27FC236}">
              <a16:creationId xmlns="" xmlns:a16="http://schemas.microsoft.com/office/drawing/2014/main" id="{851BADF8-217A-5897-0776-5EF553A8EAA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672"/>
        <a:stretch/>
      </xdr:blipFill>
      <xdr:spPr bwMode="auto">
        <a:xfrm>
          <a:off x="0" y="7539182"/>
          <a:ext cx="5753100" cy="359346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10</xdr:row>
      <xdr:rowOff>50801</xdr:rowOff>
    </xdr:from>
    <xdr:to>
      <xdr:col>11</xdr:col>
      <xdr:colOff>85725</xdr:colOff>
      <xdr:row>12</xdr:row>
      <xdr:rowOff>177801</xdr:rowOff>
    </xdr:to>
    <xdr:sp macro="" textlink="">
      <xdr:nvSpPr>
        <xdr:cNvPr id="2" name="AutoShape 2">
          <a:extLst>
            <a:ext uri="{FF2B5EF4-FFF2-40B4-BE49-F238E27FC236}">
              <a16:creationId xmlns="" xmlns:a16="http://schemas.microsoft.com/office/drawing/2014/main" id="{432CF9D1-CBD1-40E7-9726-6BC08DD3F3D2}"/>
            </a:ext>
          </a:extLst>
        </xdr:cNvPr>
        <xdr:cNvSpPr>
          <a:spLocks noChangeArrowheads="1"/>
        </xdr:cNvSpPr>
      </xdr:nvSpPr>
      <xdr:spPr bwMode="auto">
        <a:xfrm rot="5400000">
          <a:off x="8704263" y="7437438"/>
          <a:ext cx="533400" cy="288925"/>
        </a:xfrm>
        <a:prstGeom prst="flowChartExtract">
          <a:avLst/>
        </a:prstGeom>
        <a:solidFill>
          <a:srgbClr val="FF6600"/>
        </a:solidFill>
        <a:ln w="9525">
          <a:noFill/>
          <a:miter lim="800000"/>
          <a:headEnd/>
          <a:tailEnd/>
        </a:ln>
      </xdr:spPr>
    </xdr:sp>
    <xdr:clientData/>
  </xdr:twoCellAnchor>
  <xdr:twoCellAnchor>
    <xdr:from>
      <xdr:col>0</xdr:col>
      <xdr:colOff>98425</xdr:colOff>
      <xdr:row>0</xdr:row>
      <xdr:rowOff>257175</xdr:rowOff>
    </xdr:from>
    <xdr:to>
      <xdr:col>2</xdr:col>
      <xdr:colOff>117475</xdr:colOff>
      <xdr:row>2</xdr:row>
      <xdr:rowOff>0</xdr:rowOff>
    </xdr:to>
    <xdr:sp macro="" textlink="">
      <xdr:nvSpPr>
        <xdr:cNvPr id="3" name="AutoShape 3">
          <a:extLst>
            <a:ext uri="{FF2B5EF4-FFF2-40B4-BE49-F238E27FC236}">
              <a16:creationId xmlns="" xmlns:a16="http://schemas.microsoft.com/office/drawing/2014/main" id="{462F11BB-2504-4534-AD28-036E4B0CA966}"/>
            </a:ext>
          </a:extLst>
        </xdr:cNvPr>
        <xdr:cNvSpPr>
          <a:spLocks noChangeArrowheads="1"/>
        </xdr:cNvSpPr>
      </xdr:nvSpPr>
      <xdr:spPr bwMode="auto">
        <a:xfrm>
          <a:off x="98425" y="257175"/>
          <a:ext cx="425450" cy="377825"/>
        </a:xfrm>
        <a:prstGeom prst="flowChartExtract">
          <a:avLst/>
        </a:prstGeom>
        <a:solidFill>
          <a:srgbClr val="33CCCC"/>
        </a:solidFill>
        <a:ln w="9525">
          <a:noFill/>
          <a:miter lim="800000"/>
          <a:headEnd/>
          <a:tailEnd/>
        </a:ln>
      </xdr:spPr>
    </xdr:sp>
    <xdr:clientData/>
  </xdr:twoCellAnchor>
  <xdr:twoCellAnchor>
    <xdr:from>
      <xdr:col>10</xdr:col>
      <xdr:colOff>0</xdr:colOff>
      <xdr:row>21</xdr:row>
      <xdr:rowOff>63502</xdr:rowOff>
    </xdr:from>
    <xdr:to>
      <xdr:col>10</xdr:col>
      <xdr:colOff>190500</xdr:colOff>
      <xdr:row>23</xdr:row>
      <xdr:rowOff>152404</xdr:rowOff>
    </xdr:to>
    <xdr:sp macro="" textlink="">
      <xdr:nvSpPr>
        <xdr:cNvPr id="4" name="AutoShape 2">
          <a:extLst>
            <a:ext uri="{FF2B5EF4-FFF2-40B4-BE49-F238E27FC236}">
              <a16:creationId xmlns="" xmlns:a16="http://schemas.microsoft.com/office/drawing/2014/main" id="{75721C8C-3B35-C641-A723-66CCAF7C28D1}"/>
            </a:ext>
          </a:extLst>
        </xdr:cNvPr>
        <xdr:cNvSpPr>
          <a:spLocks noChangeArrowheads="1"/>
        </xdr:cNvSpPr>
      </xdr:nvSpPr>
      <xdr:spPr bwMode="auto">
        <a:xfrm rot="5400000">
          <a:off x="7450136" y="12657140"/>
          <a:ext cx="495302" cy="200026"/>
        </a:xfrm>
        <a:prstGeom prst="flowChartExtract">
          <a:avLst/>
        </a:prstGeom>
        <a:solidFill>
          <a:srgbClr val="FF6600"/>
        </a:solidFill>
        <a:ln w="9525">
          <a:noFill/>
          <a:miter lim="800000"/>
          <a:headEnd/>
          <a:tailEnd/>
        </a:ln>
      </xdr:spPr>
    </xdr:sp>
    <xdr:clientData/>
  </xdr:twoCellAnchor>
  <xdr:twoCellAnchor>
    <xdr:from>
      <xdr:col>0</xdr:col>
      <xdr:colOff>85725</xdr:colOff>
      <xdr:row>14</xdr:row>
      <xdr:rowOff>0</xdr:rowOff>
    </xdr:from>
    <xdr:to>
      <xdr:col>2</xdr:col>
      <xdr:colOff>123825</xdr:colOff>
      <xdr:row>15</xdr:row>
      <xdr:rowOff>19050</xdr:rowOff>
    </xdr:to>
    <xdr:sp macro="" textlink="">
      <xdr:nvSpPr>
        <xdr:cNvPr id="5" name="AutoShape 3">
          <a:extLst>
            <a:ext uri="{FF2B5EF4-FFF2-40B4-BE49-F238E27FC236}">
              <a16:creationId xmlns="" xmlns:a16="http://schemas.microsoft.com/office/drawing/2014/main" id="{A7EC7E5D-8409-E642-98BF-C554938BD30B}"/>
            </a:ext>
          </a:extLst>
        </xdr:cNvPr>
        <xdr:cNvSpPr>
          <a:spLocks noChangeArrowheads="1"/>
        </xdr:cNvSpPr>
      </xdr:nvSpPr>
      <xdr:spPr bwMode="auto">
        <a:xfrm>
          <a:off x="85725" y="9728200"/>
          <a:ext cx="320675" cy="273050"/>
        </a:xfrm>
        <a:prstGeom prst="flowChartExtract">
          <a:avLst/>
        </a:prstGeom>
        <a:solidFill>
          <a:srgbClr val="33CCCC"/>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c801\SST\Documents%20and%20Settings\brodriguez\Configuraci&#243;n%20local\Archivos%20temporales%20de%20Internet\OLK11\MATRIZ%20ETES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c801\SST\Users\almasorayaarangoruiz\Downloads\h-003_herramienta%20gestion%20de%20riesgos%20_%20v7b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GPERDOMO\Documents\1.%20Empresa%20familiar\1.%20Proyectos%202017\1.%20Proyecto%20sena+intersoftware\3.%20Talleres%20Perceptio\1.%20BOM\1.%20Conceptos%20Percepti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ec801\SST\Users\cstand\Downloads\h-003_herramienta%20gestion%20de%20riesgos%20_%20v7%20Con%20observaciones%20sobre%20SS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ec801\SST\Users\ALMA%20SORAYA\Desktop\PANORAMA%20DE%20FACTORES%20DE%20RIESGOS%20ACTUALIZADO%202010%20-%20Copy%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rec801\SST\Users\AlmaArangoR\Desktop\GESTI&#211;N%20DEL%20RIESGO%20ISO%2031000\Documents%20and%20Settings\AGAVIRIA\Configuraci&#243;n%20local\Archivos%20temporales%20de%20Internet\Content.IE5\8967C9EF\Datos%20Flota%20Conducto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rec801\SST\Users\SST\AppData\Local\Microsoft\Windows\Temporary%20Internet%20Files\Content.Outlook\8N7KE2P1\file:\H:\CARACTERIZACION%20ANGE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BASE1"/>
      <sheetName val="GRADO1"/>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ORAMA RIESG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sheetName val="Crecimiento"/>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ANALISIS"/>
      <sheetName val="PANORAMA RIESGO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CARACTERIZACIÓN DE OFICIOS "/>
      <sheetName val="EJEMPLO"/>
      <sheetName val="Matriz de Peligros"/>
    </sheetNames>
    <sheetDataSet>
      <sheetData sheetId="0" refreshError="1"/>
      <sheetData sheetId="1" refreshError="1"/>
      <sheetData sheetId="2" refreshError="1"/>
      <sheetData sheetId="3" refreshError="1">
        <row r="495">
          <cell r="CG495">
            <v>2</v>
          </cell>
          <cell r="CH495" t="str">
            <v>Bajo</v>
          </cell>
          <cell r="CJ495">
            <v>20</v>
          </cell>
          <cell r="CK495" t="str">
            <v>IV Mantener las medidas de control existentes, pero se deberían considerar soluciones o mejoras y se deben hacer comprobaciones periódicas para asegurar que el riesgo aún es tolerable.</v>
          </cell>
          <cell r="CL495" t="str">
            <v>Aceptable</v>
          </cell>
        </row>
        <row r="496">
          <cell r="CG496">
            <v>4</v>
          </cell>
          <cell r="CH496" t="str">
            <v>Bajo</v>
          </cell>
          <cell r="CJ496">
            <v>40</v>
          </cell>
          <cell r="CK496" t="str">
            <v xml:space="preserve">III Mejorar si es posible.  Sería conveniente justificar la intervención y su rentabilidad. </v>
          </cell>
          <cell r="CL496" t="str">
            <v>Aceptable</v>
          </cell>
        </row>
        <row r="497">
          <cell r="CG497">
            <v>6</v>
          </cell>
          <cell r="CH497" t="str">
            <v>Medio</v>
          </cell>
          <cell r="CJ497">
            <v>50</v>
          </cell>
          <cell r="CK497" t="str">
            <v xml:space="preserve">III Mejorar si es posible.  Sería conveniente justificar la intervención y su rentabilidad. </v>
          </cell>
          <cell r="CL497" t="str">
            <v>Aceptable</v>
          </cell>
        </row>
        <row r="498">
          <cell r="CG498">
            <v>8</v>
          </cell>
          <cell r="CH498" t="str">
            <v>Medio</v>
          </cell>
          <cell r="CJ498">
            <v>60</v>
          </cell>
          <cell r="CK498" t="str">
            <v xml:space="preserve">III Mejorar si es posible.  Sería conveniente justificar la intervención y su rentabilidad. </v>
          </cell>
          <cell r="CL498" t="str">
            <v>Aceptable</v>
          </cell>
        </row>
        <row r="499">
          <cell r="CG499">
            <v>10</v>
          </cell>
          <cell r="CH499" t="str">
            <v>Alto</v>
          </cell>
          <cell r="CJ499">
            <v>80</v>
          </cell>
          <cell r="CK499" t="str">
            <v xml:space="preserve">III Mejorar si es posible.  Sería conveniente justificar la intervención y su rentabilidad. </v>
          </cell>
          <cell r="CL499" t="str">
            <v>Aceptable</v>
          </cell>
        </row>
        <row r="500">
          <cell r="CG500">
            <v>12</v>
          </cell>
          <cell r="CH500" t="str">
            <v>Alto</v>
          </cell>
          <cell r="CJ500">
            <v>100</v>
          </cell>
          <cell r="CK500" t="str">
            <v xml:space="preserve">III Mejorar si es posible.  Sería conveniente justificar la intervención y su rentabilidad. </v>
          </cell>
          <cell r="CL500" t="str">
            <v>Aceptable</v>
          </cell>
        </row>
        <row r="501">
          <cell r="CG501">
            <v>18</v>
          </cell>
          <cell r="CH501" t="str">
            <v>Alto</v>
          </cell>
          <cell r="CJ501">
            <v>120</v>
          </cell>
          <cell r="CK501" t="str">
            <v xml:space="preserve">III Mejorar si es posible.  Sería conveniente justificar la intervención y su rentabilidad. </v>
          </cell>
          <cell r="CL501" t="str">
            <v>Aceptable</v>
          </cell>
        </row>
        <row r="502">
          <cell r="CG502">
            <v>20</v>
          </cell>
          <cell r="CH502" t="str">
            <v>Alto</v>
          </cell>
          <cell r="CJ502">
            <v>150</v>
          </cell>
          <cell r="CK502" t="str">
            <v>II Corregir y adoptar medidas de control inmediato.  Sin embargo, suspenda actividades si el nivel de consecuencia está por encima de 60.</v>
          </cell>
          <cell r="CL502" t="str">
            <v>No Aceptable</v>
          </cell>
        </row>
        <row r="503">
          <cell r="CG503">
            <v>24</v>
          </cell>
          <cell r="CH503" t="str">
            <v>Muy Alto</v>
          </cell>
          <cell r="CJ503">
            <v>200</v>
          </cell>
          <cell r="CK503" t="str">
            <v>II Corregir y adoptar medidas de control inmediato.  Sin embargo, suspenda actividades si el nivel de consecuencia está por encima de 60.</v>
          </cell>
          <cell r="CL503" t="str">
            <v>No Aceptable</v>
          </cell>
        </row>
        <row r="504">
          <cell r="CG504">
            <v>30</v>
          </cell>
          <cell r="CH504" t="str">
            <v>Muy Alto</v>
          </cell>
          <cell r="CJ504">
            <v>240</v>
          </cell>
          <cell r="CK504" t="str">
            <v>II Corregir y adoptar medidas de control inmediato.  Sin embargo, suspenda actividades si el nivel de consecuencia está por encima de 60.</v>
          </cell>
          <cell r="CL504" t="str">
            <v>No Aceptable</v>
          </cell>
        </row>
        <row r="505">
          <cell r="CG505">
            <v>40</v>
          </cell>
          <cell r="CH505" t="str">
            <v>Muy Alto</v>
          </cell>
          <cell r="CJ505">
            <v>250</v>
          </cell>
          <cell r="CK505" t="str">
            <v>II Corregir y adoptar medidas de control inmediato.  Sin embargo, suspenda actividades si el nivel de consecuencia está por encima de 60.</v>
          </cell>
          <cell r="CL505" t="str">
            <v>No Aceptable</v>
          </cell>
        </row>
        <row r="506">
          <cell r="CJ506">
            <v>360</v>
          </cell>
          <cell r="CK506" t="str">
            <v>II Corregir y adoptar medidas de control inmediato.  Sin embargo, suspenda actividades si el nivel de consecuencia está por encima de 60.</v>
          </cell>
          <cell r="CL506" t="str">
            <v>No Aceptable</v>
          </cell>
        </row>
        <row r="507">
          <cell r="CJ507">
            <v>400</v>
          </cell>
          <cell r="CK507" t="str">
            <v>II Corregir y adoptar medidas de control inmediato.  Sin embargo, suspenda actividades si el nivel de consecuencia está por encima de 60.</v>
          </cell>
          <cell r="CL507" t="str">
            <v>No Aceptable</v>
          </cell>
        </row>
        <row r="508">
          <cell r="CJ508">
            <v>480</v>
          </cell>
          <cell r="CK508" t="str">
            <v>II Corregir y adoptar medidas de control inmediato.  Sin embargo, suspenda actividades si el nivel de consecuencia está por encima de 60.</v>
          </cell>
          <cell r="CL508" t="str">
            <v>No Aceptable</v>
          </cell>
        </row>
        <row r="509">
          <cell r="CJ509">
            <v>500</v>
          </cell>
          <cell r="CK509" t="str">
            <v>II Corregir y adoptar medidas de control inmediato.  Sin embargo, suspenda actividades si el nivel de consecuencia está por encima de 60.</v>
          </cell>
          <cell r="CL509" t="str">
            <v>No Aceptable</v>
          </cell>
        </row>
        <row r="510">
          <cell r="CJ510">
            <v>600</v>
          </cell>
          <cell r="CK510" t="str">
            <v>I Situación crítica.  Suspender actividades hasta que el riesgo esté bajo control.  Intervención urgente.</v>
          </cell>
          <cell r="CL510" t="str">
            <v>No Aceptable</v>
          </cell>
        </row>
        <row r="511">
          <cell r="CJ511">
            <v>800</v>
          </cell>
          <cell r="CK511" t="str">
            <v>I Situación crítica.  Suspender actividades hasta que el riesgo esté bajo control.  Intervención urgente.</v>
          </cell>
          <cell r="CL511" t="str">
            <v>No Aceptable</v>
          </cell>
        </row>
        <row r="512">
          <cell r="CJ512">
            <v>1000</v>
          </cell>
          <cell r="CK512" t="str">
            <v>I Situación crítica.  Suspender actividades hasta que el riesgo esté bajo control.  Intervención urgente.</v>
          </cell>
          <cell r="CL512" t="str">
            <v>No Aceptable</v>
          </cell>
        </row>
        <row r="513">
          <cell r="CJ513">
            <v>1200</v>
          </cell>
          <cell r="CK513" t="str">
            <v>I Situación crítica.  Suspender actividades hasta que el riesgo esté bajo control.  Intervención urgente.</v>
          </cell>
          <cell r="CL513" t="str">
            <v>No Aceptable</v>
          </cell>
        </row>
        <row r="514">
          <cell r="CJ514">
            <v>1440</v>
          </cell>
          <cell r="CK514" t="str">
            <v>I Situación crítica.  Suspender actividades hasta que el riesgo esté bajo control.  Intervención urgente.</v>
          </cell>
          <cell r="CL514" t="str">
            <v>No Aceptable</v>
          </cell>
        </row>
        <row r="515">
          <cell r="CJ515">
            <v>2000</v>
          </cell>
          <cell r="CK515" t="str">
            <v>I Situación crítica.  Suspender actividades hasta que el riesgo esté bajo control.  Intervención urgente.</v>
          </cell>
          <cell r="CL515" t="str">
            <v>No Aceptable</v>
          </cell>
        </row>
        <row r="516">
          <cell r="CJ516">
            <v>2400</v>
          </cell>
          <cell r="CK516" t="str">
            <v>I Situación crítica.  Suspender actividades hasta que el riesgo esté bajo control.  Intervención urgente.</v>
          </cell>
          <cell r="CL516" t="str">
            <v>No Aceptable</v>
          </cell>
        </row>
        <row r="517">
          <cell r="CJ517">
            <v>4000</v>
          </cell>
          <cell r="CK517" t="str">
            <v>I Situación crítica.  Suspender actividades hasta que el riesgo esté bajo control.  Intervención urgente.</v>
          </cell>
          <cell r="CL517" t="str">
            <v>No Aceptable</v>
          </cell>
        </row>
      </sheetData>
    </sheetDataSet>
  </externalBook>
</externalLink>
</file>

<file path=xl/persons/person.xml><?xml version="1.0" encoding="utf-8"?>
<personList xmlns="http://schemas.microsoft.com/office/spreadsheetml/2018/threadedcomments" xmlns:x="http://schemas.openxmlformats.org/spreadsheetml/2006/main">
  <person displayName="Pedro Elias Lopez Lopez" id="{9838A1F4-FC55-4508-AFF9-CA936DAF8853}" userId="S::pedro.lopez@aaa.com.co::147d0253-27a4-40ac-a23f-de1a77032234"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8" dT="2023-09-18T19:00:50.46" personId="{9838A1F4-FC55-4508-AFF9-CA936DAF8853}" id="{36AA73AE-A979-4B7A-8E94-CB3CDD732577}">
    <text>Agrupar en uno solo, en la fila N° 8</text>
  </threadedComment>
  <threadedComment ref="I41" dT="2023-09-18T19:00:50.46" personId="{9838A1F4-FC55-4508-AFF9-CA936DAF8853}" id="{36AA73AE-A979-4B7B-8E94-CB3CDD732577}">
    <text>Agrupar en uno solo, en la fila N° 8</text>
  </threadedComment>
  <threadedComment ref="I53" dT="2023-09-18T19:00:50.46" personId="{9838A1F4-FC55-4508-AFF9-CA936DAF8853}" id="{36AA73AE-A979-4B7C-8E94-CB3CDD732577}">
    <text>Agrupar en uno solo, en la fila N° 8</text>
  </threadedComment>
  <threadedComment ref="I64" dT="2023-09-18T19:00:50.46" personId="{9838A1F4-FC55-4508-AFF9-CA936DAF8853}" id="{36AA73AE-A979-4B86-8E94-CB3CDD732577}">
    <text>Agrupar en uno solo, en la fila N° 8</text>
  </threadedComment>
  <threadedComment ref="I66" dT="2023-09-18T19:00:50.46" personId="{9838A1F4-FC55-4508-AFF9-CA936DAF8853}" id="{36AA73AE-A979-4B7D-8E94-CB3CDD732577}">
    <text>Agrupar en uno solo, en la fila N° 8</text>
  </threadedComment>
  <threadedComment ref="I77" dT="2023-09-18T19:00:50.46" personId="{9838A1F4-FC55-4508-AFF9-CA936DAF8853}" id="{36AA73AE-A979-4B7E-8E94-CB3CDD732577}">
    <text>Agrupar en uno solo, en la fila N° 8</text>
  </threadedComment>
  <threadedComment ref="I89" dT="2023-09-18T19:00:50.46" personId="{9838A1F4-FC55-4508-AFF9-CA936DAF8853}" id="{36AA73AE-A979-4B7F-8E94-CB3CDD732577}">
    <text>Agrupar en uno solo, en la fila N° 8</text>
  </threadedComment>
  <threadedComment ref="I100" dT="2023-09-18T19:00:50.46" personId="{9838A1F4-FC55-4508-AFF9-CA936DAF8853}" id="{36AA73AE-A979-4B80-8E94-CB3CDD732577}">
    <text>Agrupar en uno solo, en la fila N° 8</text>
  </threadedComment>
  <threadedComment ref="I111" dT="2023-09-18T19:00:50.46" personId="{9838A1F4-FC55-4508-AFF9-CA936DAF8853}" id="{36AA73AE-A979-4B81-8E94-CB3CDD732577}">
    <text>Agrupar en uno solo, en la fila N° 8</text>
  </threadedComment>
  <threadedComment ref="I120" dT="2023-09-18T19:00:50.46" personId="{9838A1F4-FC55-4508-AFF9-CA936DAF8853}" id="{36AA73AE-A979-4B82-8E94-CB3CDD732577}">
    <text>Agrupar en uno solo, en la fila N° 8</text>
  </threadedComment>
  <threadedComment ref="I135" dT="2023-09-18T19:00:50.46" personId="{9838A1F4-FC55-4508-AFF9-CA936DAF8853}" id="{36AA73AE-A979-4B83-8E94-CB3CDD732577}">
    <text>Agrupar en uno solo, en la fila N° 8</text>
  </threadedComment>
  <threadedComment ref="I149" dT="2023-09-18T19:00:50.46" personId="{9838A1F4-FC55-4508-AFF9-CA936DAF8853}" id="{36AA73AE-A979-4B84-8E94-CB3CDD732577}">
    <text>Agrupar en uno solo, en la fila N° 8</text>
  </threadedComment>
  <threadedComment ref="I159" dT="2023-09-18T19:00:50.46" personId="{9838A1F4-FC55-4508-AFF9-CA936DAF8853}" id="{36AA73AE-A979-4B85-8E94-CB3CDD732577}">
    <text>Agrupar en uno solo, en la fila N° 8</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2" sqref="F2"/>
    </sheetView>
  </sheetViews>
  <sheetFormatPr baseColWidth="10" defaultColWidth="11.42578125" defaultRowHeight="14.25" x14ac:dyDescent="0.2"/>
  <cols>
    <col min="1" max="1" width="23.28515625" style="26" customWidth="1"/>
    <col min="2" max="2" width="102.28515625" style="26" customWidth="1"/>
    <col min="3" max="3" width="25" style="26" customWidth="1"/>
    <col min="4" max="4" width="31.5703125" style="26" customWidth="1"/>
    <col min="5" max="16384" width="11.42578125" style="26"/>
  </cols>
  <sheetData>
    <row r="1" spans="1:7" ht="56.25" customHeight="1" x14ac:dyDescent="0.2">
      <c r="A1" s="107"/>
      <c r="B1" s="117" t="s">
        <v>0</v>
      </c>
      <c r="C1" s="118"/>
      <c r="D1" s="83" t="s">
        <v>1</v>
      </c>
    </row>
    <row r="2" spans="1:7" ht="29.25" customHeight="1" x14ac:dyDescent="0.2">
      <c r="B2" s="87"/>
      <c r="C2" s="88"/>
    </row>
    <row r="3" spans="1:7" ht="27.75" customHeight="1" x14ac:dyDescent="0.2">
      <c r="A3" s="116" t="s">
        <v>2</v>
      </c>
      <c r="B3" s="116"/>
      <c r="C3" s="116"/>
      <c r="D3" s="116"/>
      <c r="G3" s="108"/>
    </row>
    <row r="4" spans="1:7" ht="24" customHeight="1" x14ac:dyDescent="0.2">
      <c r="A4" s="89" t="s">
        <v>3</v>
      </c>
      <c r="B4" s="82" t="s">
        <v>4</v>
      </c>
      <c r="C4" s="82" t="s">
        <v>5</v>
      </c>
      <c r="D4" s="82" t="s">
        <v>6</v>
      </c>
    </row>
    <row r="5" spans="1:7" ht="249.6" customHeight="1" x14ac:dyDescent="0.2">
      <c r="A5" s="122" t="s">
        <v>7</v>
      </c>
      <c r="B5" s="119" t="s">
        <v>8</v>
      </c>
      <c r="C5" s="125">
        <v>45168</v>
      </c>
      <c r="D5" s="128" t="s">
        <v>9</v>
      </c>
    </row>
    <row r="6" spans="1:7" ht="24.75" customHeight="1" x14ac:dyDescent="0.2">
      <c r="A6" s="123"/>
      <c r="B6" s="120"/>
      <c r="C6" s="126"/>
      <c r="D6" s="129"/>
    </row>
    <row r="7" spans="1:7" ht="24.75" customHeight="1" x14ac:dyDescent="0.2">
      <c r="A7" s="123"/>
      <c r="B7" s="120"/>
      <c r="C7" s="126"/>
      <c r="D7" s="129"/>
    </row>
    <row r="8" spans="1:7" ht="24.75" customHeight="1" x14ac:dyDescent="0.2">
      <c r="A8" s="123"/>
      <c r="B8" s="120"/>
      <c r="C8" s="126"/>
      <c r="D8" s="129"/>
    </row>
    <row r="9" spans="1:7" ht="50.45" customHeight="1" x14ac:dyDescent="0.2">
      <c r="A9" s="124"/>
      <c r="B9" s="121"/>
      <c r="C9" s="127"/>
      <c r="D9" s="130"/>
    </row>
    <row r="10" spans="1:7" ht="68.45" customHeight="1" x14ac:dyDescent="0.2">
      <c r="A10" s="112">
        <v>1</v>
      </c>
      <c r="B10" s="113" t="s">
        <v>598</v>
      </c>
      <c r="C10" s="114">
        <v>45469</v>
      </c>
      <c r="D10" s="115" t="s">
        <v>10</v>
      </c>
    </row>
    <row r="11" spans="1:7" ht="30.75" customHeight="1" x14ac:dyDescent="0.2">
      <c r="A11" s="109"/>
      <c r="B11" s="110"/>
      <c r="C11" s="111"/>
      <c r="D11" s="107"/>
    </row>
  </sheetData>
  <mergeCells count="6">
    <mergeCell ref="A3:D3"/>
    <mergeCell ref="B1:C1"/>
    <mergeCell ref="B5:B9"/>
    <mergeCell ref="A5:A9"/>
    <mergeCell ref="C5:C9"/>
    <mergeCell ref="D5:D9"/>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0"/>
  <sheetViews>
    <sheetView tabSelected="1" zoomScale="50" zoomScaleNormal="50" zoomScaleSheetLayoutView="70" zoomScalePageLayoutView="70" workbookViewId="0">
      <pane ySplit="5" topLeftCell="A6" activePane="bottomLeft" state="frozen"/>
      <selection activeCell="A5" sqref="A5"/>
      <selection pane="bottomLeft" activeCell="B3" sqref="B3:Z3"/>
    </sheetView>
  </sheetViews>
  <sheetFormatPr baseColWidth="10" defaultColWidth="11.42578125" defaultRowHeight="19.5" x14ac:dyDescent="0.25"/>
  <cols>
    <col min="1" max="1" width="37.5703125" style="21" customWidth="1"/>
    <col min="2" max="2" width="8" style="22" customWidth="1"/>
    <col min="3" max="3" width="9" style="22" customWidth="1"/>
    <col min="4" max="6" width="4.140625" style="23" customWidth="1"/>
    <col min="7" max="7" width="4.140625" style="22" customWidth="1"/>
    <col min="8" max="8" width="36.85546875" style="22" customWidth="1"/>
    <col min="9" max="9" width="30.7109375" style="22" customWidth="1"/>
    <col min="10" max="10" width="51.42578125" style="22" customWidth="1"/>
    <col min="11" max="11" width="37.42578125" style="22" customWidth="1"/>
    <col min="12" max="13" width="6.85546875" style="23" customWidth="1"/>
    <col min="14" max="17" width="11.42578125" style="23" customWidth="1"/>
    <col min="18" max="18" width="34.140625" style="22" customWidth="1"/>
    <col min="19" max="19" width="37.140625" style="22" customWidth="1"/>
    <col min="20" max="20" width="35.7109375" style="22" customWidth="1"/>
    <col min="21" max="21" width="35.42578125" style="22" customWidth="1"/>
    <col min="22" max="22" width="6.42578125" style="23" customWidth="1"/>
    <col min="23" max="23" width="13.28515625" style="23" customWidth="1"/>
    <col min="24" max="24" width="14.42578125" style="23" customWidth="1"/>
    <col min="25" max="25" width="8.28515625" style="23" customWidth="1"/>
    <col min="26" max="26" width="39.140625" style="24" customWidth="1"/>
    <col min="27" max="16384" width="11.42578125" style="15"/>
  </cols>
  <sheetData>
    <row r="1" spans="1:26" ht="103.5" customHeight="1" x14ac:dyDescent="0.25">
      <c r="A1" s="150"/>
      <c r="B1" s="151"/>
      <c r="C1" s="149" t="s">
        <v>0</v>
      </c>
      <c r="D1" s="149"/>
      <c r="E1" s="149"/>
      <c r="F1" s="149"/>
      <c r="G1" s="149"/>
      <c r="H1" s="149"/>
      <c r="I1" s="149"/>
      <c r="J1" s="149"/>
      <c r="K1" s="149"/>
      <c r="L1" s="149"/>
      <c r="M1" s="149"/>
      <c r="N1" s="149"/>
      <c r="O1" s="149"/>
      <c r="P1" s="149"/>
      <c r="Q1" s="149"/>
      <c r="R1" s="149"/>
      <c r="S1" s="149"/>
      <c r="T1" s="149"/>
      <c r="U1" s="149"/>
      <c r="V1" s="149"/>
      <c r="W1" s="149"/>
      <c r="X1" s="149"/>
      <c r="Y1" s="149"/>
      <c r="Z1" s="90" t="s">
        <v>11</v>
      </c>
    </row>
    <row r="2" spans="1:26" s="16" customFormat="1" ht="78" customHeight="1" x14ac:dyDescent="0.25">
      <c r="A2" s="101" t="s">
        <v>12</v>
      </c>
      <c r="B2" s="159" t="s">
        <v>612</v>
      </c>
      <c r="C2" s="160"/>
      <c r="D2" s="160"/>
      <c r="E2" s="160"/>
      <c r="F2" s="160"/>
      <c r="G2" s="160"/>
      <c r="H2" s="160"/>
      <c r="I2" s="160"/>
      <c r="J2" s="160"/>
      <c r="K2" s="160"/>
      <c r="L2" s="160"/>
      <c r="M2" s="160"/>
      <c r="N2" s="160"/>
      <c r="O2" s="160"/>
      <c r="P2" s="160"/>
      <c r="Q2" s="160"/>
      <c r="R2" s="160"/>
      <c r="S2" s="160"/>
      <c r="T2" s="160"/>
      <c r="U2" s="160"/>
      <c r="V2" s="160"/>
      <c r="W2" s="160"/>
      <c r="X2" s="160"/>
      <c r="Y2" s="160"/>
      <c r="Z2" s="161"/>
    </row>
    <row r="3" spans="1:26" s="17" customFormat="1" ht="82.5" customHeight="1" x14ac:dyDescent="0.25">
      <c r="A3" s="73" t="s">
        <v>13</v>
      </c>
      <c r="B3" s="162">
        <v>45469</v>
      </c>
      <c r="C3" s="160"/>
      <c r="D3" s="160"/>
      <c r="E3" s="160"/>
      <c r="F3" s="160"/>
      <c r="G3" s="160"/>
      <c r="H3" s="160"/>
      <c r="I3" s="160"/>
      <c r="J3" s="160"/>
      <c r="K3" s="160"/>
      <c r="L3" s="160"/>
      <c r="M3" s="160"/>
      <c r="N3" s="160"/>
      <c r="O3" s="160"/>
      <c r="P3" s="160"/>
      <c r="Q3" s="160"/>
      <c r="R3" s="160"/>
      <c r="S3" s="160"/>
      <c r="T3" s="160"/>
      <c r="U3" s="160"/>
      <c r="V3" s="160"/>
      <c r="W3" s="160"/>
      <c r="X3" s="160"/>
      <c r="Y3" s="160"/>
      <c r="Z3" s="161"/>
    </row>
    <row r="4" spans="1:26" s="18" customFormat="1" ht="79.5" customHeight="1" x14ac:dyDescent="0.25">
      <c r="A4" s="138" t="s">
        <v>14</v>
      </c>
      <c r="B4" s="152" t="s">
        <v>599</v>
      </c>
      <c r="C4" s="153"/>
      <c r="D4" s="152" t="s">
        <v>15</v>
      </c>
      <c r="E4" s="154"/>
      <c r="F4" s="154"/>
      <c r="G4" s="153"/>
      <c r="H4" s="131" t="s">
        <v>16</v>
      </c>
      <c r="I4" s="155" t="s">
        <v>17</v>
      </c>
      <c r="J4" s="155" t="s">
        <v>18</v>
      </c>
      <c r="K4" s="155" t="s">
        <v>19</v>
      </c>
      <c r="L4" s="143" t="s">
        <v>20</v>
      </c>
      <c r="M4" s="144"/>
      <c r="N4" s="144"/>
      <c r="O4" s="145"/>
      <c r="P4" s="74"/>
      <c r="Q4" s="141" t="s">
        <v>21</v>
      </c>
      <c r="R4" s="163" t="s">
        <v>22</v>
      </c>
      <c r="S4" s="163"/>
      <c r="T4" s="163"/>
      <c r="U4" s="163"/>
      <c r="V4" s="141" t="s">
        <v>23</v>
      </c>
      <c r="W4" s="148" t="s">
        <v>24</v>
      </c>
      <c r="X4" s="157" t="s">
        <v>25</v>
      </c>
      <c r="Y4" s="141" t="s">
        <v>26</v>
      </c>
      <c r="Z4" s="146" t="s">
        <v>27</v>
      </c>
    </row>
    <row r="5" spans="1:26" s="18" customFormat="1" ht="204.75" customHeight="1" x14ac:dyDescent="0.25">
      <c r="A5" s="138"/>
      <c r="B5" s="105" t="s">
        <v>28</v>
      </c>
      <c r="C5" s="105" t="s">
        <v>29</v>
      </c>
      <c r="D5" s="75" t="s">
        <v>30</v>
      </c>
      <c r="E5" s="75" t="s">
        <v>31</v>
      </c>
      <c r="F5" s="75" t="s">
        <v>32</v>
      </c>
      <c r="G5" s="76" t="s">
        <v>33</v>
      </c>
      <c r="H5" s="133"/>
      <c r="I5" s="156"/>
      <c r="J5" s="156" t="s">
        <v>34</v>
      </c>
      <c r="K5" s="156" t="s">
        <v>35</v>
      </c>
      <c r="L5" s="75" t="s">
        <v>36</v>
      </c>
      <c r="M5" s="75" t="s">
        <v>37</v>
      </c>
      <c r="N5" s="75" t="s">
        <v>19</v>
      </c>
      <c r="O5" s="75" t="s">
        <v>38</v>
      </c>
      <c r="P5" s="75" t="s">
        <v>39</v>
      </c>
      <c r="Q5" s="142"/>
      <c r="R5" s="77" t="s">
        <v>40</v>
      </c>
      <c r="S5" s="77" t="s">
        <v>41</v>
      </c>
      <c r="T5" s="77" t="s">
        <v>42</v>
      </c>
      <c r="U5" s="77" t="s">
        <v>43</v>
      </c>
      <c r="V5" s="142"/>
      <c r="W5" s="142"/>
      <c r="X5" s="158"/>
      <c r="Y5" s="142"/>
      <c r="Z5" s="147"/>
    </row>
    <row r="6" spans="1:26" s="20" customFormat="1" ht="263.45" customHeight="1" x14ac:dyDescent="0.25">
      <c r="A6" s="134" t="s">
        <v>44</v>
      </c>
      <c r="B6" s="134" t="s">
        <v>45</v>
      </c>
      <c r="C6" s="134"/>
      <c r="D6" s="134" t="s">
        <v>45</v>
      </c>
      <c r="E6" s="134" t="s">
        <v>45</v>
      </c>
      <c r="F6" s="134" t="s">
        <v>45</v>
      </c>
      <c r="G6" s="134" t="s">
        <v>45</v>
      </c>
      <c r="H6" s="131" t="s">
        <v>46</v>
      </c>
      <c r="I6" s="91" t="s">
        <v>47</v>
      </c>
      <c r="J6" s="70" t="s">
        <v>48</v>
      </c>
      <c r="K6" s="69" t="s">
        <v>49</v>
      </c>
      <c r="L6" s="78" t="s">
        <v>50</v>
      </c>
      <c r="M6" s="79">
        <f>VLOOKUP('MATRIZ DE RIESGOS DE SST'!L6,'MAPAS DE RIESGOS INHER Y RESID'!$E$3:$F$7,2,FALSE)</f>
        <v>2</v>
      </c>
      <c r="N6" s="78" t="s">
        <v>51</v>
      </c>
      <c r="O6" s="79">
        <f>VLOOKUP('MATRIZ DE RIESGOS DE SST'!N6,'MAPAS DE RIESGOS INHER Y RESID'!$O$3:$P$7,2,FALSE)</f>
        <v>16</v>
      </c>
      <c r="P6" s="79">
        <f>M6*O6</f>
        <v>32</v>
      </c>
      <c r="Q6" s="78" t="str">
        <f>IF(OR('MAPAS DE RIESGOS INHER Y RESID'!$G$7='MATRIZ DE RIESGOS DE SST'!P6,P6&lt;'MAPAS DE RIESGOS INHER Y RESID'!$G$3+1),'MAPAS DE RIESGOS INHER Y RESID'!$M$6,IF(OR('MAPAS DE RIESGOS INHER Y RESID'!$H$5='MATRIZ DE RIESGOS DE SST'!P6,P6&lt;'MAPAS DE RIESGOS INHER Y RESID'!$I$5+1),'MAPAS DE RIESGOS INHER Y RESID'!$M$5,IF(OR('MAPAS DE RIESGOS INHER Y RESID'!$I$4='MATRIZ DE RIESGOS DE SST'!P6,P6&lt;'MAPAS DE RIESGOS INHER Y RESID'!$J$4+1),'MAPAS DE RIESGOS INHER Y RESID'!$M$4,'MAPAS DE RIESGOS INHER Y RESID'!$M$3)))</f>
        <v>MODERADO</v>
      </c>
      <c r="R6" s="69" t="s">
        <v>52</v>
      </c>
      <c r="S6" s="69" t="s">
        <v>53</v>
      </c>
      <c r="T6" s="69" t="s">
        <v>54</v>
      </c>
      <c r="U6" s="69" t="s">
        <v>55</v>
      </c>
      <c r="V6" s="78" t="s">
        <v>56</v>
      </c>
      <c r="W6" s="80">
        <f>VLOOKUP(V6,'MAPAS DE RIESGOS INHER Y RESID'!$E$16:$F$18,2,FALSE)</f>
        <v>0.9</v>
      </c>
      <c r="X6" s="81">
        <f>P6-(W6*P6)</f>
        <v>3.1999999999999993</v>
      </c>
      <c r="Y6" s="78" t="str">
        <f>IF(OR('MAPAS DE RIESGOS INHER Y RESID'!$G$18='MATRIZ DE RIESGOS DE SST'!X6,X6&lt;'MAPAS DE RIESGOS INHER Y RESID'!$G$16+1),'MAPAS DE RIESGOS INHER Y RESID'!$M$19,IF(OR('MAPAS DE RIESGOS INHER Y RESID'!$H$17='MATRIZ DE RIESGOS DE SST'!X6,X6&lt;'MAPAS DE RIESGOS INHER Y RESID'!$I$18+1),'MAPAS DE RIESGOS INHER Y RESID'!$M$18,IF(OR('MAPAS DE RIESGOS INHER Y RESID'!$I$17='MATRIZ DE RIESGOS DE SST'!X6,X6&lt;'MAPAS DE RIESGOS INHER Y RESID'!$J$17+1),'MAPAS DE RIESGOS INHER Y RESID'!$M$17,'MAPAS DE RIESGOS INHER Y RESID'!$M$16)))</f>
        <v>BAJO</v>
      </c>
      <c r="Z6" s="69" t="str">
        <f>VLOOKUP('MATRIZ DE RIESGOS DE SST'!Y6,'TABLA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 spans="1:26" s="20" customFormat="1" ht="409.15" customHeight="1" x14ac:dyDescent="0.25">
      <c r="A7" s="135"/>
      <c r="B7" s="135"/>
      <c r="C7" s="135"/>
      <c r="D7" s="135"/>
      <c r="E7" s="135"/>
      <c r="F7" s="135"/>
      <c r="G7" s="135"/>
      <c r="H7" s="132"/>
      <c r="I7" s="91" t="s">
        <v>57</v>
      </c>
      <c r="J7" s="70" t="s">
        <v>58</v>
      </c>
      <c r="K7" s="69" t="s">
        <v>59</v>
      </c>
      <c r="L7" s="78" t="s">
        <v>50</v>
      </c>
      <c r="M7" s="79">
        <f>VLOOKUP('MATRIZ DE RIESGOS DE SST'!L7,'MAPAS DE RIESGOS INHER Y RESID'!$E$3:$F$7,2,FALSE)</f>
        <v>2</v>
      </c>
      <c r="N7" s="78" t="s">
        <v>60</v>
      </c>
      <c r="O7" s="79">
        <f>VLOOKUP('MATRIZ DE RIESGOS DE SST'!N7,'MAPAS DE RIESGOS INHER Y RESID'!$O$3:$P$7,2,FALSE)</f>
        <v>256</v>
      </c>
      <c r="P7" s="79">
        <f>+M7*O7</f>
        <v>512</v>
      </c>
      <c r="Q7" s="78" t="str">
        <f>IF(OR('MAPAS DE RIESGOS INHER Y RESID'!$G$7='MATRIZ DE RIESGOS DE SST'!P7,P7&lt;'MAPAS DE RIESGOS INHER Y RESID'!$G$3+1),'MAPAS DE RIESGOS INHER Y RESID'!$M$6,IF(OR('MAPAS DE RIESGOS INHER Y RESID'!$H$5='MATRIZ DE RIESGOS DE SST'!P7,P7&lt;'MAPAS DE RIESGOS INHER Y RESID'!$I$5+1),'MAPAS DE RIESGOS INHER Y RESID'!$M$5,IF(OR('MAPAS DE RIESGOS INHER Y RESID'!$I$4='MATRIZ DE RIESGOS DE SST'!P7,P7&lt;'MAPAS DE RIESGOS INHER Y RESID'!$J$4+1),'MAPAS DE RIESGOS INHER Y RESID'!$M$4,'MAPAS DE RIESGOS INHER Y RESID'!$M$3)))</f>
        <v>ALTO</v>
      </c>
      <c r="R7" s="69" t="s">
        <v>61</v>
      </c>
      <c r="S7" s="69" t="s">
        <v>62</v>
      </c>
      <c r="T7" s="19" t="s">
        <v>63</v>
      </c>
      <c r="U7" s="19" t="s">
        <v>64</v>
      </c>
      <c r="V7" s="78" t="s">
        <v>56</v>
      </c>
      <c r="W7" s="80">
        <f>VLOOKUP(V7,'MAPAS DE RIESGOS INHER Y RESID'!$E$16:$F$18,2,FALSE)</f>
        <v>0.9</v>
      </c>
      <c r="X7" s="81">
        <f t="shared" ref="X7:X11" si="0">P7-(W7*P7)</f>
        <v>51.199999999999989</v>
      </c>
      <c r="Y7" s="78" t="str">
        <f>IF(OR('MAPAS DE RIESGOS INHER Y RESID'!$G$18='MATRIZ DE RIESGOS DE SST'!X7,X7&lt;'MAPAS DE RIESGOS INHER Y RESID'!$G$16+1),'MAPAS DE RIESGOS INHER Y RESID'!$M$19,IF(OR('MAPAS DE RIESGOS INHER Y RESID'!$H$17='MATRIZ DE RIESGOS DE SST'!X7,X7&lt;'MAPAS DE RIESGOS INHER Y RESID'!$I$18+1),'MAPAS DE RIESGOS INHER Y RESID'!$M$18,IF(OR('MAPAS DE RIESGOS INHER Y RESID'!$I$17='MATRIZ DE RIESGOS DE SST'!X7,X7&lt;'MAPAS DE RIESGOS INHER Y RESID'!$J$17+1),'MAPAS DE RIESGOS INHER Y RESID'!$M$17,'MAPAS DE RIESGOS INHER Y RESID'!$M$16)))</f>
        <v>MODERADO</v>
      </c>
      <c r="Z7" s="69" t="str">
        <f>VLOOKUP('MATRIZ DE RIESGOS DE SST'!Y7,'TABLA DE CRITERIOS'!$A$25:$B$28,2,FALSE)</f>
        <v>Reforzar la divulgación y aplicación de los controles existentes para mejorar su eficacia o complementar dichos controles estableciendo el plan de acción necesario, teniendo en cuenta la jerarquía de definición de controles.</v>
      </c>
    </row>
    <row r="8" spans="1:26" ht="409.5" customHeight="1" x14ac:dyDescent="0.25">
      <c r="A8" s="135"/>
      <c r="B8" s="135"/>
      <c r="C8" s="135"/>
      <c r="D8" s="135"/>
      <c r="E8" s="135"/>
      <c r="F8" s="135"/>
      <c r="G8" s="135"/>
      <c r="H8" s="132"/>
      <c r="I8" s="91" t="s">
        <v>65</v>
      </c>
      <c r="J8" s="70" t="s">
        <v>66</v>
      </c>
      <c r="K8" s="69" t="s">
        <v>67</v>
      </c>
      <c r="L8" s="78" t="s">
        <v>68</v>
      </c>
      <c r="M8" s="79">
        <f>VLOOKUP('MATRIZ DE RIESGOS DE SST'!L8,'MAPAS DE RIESGOS INHER Y RESID'!$E$3:$F$7,2,FALSE)</f>
        <v>3</v>
      </c>
      <c r="N8" s="78" t="s">
        <v>51</v>
      </c>
      <c r="O8" s="79">
        <f>VLOOKUP('MATRIZ DE RIESGOS DE SST'!N8,'MAPAS DE RIESGOS INHER Y RESID'!$O$3:$P$7,2,FALSE)</f>
        <v>16</v>
      </c>
      <c r="P8" s="79">
        <f>M8*O8</f>
        <v>48</v>
      </c>
      <c r="Q8" s="78" t="str">
        <f>IF(OR('MAPAS DE RIESGOS INHER Y RESID'!$G$7='MATRIZ DE RIESGOS DE SST'!P8,P8&lt;'MAPAS DE RIESGOS INHER Y RESID'!$G$3+1),'MAPAS DE RIESGOS INHER Y RESID'!$M$6,IF(OR('MAPAS DE RIESGOS INHER Y RESID'!$H$5='MATRIZ DE RIESGOS DE SST'!P8,P8&lt;'MAPAS DE RIESGOS INHER Y RESID'!$I$5+1),'MAPAS DE RIESGOS INHER Y RESID'!$M$5,IF(OR('MAPAS DE RIESGOS INHER Y RESID'!$I$4='MATRIZ DE RIESGOS DE SST'!P8,P8&lt;'MAPAS DE RIESGOS INHER Y RESID'!$J$4+1),'MAPAS DE RIESGOS INHER Y RESID'!$M$4,'MAPAS DE RIESGOS INHER Y RESID'!$M$3)))</f>
        <v>MODERADO</v>
      </c>
      <c r="R8" s="69" t="s">
        <v>69</v>
      </c>
      <c r="S8" s="69" t="s">
        <v>70</v>
      </c>
      <c r="T8" s="69" t="s">
        <v>71</v>
      </c>
      <c r="U8" s="69" t="s">
        <v>72</v>
      </c>
      <c r="V8" s="78" t="s">
        <v>56</v>
      </c>
      <c r="W8" s="80">
        <f>VLOOKUP(V8,'MAPAS DE RIESGOS INHER Y RESID'!$E$16:$F$18,2,FALSE)</f>
        <v>0.9</v>
      </c>
      <c r="X8" s="81">
        <f t="shared" si="0"/>
        <v>4.7999999999999972</v>
      </c>
      <c r="Y8" s="78" t="str">
        <f>IF(OR('MAPAS DE RIESGOS INHER Y RESID'!$G$18='MATRIZ DE RIESGOS DE SST'!X8,X8&lt;'MAPAS DE RIESGOS INHER Y RESID'!$G$16+1),'MAPAS DE RIESGOS INHER Y RESID'!$M$19,IF(OR('MAPAS DE RIESGOS INHER Y RESID'!$H$17='MATRIZ DE RIESGOS DE SST'!X8,X8&lt;'MAPAS DE RIESGOS INHER Y RESID'!$I$18+1),'MAPAS DE RIESGOS INHER Y RESID'!$M$18,IF(OR('MAPAS DE RIESGOS INHER Y RESID'!$I$17='MATRIZ DE RIESGOS DE SST'!X8,X8&lt;'MAPAS DE RIESGOS INHER Y RESID'!$J$17+1),'MAPAS DE RIESGOS INHER Y RESID'!$M$17,'MAPAS DE RIESGOS INHER Y RESID'!$M$16)))</f>
        <v>BAJO</v>
      </c>
      <c r="Z8" s="69" t="str">
        <f>VLOOKUP('MATRIZ DE RIESGOS DE SST'!Y8,'TABLA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 spans="1:26" ht="229.15" customHeight="1" x14ac:dyDescent="0.25">
      <c r="A9" s="135"/>
      <c r="B9" s="135"/>
      <c r="C9" s="135"/>
      <c r="D9" s="135"/>
      <c r="E9" s="135"/>
      <c r="F9" s="135"/>
      <c r="G9" s="135"/>
      <c r="H9" s="132"/>
      <c r="I9" s="91" t="s">
        <v>73</v>
      </c>
      <c r="J9" s="69" t="s">
        <v>74</v>
      </c>
      <c r="K9" s="69" t="s">
        <v>75</v>
      </c>
      <c r="L9" s="78" t="s">
        <v>50</v>
      </c>
      <c r="M9" s="79">
        <f>VLOOKUP('MATRIZ DE RIESGOS DE SST'!L9,'MAPAS DE RIESGOS INHER Y RESID'!$E$3:$F$7,2,FALSE)</f>
        <v>2</v>
      </c>
      <c r="N9" s="78" t="s">
        <v>76</v>
      </c>
      <c r="O9" s="79">
        <f>VLOOKUP('MATRIZ DE RIESGOS DE SST'!N9,'MAPAS DE RIESGOS INHER Y RESID'!$O$3:$P$7,2,FALSE)</f>
        <v>4</v>
      </c>
      <c r="P9" s="79">
        <f>M9*O9</f>
        <v>8</v>
      </c>
      <c r="Q9" s="78" t="str">
        <f>IF(OR('MAPAS DE RIESGOS INHER Y RESID'!$G$7='MATRIZ DE RIESGOS DE SST'!P9,P9&lt;'MAPAS DE RIESGOS INHER Y RESID'!$G$3+1),'MAPAS DE RIESGOS INHER Y RESID'!$M$6,IF(OR('MAPAS DE RIESGOS INHER Y RESID'!$H$5='MATRIZ DE RIESGOS DE SST'!P9,P9&lt;'MAPAS DE RIESGOS INHER Y RESID'!$I$5+1),'MAPAS DE RIESGOS INHER Y RESID'!$M$5,IF(OR('MAPAS DE RIESGOS INHER Y RESID'!$I$4='MATRIZ DE RIESGOS DE SST'!P9,P9&lt;'MAPAS DE RIESGOS INHER Y RESID'!$J$4+1),'MAPAS DE RIESGOS INHER Y RESID'!$M$4,'MAPAS DE RIESGOS INHER Y RESID'!$M$3)))</f>
        <v>BAJO</v>
      </c>
      <c r="R9" s="91" t="s">
        <v>77</v>
      </c>
      <c r="S9" s="69" t="s">
        <v>78</v>
      </c>
      <c r="T9" s="91" t="s">
        <v>79</v>
      </c>
      <c r="U9" s="69" t="s">
        <v>80</v>
      </c>
      <c r="V9" s="78" t="s">
        <v>56</v>
      </c>
      <c r="W9" s="80">
        <f>VLOOKUP(V9,'MAPAS DE RIESGOS INHER Y RESID'!$E$16:$F$18,2,FALSE)</f>
        <v>0.9</v>
      </c>
      <c r="X9" s="81">
        <f t="shared" si="0"/>
        <v>0.79999999999999982</v>
      </c>
      <c r="Y9" s="78" t="str">
        <f>IF(OR('MAPAS DE RIESGOS INHER Y RESID'!$G$18='MATRIZ DE RIESGOS DE SST'!X9,X9&lt;'MAPAS DE RIESGOS INHER Y RESID'!$G$16+1),'MAPAS DE RIESGOS INHER Y RESID'!$M$19,IF(OR('MAPAS DE RIESGOS INHER Y RESID'!$H$17='MATRIZ DE RIESGOS DE SST'!X9,X9&lt;'MAPAS DE RIESGOS INHER Y RESID'!$I$18+1),'MAPAS DE RIESGOS INHER Y RESID'!$M$18,IF(OR('MAPAS DE RIESGOS INHER Y RESID'!$I$17='MATRIZ DE RIESGOS DE SST'!X9,X9&lt;'MAPAS DE RIESGOS INHER Y RESID'!$J$17+1),'MAPAS DE RIESGOS INHER Y RESID'!$M$17,'MAPAS DE RIESGOS INHER Y RESID'!$M$16)))</f>
        <v>BAJO</v>
      </c>
      <c r="Z9" s="69" t="str">
        <f>VLOOKUP('MATRIZ DE RIESGOS DE SST'!Y9,'TABLA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 spans="1:26" ht="339.6" customHeight="1" x14ac:dyDescent="0.25">
      <c r="A10" s="135"/>
      <c r="B10" s="135"/>
      <c r="C10" s="135"/>
      <c r="D10" s="135"/>
      <c r="E10" s="135"/>
      <c r="F10" s="135"/>
      <c r="G10" s="135"/>
      <c r="H10" s="132"/>
      <c r="I10" s="91" t="s">
        <v>81</v>
      </c>
      <c r="J10" s="70" t="s">
        <v>82</v>
      </c>
      <c r="K10" s="69" t="s">
        <v>83</v>
      </c>
      <c r="L10" s="78" t="s">
        <v>50</v>
      </c>
      <c r="M10" s="79">
        <f>VLOOKUP('MATRIZ DE RIESGOS DE SST'!L10,'MAPAS DE RIESGOS INHER Y RESID'!$E$3:$F$7,2,FALSE)</f>
        <v>2</v>
      </c>
      <c r="N10" s="78" t="s">
        <v>76</v>
      </c>
      <c r="O10" s="79">
        <f>VLOOKUP('MATRIZ DE RIESGOS DE SST'!N10,'MAPAS DE RIESGOS INHER Y RESID'!$O$3:$P$7,2,FALSE)</f>
        <v>4</v>
      </c>
      <c r="P10" s="79">
        <f>M10*O10</f>
        <v>8</v>
      </c>
      <c r="Q10" s="78" t="str">
        <f>IF(OR('MAPAS DE RIESGOS INHER Y RESID'!$G$7='MATRIZ DE RIESGOS DE SST'!P10,P10&lt;'MAPAS DE RIESGOS INHER Y RESID'!$G$3+1),'MAPAS DE RIESGOS INHER Y RESID'!$M$6,IF(OR('MAPAS DE RIESGOS INHER Y RESID'!$H$5='MATRIZ DE RIESGOS DE SST'!P10,P10&lt;'MAPAS DE RIESGOS INHER Y RESID'!$I$5+1),'MAPAS DE RIESGOS INHER Y RESID'!$M$5,IF(OR('MAPAS DE RIESGOS INHER Y RESID'!$I$4='MATRIZ DE RIESGOS DE SST'!P10,P10&lt;'MAPAS DE RIESGOS INHER Y RESID'!$J$4+1),'MAPAS DE RIESGOS INHER Y RESID'!$M$4,'MAPAS DE RIESGOS INHER Y RESID'!$M$3)))</f>
        <v>BAJO</v>
      </c>
      <c r="R10" s="69" t="s">
        <v>84</v>
      </c>
      <c r="S10" s="69" t="s">
        <v>85</v>
      </c>
      <c r="T10" s="69" t="s">
        <v>86</v>
      </c>
      <c r="U10" s="69" t="s">
        <v>87</v>
      </c>
      <c r="V10" s="78" t="s">
        <v>56</v>
      </c>
      <c r="W10" s="80">
        <f>VLOOKUP(V10,'MAPAS DE RIESGOS INHER Y RESID'!$E$16:$F$18,2,FALSE)</f>
        <v>0.9</v>
      </c>
      <c r="X10" s="81">
        <f t="shared" si="0"/>
        <v>0.79999999999999982</v>
      </c>
      <c r="Y10" s="78" t="str">
        <f>IF(OR('MAPAS DE RIESGOS INHER Y RESID'!$G$18='MATRIZ DE RIESGOS DE SST'!X10,X10&lt;'MAPAS DE RIESGOS INHER Y RESID'!$G$16+1),'MAPAS DE RIESGOS INHER Y RESID'!$M$19,IF(OR('MAPAS DE RIESGOS INHER Y RESID'!$H$17='MATRIZ DE RIESGOS DE SST'!X10,X10&lt;'MAPAS DE RIESGOS INHER Y RESID'!$I$18+1),'MAPAS DE RIESGOS INHER Y RESID'!$M$18,IF(OR('MAPAS DE RIESGOS INHER Y RESID'!$I$17='MATRIZ DE RIESGOS DE SST'!X10,X10&lt;'MAPAS DE RIESGOS INHER Y RESID'!$J$17+1),'MAPAS DE RIESGOS INHER Y RESID'!$M$17,'MAPAS DE RIESGOS INHER Y RESID'!$M$16)))</f>
        <v>BAJO</v>
      </c>
      <c r="Z10" s="69" t="str">
        <f>VLOOKUP('MATRIZ DE RIESGOS DE SST'!Y10,'TABLA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 spans="1:26" ht="222" customHeight="1" x14ac:dyDescent="0.25">
      <c r="A11" s="135"/>
      <c r="B11" s="135"/>
      <c r="C11" s="135"/>
      <c r="D11" s="135"/>
      <c r="E11" s="135"/>
      <c r="F11" s="135"/>
      <c r="G11" s="135"/>
      <c r="H11" s="132"/>
      <c r="I11" s="91" t="s">
        <v>88</v>
      </c>
      <c r="J11" s="70" t="s">
        <v>89</v>
      </c>
      <c r="K11" s="69" t="s">
        <v>90</v>
      </c>
      <c r="L11" s="78" t="s">
        <v>50</v>
      </c>
      <c r="M11" s="79">
        <f>VLOOKUP('MATRIZ DE RIESGOS DE SST'!L11,'MAPAS DE RIESGOS INHER Y RESID'!$E$3:$F$7,2,FALSE)</f>
        <v>2</v>
      </c>
      <c r="N11" s="78" t="s">
        <v>76</v>
      </c>
      <c r="O11" s="79">
        <f>VLOOKUP('MATRIZ DE RIESGOS DE SST'!N11,'MAPAS DE RIESGOS INHER Y RESID'!$O$3:$P$7,2,FALSE)</f>
        <v>4</v>
      </c>
      <c r="P11" s="79">
        <f>M11*O11</f>
        <v>8</v>
      </c>
      <c r="Q11" s="78" t="str">
        <f>IF(OR('MAPAS DE RIESGOS INHER Y RESID'!$G$7='MATRIZ DE RIESGOS DE SST'!P11,P11&lt;'MAPAS DE RIESGOS INHER Y RESID'!$G$3+1),'MAPAS DE RIESGOS INHER Y RESID'!$M$6,IF(OR('MAPAS DE RIESGOS INHER Y RESID'!$H$5='MATRIZ DE RIESGOS DE SST'!P11,P11&lt;'MAPAS DE RIESGOS INHER Y RESID'!$I$5+1),'MAPAS DE RIESGOS INHER Y RESID'!$M$5,IF(OR('MAPAS DE RIESGOS INHER Y RESID'!$I$4='MATRIZ DE RIESGOS DE SST'!P11,P11&lt;'MAPAS DE RIESGOS INHER Y RESID'!$J$4+1),'MAPAS DE RIESGOS INHER Y RESID'!$M$4,'MAPAS DE RIESGOS INHER Y RESID'!$M$3)))</f>
        <v>BAJO</v>
      </c>
      <c r="R11" s="91" t="s">
        <v>91</v>
      </c>
      <c r="S11" s="91" t="s">
        <v>91</v>
      </c>
      <c r="T11" s="91" t="s">
        <v>92</v>
      </c>
      <c r="U11" s="91" t="s">
        <v>93</v>
      </c>
      <c r="V11" s="78" t="s">
        <v>56</v>
      </c>
      <c r="W11" s="80">
        <f>VLOOKUP(V11,'MAPAS DE RIESGOS INHER Y RESID'!$E$16:$F$18,2,FALSE)</f>
        <v>0.9</v>
      </c>
      <c r="X11" s="81">
        <f t="shared" si="0"/>
        <v>0.79999999999999982</v>
      </c>
      <c r="Y11" s="78" t="str">
        <f>IF(OR('MAPAS DE RIESGOS INHER Y RESID'!$G$18='MATRIZ DE RIESGOS DE SST'!X11,X11&lt;'MAPAS DE RIESGOS INHER Y RESID'!$G$16+1),'MAPAS DE RIESGOS INHER Y RESID'!$M$19,IF(OR('MAPAS DE RIESGOS INHER Y RESID'!$H$17='MATRIZ DE RIESGOS DE SST'!X11,X11&lt;'MAPAS DE RIESGOS INHER Y RESID'!$I$18+1),'MAPAS DE RIESGOS INHER Y RESID'!$M$18,IF(OR('MAPAS DE RIESGOS INHER Y RESID'!$I$17='MATRIZ DE RIESGOS DE SST'!X11,X11&lt;'MAPAS DE RIESGOS INHER Y RESID'!$J$17+1),'MAPAS DE RIESGOS INHER Y RESID'!$M$17,'MAPAS DE RIESGOS INHER Y RESID'!$M$16)))</f>
        <v>BAJO</v>
      </c>
      <c r="Z11" s="69" t="str">
        <f>VLOOKUP('MATRIZ DE RIESGOS DE SST'!Y11,'TABLA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 spans="1:26" ht="348.75" customHeight="1" x14ac:dyDescent="0.25">
      <c r="A12" s="135"/>
      <c r="B12" s="135"/>
      <c r="C12" s="135"/>
      <c r="D12" s="135"/>
      <c r="E12" s="135"/>
      <c r="F12" s="135"/>
      <c r="G12" s="135"/>
      <c r="H12" s="132"/>
      <c r="I12" s="91" t="s">
        <v>94</v>
      </c>
      <c r="J12" s="69" t="s">
        <v>95</v>
      </c>
      <c r="K12" s="69" t="s">
        <v>90</v>
      </c>
      <c r="L12" s="78" t="s">
        <v>50</v>
      </c>
      <c r="M12" s="79">
        <f>VLOOKUP('MATRIZ DE RIESGOS DE SST'!L12,'MAPAS DE RIESGOS INHER Y RESID'!$E$3:$F$7,2,FALSE)</f>
        <v>2</v>
      </c>
      <c r="N12" s="78" t="s">
        <v>51</v>
      </c>
      <c r="O12" s="79">
        <f>VLOOKUP('MATRIZ DE RIESGOS DE SST'!N12,'MAPAS DE RIESGOS INHER Y RESID'!$O$3:$P$7,2,FALSE)</f>
        <v>16</v>
      </c>
      <c r="P12" s="79">
        <f t="shared" ref="P12:P22" si="1">+M12*O12</f>
        <v>32</v>
      </c>
      <c r="Q12" s="78" t="str">
        <f>IF(OR('MAPAS DE RIESGOS INHER Y RESID'!$G$7='MATRIZ DE RIESGOS DE SST'!P12,P12&lt;'MAPAS DE RIESGOS INHER Y RESID'!$G$3+1),'MAPAS DE RIESGOS INHER Y RESID'!$M$6,IF(OR('MAPAS DE RIESGOS INHER Y RESID'!$H$5='MATRIZ DE RIESGOS DE SST'!P12,P12&lt;'MAPAS DE RIESGOS INHER Y RESID'!$I$5+1),'MAPAS DE RIESGOS INHER Y RESID'!$M$5,IF(OR('MAPAS DE RIESGOS INHER Y RESID'!$I$4='MATRIZ DE RIESGOS DE SST'!P12,P12&lt;'MAPAS DE RIESGOS INHER Y RESID'!$J$4+1),'MAPAS DE RIESGOS INHER Y RESID'!$M$4,'MAPAS DE RIESGOS INHER Y RESID'!$M$3)))</f>
        <v>MODERADO</v>
      </c>
      <c r="R12" s="69" t="s">
        <v>96</v>
      </c>
      <c r="S12" s="69" t="s">
        <v>97</v>
      </c>
      <c r="T12" s="69" t="s">
        <v>98</v>
      </c>
      <c r="U12" s="69" t="s">
        <v>99</v>
      </c>
      <c r="V12" s="78" t="s">
        <v>56</v>
      </c>
      <c r="W12" s="80">
        <f>VLOOKUP(V12,'MAPAS DE RIESGOS INHER Y RESID'!$E$16:$F$18,2,FALSE)</f>
        <v>0.9</v>
      </c>
      <c r="X12" s="81">
        <f t="shared" ref="X12:X22" si="2">P12-(P12*W12)</f>
        <v>3.1999999999999993</v>
      </c>
      <c r="Y12" s="78" t="str">
        <f>IF(OR('MAPAS DE RIESGOS INHER Y RESID'!$G$18='MATRIZ DE RIESGOS DE SST'!X12,X12&lt;'MAPAS DE RIESGOS INHER Y RESID'!$G$16+1),'MAPAS DE RIESGOS INHER Y RESID'!$M$19,IF(OR('MAPAS DE RIESGOS INHER Y RESID'!$H$17='MATRIZ DE RIESGOS DE SST'!X12,X12&lt;'MAPAS DE RIESGOS INHER Y RESID'!$I$18+1),'MAPAS DE RIESGOS INHER Y RESID'!$M$18,IF(OR('MAPAS DE RIESGOS INHER Y RESID'!$I$17='MATRIZ DE RIESGOS DE SST'!X12,X12&lt;'MAPAS DE RIESGOS INHER Y RESID'!$J$17+1),'MAPAS DE RIESGOS INHER Y RESID'!$M$17,'MAPAS DE RIESGOS INHER Y RESID'!$M$16)))</f>
        <v>BAJO</v>
      </c>
      <c r="Z12" s="69" t="str">
        <f>VLOOKUP('MATRIZ DE RIESGOS DE SST'!Y12,'TABLA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 spans="1:26" ht="254.45" customHeight="1" x14ac:dyDescent="0.25">
      <c r="A13" s="135"/>
      <c r="B13" s="135"/>
      <c r="C13" s="135"/>
      <c r="D13" s="135"/>
      <c r="E13" s="135"/>
      <c r="F13" s="135"/>
      <c r="G13" s="135"/>
      <c r="H13" s="132"/>
      <c r="I13" s="91" t="s">
        <v>100</v>
      </c>
      <c r="J13" s="69" t="s">
        <v>101</v>
      </c>
      <c r="K13" s="69" t="s">
        <v>102</v>
      </c>
      <c r="L13" s="78" t="s">
        <v>50</v>
      </c>
      <c r="M13" s="79">
        <f>VLOOKUP('MATRIZ DE RIESGOS DE SST'!L13,'MAPAS DE RIESGOS INHER Y RESID'!$E$3:$F$7,2,FALSE)</f>
        <v>2</v>
      </c>
      <c r="N13" s="78" t="s">
        <v>76</v>
      </c>
      <c r="O13" s="79">
        <f>VLOOKUP('MATRIZ DE RIESGOS DE SST'!N13,'MAPAS DE RIESGOS INHER Y RESID'!$O$3:$P$7,2,FALSE)</f>
        <v>4</v>
      </c>
      <c r="P13" s="79">
        <f t="shared" si="1"/>
        <v>8</v>
      </c>
      <c r="Q13" s="78" t="str">
        <f>IF(OR('MAPAS DE RIESGOS INHER Y RESID'!$G$7='MATRIZ DE RIESGOS DE SST'!P13,P13&lt;'MAPAS DE RIESGOS INHER Y RESID'!$G$3+1),'MAPAS DE RIESGOS INHER Y RESID'!$M$6,IF(OR('MAPAS DE RIESGOS INHER Y RESID'!$H$5='MATRIZ DE RIESGOS DE SST'!P13,P13&lt;'MAPAS DE RIESGOS INHER Y RESID'!$I$5+1),'MAPAS DE RIESGOS INHER Y RESID'!$M$5,IF(OR('MAPAS DE RIESGOS INHER Y RESID'!$I$4='MATRIZ DE RIESGOS DE SST'!P13,P13&lt;'MAPAS DE RIESGOS INHER Y RESID'!$J$4+1),'MAPAS DE RIESGOS INHER Y RESID'!$M$4,'MAPAS DE RIESGOS INHER Y RESID'!$M$3)))</f>
        <v>BAJO</v>
      </c>
      <c r="R13" s="69" t="s">
        <v>103</v>
      </c>
      <c r="S13" s="69" t="s">
        <v>104</v>
      </c>
      <c r="T13" s="69" t="s">
        <v>105</v>
      </c>
      <c r="U13" s="69" t="s">
        <v>106</v>
      </c>
      <c r="V13" s="78" t="s">
        <v>56</v>
      </c>
      <c r="W13" s="80">
        <f>VLOOKUP(V13,'MAPAS DE RIESGOS INHER Y RESID'!$E$16:$F$18,2,FALSE)</f>
        <v>0.9</v>
      </c>
      <c r="X13" s="81">
        <f t="shared" si="2"/>
        <v>0.79999999999999982</v>
      </c>
      <c r="Y13" s="78" t="str">
        <f>IF(OR('MAPAS DE RIESGOS INHER Y RESID'!$G$18='MATRIZ DE RIESGOS DE SST'!X13,X13&lt;'MAPAS DE RIESGOS INHER Y RESID'!$G$16+1),'MAPAS DE RIESGOS INHER Y RESID'!$M$19,IF(OR('MAPAS DE RIESGOS INHER Y RESID'!$H$17='MATRIZ DE RIESGOS DE SST'!X13,X13&lt;'MAPAS DE RIESGOS INHER Y RESID'!$I$18+1),'MAPAS DE RIESGOS INHER Y RESID'!$M$18,IF(OR('MAPAS DE RIESGOS INHER Y RESID'!$I$17='MATRIZ DE RIESGOS DE SST'!X13,X13&lt;'MAPAS DE RIESGOS INHER Y RESID'!$J$17+1),'MAPAS DE RIESGOS INHER Y RESID'!$M$17,'MAPAS DE RIESGOS INHER Y RESID'!$M$16)))</f>
        <v>BAJO</v>
      </c>
      <c r="Z13" s="69" t="str">
        <f>VLOOKUP('MATRIZ DE RIESGOS DE SST'!Y13,'TABLA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 spans="1:26" ht="250.9" customHeight="1" x14ac:dyDescent="0.25">
      <c r="A14" s="135"/>
      <c r="B14" s="135"/>
      <c r="C14" s="135"/>
      <c r="D14" s="135"/>
      <c r="E14" s="135"/>
      <c r="F14" s="135"/>
      <c r="G14" s="135"/>
      <c r="H14" s="132"/>
      <c r="I14" s="91" t="s">
        <v>107</v>
      </c>
      <c r="J14" s="70" t="s">
        <v>108</v>
      </c>
      <c r="K14" s="69" t="s">
        <v>109</v>
      </c>
      <c r="L14" s="78" t="s">
        <v>50</v>
      </c>
      <c r="M14" s="79">
        <f>VLOOKUP('MATRIZ DE RIESGOS DE SST'!L14,'MAPAS DE RIESGOS INHER Y RESID'!$E$3:$F$7,2,FALSE)</f>
        <v>2</v>
      </c>
      <c r="N14" s="78" t="s">
        <v>76</v>
      </c>
      <c r="O14" s="79">
        <f>VLOOKUP('MATRIZ DE RIESGOS DE SST'!N14,'MAPAS DE RIESGOS INHER Y RESID'!$O$3:$P$7,2,FALSE)</f>
        <v>4</v>
      </c>
      <c r="P14" s="79">
        <f t="shared" si="1"/>
        <v>8</v>
      </c>
      <c r="Q14" s="78" t="str">
        <f>IF(OR('MAPAS DE RIESGOS INHER Y RESID'!$G$7='MATRIZ DE RIESGOS DE SST'!P14,P14&lt;'MAPAS DE RIESGOS INHER Y RESID'!$G$3+1),'MAPAS DE RIESGOS INHER Y RESID'!$M$6,IF(OR('MAPAS DE RIESGOS INHER Y RESID'!$H$5='MATRIZ DE RIESGOS DE SST'!P14,P14&lt;'MAPAS DE RIESGOS INHER Y RESID'!$I$5+1),'MAPAS DE RIESGOS INHER Y RESID'!$M$5,IF(OR('MAPAS DE RIESGOS INHER Y RESID'!$I$4='MATRIZ DE RIESGOS DE SST'!P14,P14&lt;'MAPAS DE RIESGOS INHER Y RESID'!$J$4+1),'MAPAS DE RIESGOS INHER Y RESID'!$M$4,'MAPAS DE RIESGOS INHER Y RESID'!$M$3)))</f>
        <v>BAJO</v>
      </c>
      <c r="R14" s="91" t="s">
        <v>110</v>
      </c>
      <c r="S14" s="69" t="s">
        <v>111</v>
      </c>
      <c r="T14" s="69" t="s">
        <v>112</v>
      </c>
      <c r="U14" s="69" t="s">
        <v>113</v>
      </c>
      <c r="V14" s="78" t="s">
        <v>56</v>
      </c>
      <c r="W14" s="80">
        <f>VLOOKUP(V14,'MAPAS DE RIESGOS INHER Y RESID'!$E$16:$F$18,2,FALSE)</f>
        <v>0.9</v>
      </c>
      <c r="X14" s="81">
        <f t="shared" si="2"/>
        <v>0.79999999999999982</v>
      </c>
      <c r="Y14" s="78" t="str">
        <f>IF(OR('MAPAS DE RIESGOS INHER Y RESID'!$G$18='MATRIZ DE RIESGOS DE SST'!X14,X14&lt;'MAPAS DE RIESGOS INHER Y RESID'!$G$16+1),'MAPAS DE RIESGOS INHER Y RESID'!$M$19,IF(OR('MAPAS DE RIESGOS INHER Y RESID'!$H$17='MATRIZ DE RIESGOS DE SST'!X14,X14&lt;'MAPAS DE RIESGOS INHER Y RESID'!$I$18+1),'MAPAS DE RIESGOS INHER Y RESID'!$M$18,IF(OR('MAPAS DE RIESGOS INHER Y RESID'!$I$17='MATRIZ DE RIESGOS DE SST'!X14,X14&lt;'MAPAS DE RIESGOS INHER Y RESID'!$J$17+1),'MAPAS DE RIESGOS INHER Y RESID'!$M$17,'MAPAS DE RIESGOS INHER Y RESID'!$M$16)))</f>
        <v>BAJO</v>
      </c>
      <c r="Z14" s="69" t="str">
        <f>VLOOKUP('MATRIZ DE RIESGOS DE SST'!Y14,'TABLA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 spans="1:26" ht="237" customHeight="1" x14ac:dyDescent="0.25">
      <c r="A15" s="135"/>
      <c r="B15" s="135"/>
      <c r="C15" s="135"/>
      <c r="D15" s="135"/>
      <c r="E15" s="135"/>
      <c r="F15" s="135"/>
      <c r="G15" s="135"/>
      <c r="H15" s="132"/>
      <c r="I15" s="91" t="s">
        <v>114</v>
      </c>
      <c r="J15" s="70" t="s">
        <v>115</v>
      </c>
      <c r="K15" s="93" t="s">
        <v>116</v>
      </c>
      <c r="L15" s="78" t="s">
        <v>68</v>
      </c>
      <c r="M15" s="79">
        <f>VLOOKUP('MATRIZ DE RIESGOS DE SST'!L15,'MAPAS DE RIESGOS INHER Y RESID'!$E$3:$F$7,2,FALSE)</f>
        <v>3</v>
      </c>
      <c r="N15" s="78" t="s">
        <v>60</v>
      </c>
      <c r="O15" s="79">
        <f>VLOOKUP('MATRIZ DE RIESGOS DE SST'!N15,'MAPAS DE RIESGOS INHER Y RESID'!$O$3:$P$7,2,FALSE)</f>
        <v>256</v>
      </c>
      <c r="P15" s="79">
        <f t="shared" si="1"/>
        <v>768</v>
      </c>
      <c r="Q15" s="78" t="str">
        <f>IF(OR('MAPAS DE RIESGOS INHER Y RESID'!$G$7='MATRIZ DE RIESGOS DE SST'!P15,P15&lt;'MAPAS DE RIESGOS INHER Y RESID'!$G$3+1),'MAPAS DE RIESGOS INHER Y RESID'!$M$6,IF(OR('MAPAS DE RIESGOS INHER Y RESID'!$H$5='MATRIZ DE RIESGOS DE SST'!P15,P15&lt;'MAPAS DE RIESGOS INHER Y RESID'!$I$5+1),'MAPAS DE RIESGOS INHER Y RESID'!$M$5,IF(OR('MAPAS DE RIESGOS INHER Y RESID'!$I$4='MATRIZ DE RIESGOS DE SST'!P15,P15&lt;'MAPAS DE RIESGOS INHER Y RESID'!$J$4+1),'MAPAS DE RIESGOS INHER Y RESID'!$M$4,'MAPAS DE RIESGOS INHER Y RESID'!$M$3)))</f>
        <v>ALTO</v>
      </c>
      <c r="R15" s="91" t="s">
        <v>117</v>
      </c>
      <c r="S15" s="69" t="s">
        <v>118</v>
      </c>
      <c r="T15" s="69" t="s">
        <v>119</v>
      </c>
      <c r="U15" s="69" t="s">
        <v>120</v>
      </c>
      <c r="V15" s="78" t="s">
        <v>56</v>
      </c>
      <c r="W15" s="80">
        <f>VLOOKUP(V15,'MAPAS DE RIESGOS INHER Y RESID'!$E$16:$F$18,2,FALSE)</f>
        <v>0.9</v>
      </c>
      <c r="X15" s="81">
        <f t="shared" si="2"/>
        <v>76.799999999999955</v>
      </c>
      <c r="Y15" s="78" t="str">
        <f>IF(OR('MAPAS DE RIESGOS INHER Y RESID'!$G$18='MATRIZ DE RIESGOS DE SST'!X15,X15&lt;'MAPAS DE RIESGOS INHER Y RESID'!$G$16+1),'MAPAS DE RIESGOS INHER Y RESID'!$M$19,IF(OR('MAPAS DE RIESGOS INHER Y RESID'!$H$17='MATRIZ DE RIESGOS DE SST'!X15,X15&lt;'MAPAS DE RIESGOS INHER Y RESID'!$I$18+1),'MAPAS DE RIESGOS INHER Y RESID'!$M$18,IF(OR('MAPAS DE RIESGOS INHER Y RESID'!$I$17='MATRIZ DE RIESGOS DE SST'!X15,X15&lt;'MAPAS DE RIESGOS INHER Y RESID'!$J$17+1),'MAPAS DE RIESGOS INHER Y RESID'!$M$17,'MAPAS DE RIESGOS INHER Y RESID'!$M$16)))</f>
        <v>MODERADO</v>
      </c>
      <c r="Z15" s="69" t="str">
        <f>VLOOKUP('MATRIZ DE RIESGOS DE SST'!Y15,'TABLA DE CRITERIOS'!$A$25:$B$28,2,FALSE)</f>
        <v>Reforzar la divulgación y aplicación de los controles existentes para mejorar su eficacia o complementar dichos controles estableciendo el plan de acción necesario, teniendo en cuenta la jerarquía de definición de controles.</v>
      </c>
    </row>
    <row r="16" spans="1:26" ht="409.5" customHeight="1" x14ac:dyDescent="0.25">
      <c r="A16" s="135"/>
      <c r="B16" s="135"/>
      <c r="C16" s="135"/>
      <c r="D16" s="135"/>
      <c r="E16" s="135"/>
      <c r="F16" s="135"/>
      <c r="G16" s="135"/>
      <c r="H16" s="132"/>
      <c r="I16" s="91" t="s">
        <v>121</v>
      </c>
      <c r="J16" s="93" t="s">
        <v>122</v>
      </c>
      <c r="K16" s="69" t="s">
        <v>123</v>
      </c>
      <c r="L16" s="78" t="s">
        <v>124</v>
      </c>
      <c r="M16" s="79">
        <f>VLOOKUP('MATRIZ DE RIESGOS DE SST'!L16,'MAPAS DE RIESGOS INHER Y RESID'!$E$3:$F$7,2,FALSE)</f>
        <v>4</v>
      </c>
      <c r="N16" s="78" t="s">
        <v>125</v>
      </c>
      <c r="O16" s="79">
        <f>VLOOKUP('MATRIZ DE RIESGOS DE SST'!N16,'MAPAS DE RIESGOS INHER Y RESID'!$O$3:$P$7,2,FALSE)</f>
        <v>65536</v>
      </c>
      <c r="P16" s="79">
        <f t="shared" si="1"/>
        <v>262144</v>
      </c>
      <c r="Q16" s="78" t="str">
        <f>IF(OR('MAPAS DE RIESGOS INHER Y RESID'!$G$7='MATRIZ DE RIESGOS DE SST'!P16,P16&lt;'MAPAS DE RIESGOS INHER Y RESID'!$G$3+1),'MAPAS DE RIESGOS INHER Y RESID'!$M$6,IF(OR('MAPAS DE RIESGOS INHER Y RESID'!$H$5='MATRIZ DE RIESGOS DE SST'!P16,P16&lt;'MAPAS DE RIESGOS INHER Y RESID'!$I$5+1),'MAPAS DE RIESGOS INHER Y RESID'!$M$5,IF(OR('MAPAS DE RIESGOS INHER Y RESID'!$I$4='MATRIZ DE RIESGOS DE SST'!P16,P16&lt;'MAPAS DE RIESGOS INHER Y RESID'!$J$4+1),'MAPAS DE RIESGOS INHER Y RESID'!$M$4,'MAPAS DE RIESGOS INHER Y RESID'!$M$3)))</f>
        <v xml:space="preserve">EXTREMO </v>
      </c>
      <c r="R16" s="91" t="s">
        <v>126</v>
      </c>
      <c r="S16" s="69" t="s">
        <v>127</v>
      </c>
      <c r="T16" s="69" t="s">
        <v>128</v>
      </c>
      <c r="U16" s="69" t="s">
        <v>129</v>
      </c>
      <c r="V16" s="78" t="s">
        <v>56</v>
      </c>
      <c r="W16" s="80">
        <f>VLOOKUP(V16,'MAPAS DE RIESGOS INHER Y RESID'!$E$16:$F$18,2,FALSE)</f>
        <v>0.9</v>
      </c>
      <c r="X16" s="81">
        <f t="shared" si="2"/>
        <v>26214.399999999994</v>
      </c>
      <c r="Y16" s="78" t="str">
        <f>IF(OR('MAPAS DE RIESGOS INHER Y RESID'!$G$18='MATRIZ DE RIESGOS DE SST'!X16,X16&lt;'MAPAS DE RIESGOS INHER Y RESID'!$G$16+1),'MAPAS DE RIESGOS INHER Y RESID'!$M$19,IF(OR('MAPAS DE RIESGOS INHER Y RESID'!$H$17='MATRIZ DE RIESGOS DE SST'!X16,X16&lt;'MAPAS DE RIESGOS INHER Y RESID'!$I$18+1),'MAPAS DE RIESGOS INHER Y RESID'!$M$18,IF(OR('MAPAS DE RIESGOS INHER Y RESID'!$I$17='MATRIZ DE RIESGOS DE SST'!X16,X16&lt;'MAPAS DE RIESGOS INHER Y RESID'!$J$17+1),'MAPAS DE RIESGOS INHER Y RESID'!$M$17,'MAPAS DE RIESGOS INHER Y RESID'!$M$16)))</f>
        <v>ALTO</v>
      </c>
      <c r="Z16" s="69" t="str">
        <f>VLOOKUP('MATRIZ DE RIESGOS DE SST'!Y16,'TABLA DE CRITERIOS'!$A$25:$B$28,2,FALSE)</f>
        <v xml:space="preserve">Realizar el análisis de riesgos por la tarea "ART", definiendo los controles específicos o adicionales para su realización según los respectivos procedimientos de trabajo seguro y divulgarlos al personal.  </v>
      </c>
    </row>
    <row r="17" spans="1:26" ht="264" customHeight="1" x14ac:dyDescent="0.25">
      <c r="A17" s="135"/>
      <c r="B17" s="135"/>
      <c r="C17" s="135"/>
      <c r="D17" s="135"/>
      <c r="E17" s="135"/>
      <c r="F17" s="135"/>
      <c r="G17" s="135"/>
      <c r="H17" s="132"/>
      <c r="I17" s="91" t="s">
        <v>130</v>
      </c>
      <c r="J17" s="70" t="s">
        <v>131</v>
      </c>
      <c r="K17" s="69" t="s">
        <v>132</v>
      </c>
      <c r="L17" s="78" t="s">
        <v>50</v>
      </c>
      <c r="M17" s="79">
        <f>VLOOKUP('MATRIZ DE RIESGOS DE SST'!L17,'MAPAS DE RIESGOS INHER Y RESID'!$E$3:$F$7,2,FALSE)</f>
        <v>2</v>
      </c>
      <c r="N17" s="78" t="s">
        <v>51</v>
      </c>
      <c r="O17" s="79">
        <f>VLOOKUP('MATRIZ DE RIESGOS DE SST'!N17,'MAPAS DE RIESGOS INHER Y RESID'!$O$3:$P$7,2,FALSE)</f>
        <v>16</v>
      </c>
      <c r="P17" s="79">
        <f t="shared" si="1"/>
        <v>32</v>
      </c>
      <c r="Q17" s="78" t="str">
        <f>IF(OR('MAPAS DE RIESGOS INHER Y RESID'!$G$7='MATRIZ DE RIESGOS DE SST'!P17,P17&lt;'MAPAS DE RIESGOS INHER Y RESID'!$G$3+1),'MAPAS DE RIESGOS INHER Y RESID'!$M$6,IF(OR('MAPAS DE RIESGOS INHER Y RESID'!$H$5='MATRIZ DE RIESGOS DE SST'!P17,P17&lt;'MAPAS DE RIESGOS INHER Y RESID'!$I$5+1),'MAPAS DE RIESGOS INHER Y RESID'!$M$5,IF(OR('MAPAS DE RIESGOS INHER Y RESID'!$I$4='MATRIZ DE RIESGOS DE SST'!P17,P17&lt;'MAPAS DE RIESGOS INHER Y RESID'!$J$4+1),'MAPAS DE RIESGOS INHER Y RESID'!$M$4,'MAPAS DE RIESGOS INHER Y RESID'!$M$3)))</f>
        <v>MODERADO</v>
      </c>
      <c r="R17" s="91" t="s">
        <v>133</v>
      </c>
      <c r="S17" s="91" t="s">
        <v>134</v>
      </c>
      <c r="T17" s="91" t="s">
        <v>135</v>
      </c>
      <c r="U17" s="69" t="s">
        <v>136</v>
      </c>
      <c r="V17" s="78" t="s">
        <v>56</v>
      </c>
      <c r="W17" s="80">
        <f>VLOOKUP(V17,'MAPAS DE RIESGOS INHER Y RESID'!$E$16:$F$18,2,FALSE)</f>
        <v>0.9</v>
      </c>
      <c r="X17" s="81">
        <f t="shared" si="2"/>
        <v>3.1999999999999993</v>
      </c>
      <c r="Y17" s="78" t="str">
        <f>IF(OR('MAPAS DE RIESGOS INHER Y RESID'!$G$18='MATRIZ DE RIESGOS DE SST'!X17,X17&lt;'MAPAS DE RIESGOS INHER Y RESID'!$G$16+1),'MAPAS DE RIESGOS INHER Y RESID'!$M$19,IF(OR('MAPAS DE RIESGOS INHER Y RESID'!$H$17='MATRIZ DE RIESGOS DE SST'!X17,X17&lt;'MAPAS DE RIESGOS INHER Y RESID'!$I$18+1),'MAPAS DE RIESGOS INHER Y RESID'!$M$18,IF(OR('MAPAS DE RIESGOS INHER Y RESID'!$I$17='MATRIZ DE RIESGOS DE SST'!X17,X17&lt;'MAPAS DE RIESGOS INHER Y RESID'!$J$17+1),'MAPAS DE RIESGOS INHER Y RESID'!$M$17,'MAPAS DE RIESGOS INHER Y RESID'!$M$16)))</f>
        <v>BAJO</v>
      </c>
      <c r="Z17" s="69" t="str">
        <f>VLOOKUP('MATRIZ DE RIESGOS DE SST'!Y17,'TABLA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 spans="1:26" ht="301.89999999999998" customHeight="1" x14ac:dyDescent="0.25">
      <c r="A18" s="135"/>
      <c r="B18" s="135"/>
      <c r="C18" s="135"/>
      <c r="D18" s="135"/>
      <c r="E18" s="135"/>
      <c r="F18" s="135"/>
      <c r="G18" s="135"/>
      <c r="H18" s="132"/>
      <c r="I18" s="91" t="s">
        <v>610</v>
      </c>
      <c r="J18" s="70" t="s">
        <v>611</v>
      </c>
      <c r="K18" s="69" t="s">
        <v>139</v>
      </c>
      <c r="L18" s="78" t="s">
        <v>68</v>
      </c>
      <c r="M18" s="79">
        <f>VLOOKUP('MATRIZ DE RIESGOS DE SST'!L18,'MAPAS DE RIESGOS INHER Y RESID'!$E$3:$F$7,2,FALSE)</f>
        <v>3</v>
      </c>
      <c r="N18" s="78" t="s">
        <v>51</v>
      </c>
      <c r="O18" s="79">
        <f>VLOOKUP('MATRIZ DE RIESGOS DE SST'!N18,'MAPAS DE RIESGOS INHER Y RESID'!$O$3:$P$7,2,FALSE)</f>
        <v>16</v>
      </c>
      <c r="P18" s="79">
        <f t="shared" si="1"/>
        <v>48</v>
      </c>
      <c r="Q18" s="78" t="str">
        <f>IF(OR('MAPAS DE RIESGOS INHER Y RESID'!$G$7='MATRIZ DE RIESGOS DE SST'!P18,P18&lt;'MAPAS DE RIESGOS INHER Y RESID'!$G$3+1),'MAPAS DE RIESGOS INHER Y RESID'!$M$6,IF(OR('MAPAS DE RIESGOS INHER Y RESID'!$H$5='MATRIZ DE RIESGOS DE SST'!P18,P18&lt;'MAPAS DE RIESGOS INHER Y RESID'!$I$5+1),'MAPAS DE RIESGOS INHER Y RESID'!$M$5,IF(OR('MAPAS DE RIESGOS INHER Y RESID'!$I$4='MATRIZ DE RIESGOS DE SST'!P18,P18&lt;'MAPAS DE RIESGOS INHER Y RESID'!$J$4+1),'MAPAS DE RIESGOS INHER Y RESID'!$M$4,'MAPAS DE RIESGOS INHER Y RESID'!$M$3)))</f>
        <v>MODERADO</v>
      </c>
      <c r="R18" s="91" t="s">
        <v>140</v>
      </c>
      <c r="S18" s="91" t="s">
        <v>141</v>
      </c>
      <c r="T18" s="91" t="s">
        <v>142</v>
      </c>
      <c r="U18" s="69" t="s">
        <v>143</v>
      </c>
      <c r="V18" s="78" t="s">
        <v>56</v>
      </c>
      <c r="W18" s="80">
        <f>VLOOKUP(V18,'MAPAS DE RIESGOS INHER Y RESID'!$E$16:$F$18,2,FALSE)</f>
        <v>0.9</v>
      </c>
      <c r="X18" s="81">
        <f t="shared" si="2"/>
        <v>4.7999999999999972</v>
      </c>
      <c r="Y18" s="78" t="str">
        <f>IF(OR('MAPAS DE RIESGOS INHER Y RESID'!$G$18='MATRIZ DE RIESGOS DE SST'!X18,X18&lt;'MAPAS DE RIESGOS INHER Y RESID'!$G$16+1),'MAPAS DE RIESGOS INHER Y RESID'!$M$19,IF(OR('MAPAS DE RIESGOS INHER Y RESID'!$H$17='MATRIZ DE RIESGOS DE SST'!X18,X18&lt;'MAPAS DE RIESGOS INHER Y RESID'!$I$18+1),'MAPAS DE RIESGOS INHER Y RESID'!$M$18,IF(OR('MAPAS DE RIESGOS INHER Y RESID'!$I$17='MATRIZ DE RIESGOS DE SST'!X18,X18&lt;'MAPAS DE RIESGOS INHER Y RESID'!$J$17+1),'MAPAS DE RIESGOS INHER Y RESID'!$M$17,'MAPAS DE RIESGOS INHER Y RESID'!$M$16)))</f>
        <v>BAJO</v>
      </c>
      <c r="Z18" s="69" t="str">
        <f>VLOOKUP('MATRIZ DE RIESGOS DE SST'!Y18,'TABLA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 spans="1:26" ht="219" customHeight="1" x14ac:dyDescent="0.25">
      <c r="A19" s="135"/>
      <c r="B19" s="135"/>
      <c r="C19" s="135"/>
      <c r="D19" s="135"/>
      <c r="E19" s="135"/>
      <c r="F19" s="135"/>
      <c r="G19" s="135"/>
      <c r="H19" s="132"/>
      <c r="I19" s="91" t="s">
        <v>144</v>
      </c>
      <c r="J19" s="70" t="s">
        <v>145</v>
      </c>
      <c r="K19" s="69" t="s">
        <v>146</v>
      </c>
      <c r="L19" s="78" t="s">
        <v>68</v>
      </c>
      <c r="M19" s="79">
        <f>VLOOKUP('MATRIZ DE RIESGOS DE SST'!L19,'MAPAS DE RIESGOS INHER Y RESID'!$E$3:$F$7,2,FALSE)</f>
        <v>3</v>
      </c>
      <c r="N19" s="78" t="s">
        <v>51</v>
      </c>
      <c r="O19" s="79">
        <f>VLOOKUP('MATRIZ DE RIESGOS DE SST'!N19,'MAPAS DE RIESGOS INHER Y RESID'!$O$3:$P$7,2,FALSE)</f>
        <v>16</v>
      </c>
      <c r="P19" s="79">
        <f t="shared" si="1"/>
        <v>48</v>
      </c>
      <c r="Q19" s="78" t="str">
        <f>IF(OR('MAPAS DE RIESGOS INHER Y RESID'!$G$7='MATRIZ DE RIESGOS DE SST'!P19,P19&lt;'MAPAS DE RIESGOS INHER Y RESID'!$G$3+1),'MAPAS DE RIESGOS INHER Y RESID'!$M$6,IF(OR('MAPAS DE RIESGOS INHER Y RESID'!$H$5='MATRIZ DE RIESGOS DE SST'!P19,P19&lt;'MAPAS DE RIESGOS INHER Y RESID'!$I$5+1),'MAPAS DE RIESGOS INHER Y RESID'!$M$5,IF(OR('MAPAS DE RIESGOS INHER Y RESID'!$I$4='MATRIZ DE RIESGOS DE SST'!P19,P19&lt;'MAPAS DE RIESGOS INHER Y RESID'!$J$4+1),'MAPAS DE RIESGOS INHER Y RESID'!$M$4,'MAPAS DE RIESGOS INHER Y RESID'!$M$3)))</f>
        <v>MODERADO</v>
      </c>
      <c r="R19" s="91" t="s">
        <v>91</v>
      </c>
      <c r="S19" s="91" t="s">
        <v>91</v>
      </c>
      <c r="T19" s="69" t="s">
        <v>147</v>
      </c>
      <c r="U19" s="69" t="s">
        <v>148</v>
      </c>
      <c r="V19" s="78" t="s">
        <v>56</v>
      </c>
      <c r="W19" s="80">
        <f>VLOOKUP(V19,'MAPAS DE RIESGOS INHER Y RESID'!$E$16:$F$18,2,FALSE)</f>
        <v>0.9</v>
      </c>
      <c r="X19" s="81">
        <f t="shared" si="2"/>
        <v>4.7999999999999972</v>
      </c>
      <c r="Y19" s="78" t="str">
        <f>IF(OR('MAPAS DE RIESGOS INHER Y RESID'!$G$18='MATRIZ DE RIESGOS DE SST'!X19,X19&lt;'MAPAS DE RIESGOS INHER Y RESID'!$G$16+1),'MAPAS DE RIESGOS INHER Y RESID'!$M$19,IF(OR('MAPAS DE RIESGOS INHER Y RESID'!$H$17='MATRIZ DE RIESGOS DE SST'!X19,X19&lt;'MAPAS DE RIESGOS INHER Y RESID'!$I$18+1),'MAPAS DE RIESGOS INHER Y RESID'!$M$18,IF(OR('MAPAS DE RIESGOS INHER Y RESID'!$I$17='MATRIZ DE RIESGOS DE SST'!X19,X19&lt;'MAPAS DE RIESGOS INHER Y RESID'!$J$17+1),'MAPAS DE RIESGOS INHER Y RESID'!$M$17,'MAPAS DE RIESGOS INHER Y RESID'!$M$16)))</f>
        <v>BAJO</v>
      </c>
      <c r="Z19" s="69" t="str">
        <f>VLOOKUP('MATRIZ DE RIESGOS DE SST'!Y19,'TABLA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 spans="1:26" ht="192" customHeight="1" x14ac:dyDescent="0.25">
      <c r="A20" s="135"/>
      <c r="B20" s="135"/>
      <c r="C20" s="135"/>
      <c r="D20" s="135"/>
      <c r="E20" s="135"/>
      <c r="F20" s="135"/>
      <c r="G20" s="135"/>
      <c r="H20" s="132"/>
      <c r="I20" s="91" t="s">
        <v>149</v>
      </c>
      <c r="J20" s="70" t="s">
        <v>150</v>
      </c>
      <c r="K20" s="69" t="s">
        <v>151</v>
      </c>
      <c r="L20" s="78" t="s">
        <v>50</v>
      </c>
      <c r="M20" s="79">
        <f>VLOOKUP('MATRIZ DE RIESGOS DE SST'!L20,'MAPAS DE RIESGOS INHER Y RESID'!$E$3:$F$7,2,FALSE)</f>
        <v>2</v>
      </c>
      <c r="N20" s="78" t="s">
        <v>51</v>
      </c>
      <c r="O20" s="79">
        <f>VLOOKUP('MATRIZ DE RIESGOS DE SST'!N20,'MAPAS DE RIESGOS INHER Y RESID'!$O$3:$P$7,2,FALSE)</f>
        <v>16</v>
      </c>
      <c r="P20" s="79">
        <f t="shared" si="1"/>
        <v>32</v>
      </c>
      <c r="Q20" s="78" t="str">
        <f>IF(OR('MAPAS DE RIESGOS INHER Y RESID'!$G$7='MATRIZ DE RIESGOS DE SST'!P20,P20&lt;'MAPAS DE RIESGOS INHER Y RESID'!$G$3+1),'MAPAS DE RIESGOS INHER Y RESID'!$M$6,IF(OR('MAPAS DE RIESGOS INHER Y RESID'!$H$5='MATRIZ DE RIESGOS DE SST'!P20,P20&lt;'MAPAS DE RIESGOS INHER Y RESID'!$I$5+1),'MAPAS DE RIESGOS INHER Y RESID'!$M$5,IF(OR('MAPAS DE RIESGOS INHER Y RESID'!$I$4='MATRIZ DE RIESGOS DE SST'!P20,P20&lt;'MAPAS DE RIESGOS INHER Y RESID'!$J$4+1),'MAPAS DE RIESGOS INHER Y RESID'!$M$4,'MAPAS DE RIESGOS INHER Y RESID'!$M$3)))</f>
        <v>MODERADO</v>
      </c>
      <c r="R20" s="91" t="s">
        <v>91</v>
      </c>
      <c r="S20" s="91" t="s">
        <v>152</v>
      </c>
      <c r="T20" s="91" t="s">
        <v>153</v>
      </c>
      <c r="U20" s="69" t="s">
        <v>154</v>
      </c>
      <c r="V20" s="78" t="s">
        <v>68</v>
      </c>
      <c r="W20" s="80">
        <f>VLOOKUP(V20,'MAPAS DE RIESGOS INHER Y RESID'!$E$16:$F$18,2,FALSE)</f>
        <v>0.4</v>
      </c>
      <c r="X20" s="81">
        <f t="shared" si="2"/>
        <v>19.2</v>
      </c>
      <c r="Y20" s="78" t="str">
        <f>IF(OR('MAPAS DE RIESGOS INHER Y RESID'!$G$18='MATRIZ DE RIESGOS DE SST'!X20,X20&lt;'MAPAS DE RIESGOS INHER Y RESID'!$G$16+1),'MAPAS DE RIESGOS INHER Y RESID'!$M$19,IF(OR('MAPAS DE RIESGOS INHER Y RESID'!$H$17='MATRIZ DE RIESGOS DE SST'!X20,X20&lt;'MAPAS DE RIESGOS INHER Y RESID'!$I$18+1),'MAPAS DE RIESGOS INHER Y RESID'!$M$18,IF(OR('MAPAS DE RIESGOS INHER Y RESID'!$I$17='MATRIZ DE RIESGOS DE SST'!X20,X20&lt;'MAPAS DE RIESGOS INHER Y RESID'!$J$17+1),'MAPAS DE RIESGOS INHER Y RESID'!$M$17,'MAPAS DE RIESGOS INHER Y RESID'!$M$16)))</f>
        <v>MODERADO</v>
      </c>
      <c r="Z20" s="69" t="str">
        <f>VLOOKUP('MATRIZ DE RIESGOS DE SST'!Y20,'TABLA DE CRITERIOS'!$A$25:$B$28,2,FALSE)</f>
        <v>Reforzar la divulgación y aplicación de los controles existentes para mejorar su eficacia o complementar dichos controles estableciendo el plan de acción necesario, teniendo en cuenta la jerarquía de definición de controles.</v>
      </c>
    </row>
    <row r="21" spans="1:26" ht="191.45" customHeight="1" x14ac:dyDescent="0.25">
      <c r="A21" s="135"/>
      <c r="B21" s="135"/>
      <c r="C21" s="135"/>
      <c r="D21" s="135"/>
      <c r="E21" s="135"/>
      <c r="F21" s="135"/>
      <c r="G21" s="135"/>
      <c r="H21" s="132"/>
      <c r="I21" s="91" t="s">
        <v>155</v>
      </c>
      <c r="J21" s="70" t="s">
        <v>156</v>
      </c>
      <c r="K21" s="69" t="s">
        <v>157</v>
      </c>
      <c r="L21" s="78" t="s">
        <v>68</v>
      </c>
      <c r="M21" s="79">
        <f>VLOOKUP('MATRIZ DE RIESGOS DE SST'!L21,'MAPAS DE RIESGOS INHER Y RESID'!$E$3:$F$7,2,FALSE)</f>
        <v>3</v>
      </c>
      <c r="N21" s="78" t="s">
        <v>51</v>
      </c>
      <c r="O21" s="79">
        <f>VLOOKUP('MATRIZ DE RIESGOS DE SST'!N21,'MAPAS DE RIESGOS INHER Y RESID'!$O$3:$P$7,2,FALSE)</f>
        <v>16</v>
      </c>
      <c r="P21" s="79">
        <f t="shared" si="1"/>
        <v>48</v>
      </c>
      <c r="Q21" s="78" t="str">
        <f>IF(OR('MAPAS DE RIESGOS INHER Y RESID'!$G$7='MATRIZ DE RIESGOS DE SST'!P21,P21&lt;'MAPAS DE RIESGOS INHER Y RESID'!$G$3+1),'MAPAS DE RIESGOS INHER Y RESID'!$M$6,IF(OR('MAPAS DE RIESGOS INHER Y RESID'!$H$5='MATRIZ DE RIESGOS DE SST'!P21,P21&lt;'MAPAS DE RIESGOS INHER Y RESID'!$I$5+1),'MAPAS DE RIESGOS INHER Y RESID'!$M$5,IF(OR('MAPAS DE RIESGOS INHER Y RESID'!$I$4='MATRIZ DE RIESGOS DE SST'!P21,P21&lt;'MAPAS DE RIESGOS INHER Y RESID'!$J$4+1),'MAPAS DE RIESGOS INHER Y RESID'!$M$4,'MAPAS DE RIESGOS INHER Y RESID'!$M$3)))</f>
        <v>MODERADO</v>
      </c>
      <c r="R21" s="91" t="s">
        <v>91</v>
      </c>
      <c r="S21" s="91" t="s">
        <v>91</v>
      </c>
      <c r="T21" s="69" t="s">
        <v>86</v>
      </c>
      <c r="U21" s="69" t="s">
        <v>158</v>
      </c>
      <c r="V21" s="78" t="s">
        <v>68</v>
      </c>
      <c r="W21" s="80">
        <f>VLOOKUP(V21,'MAPAS DE RIESGOS INHER Y RESID'!$E$16:$F$18,2,FALSE)</f>
        <v>0.4</v>
      </c>
      <c r="X21" s="81">
        <f t="shared" si="2"/>
        <v>28.799999999999997</v>
      </c>
      <c r="Y21" s="78" t="str">
        <f>IF(OR('MAPAS DE RIESGOS INHER Y RESID'!$G$18='MATRIZ DE RIESGOS DE SST'!X21,X21&lt;'MAPAS DE RIESGOS INHER Y RESID'!$G$16+1),'MAPAS DE RIESGOS INHER Y RESID'!$M$19,IF(OR('MAPAS DE RIESGOS INHER Y RESID'!$H$17='MATRIZ DE RIESGOS DE SST'!X21,X21&lt;'MAPAS DE RIESGOS INHER Y RESID'!$I$18+1),'MAPAS DE RIESGOS INHER Y RESID'!$M$18,IF(OR('MAPAS DE RIESGOS INHER Y RESID'!$I$17='MATRIZ DE RIESGOS DE SST'!X21,X21&lt;'MAPAS DE RIESGOS INHER Y RESID'!$J$17+1),'MAPAS DE RIESGOS INHER Y RESID'!$M$17,'MAPAS DE RIESGOS INHER Y RESID'!$M$16)))</f>
        <v>MODERADO</v>
      </c>
      <c r="Z21" s="69" t="str">
        <f>VLOOKUP('MATRIZ DE RIESGOS DE SST'!Y21,'TABLA DE CRITERIOS'!$A$25:$B$28,2,FALSE)</f>
        <v>Reforzar la divulgación y aplicación de los controles existentes para mejorar su eficacia o complementar dichos controles estableciendo el plan de acción necesario, teniendo en cuenta la jerarquía de definición de controles.</v>
      </c>
    </row>
    <row r="22" spans="1:26" ht="193.9" customHeight="1" x14ac:dyDescent="0.25">
      <c r="A22" s="135"/>
      <c r="B22" s="135"/>
      <c r="C22" s="135"/>
      <c r="D22" s="135"/>
      <c r="E22" s="135"/>
      <c r="F22" s="135"/>
      <c r="G22" s="135"/>
      <c r="H22" s="132"/>
      <c r="I22" s="91" t="s">
        <v>159</v>
      </c>
      <c r="J22" s="70" t="s">
        <v>160</v>
      </c>
      <c r="K22" s="69" t="s">
        <v>151</v>
      </c>
      <c r="L22" s="78" t="s">
        <v>68</v>
      </c>
      <c r="M22" s="79">
        <f>VLOOKUP('MATRIZ DE RIESGOS DE SST'!L22,'MAPAS DE RIESGOS INHER Y RESID'!$E$3:$F$7,2,FALSE)</f>
        <v>3</v>
      </c>
      <c r="N22" s="78" t="s">
        <v>51</v>
      </c>
      <c r="O22" s="79">
        <f>VLOOKUP('MATRIZ DE RIESGOS DE SST'!N22,'MAPAS DE RIESGOS INHER Y RESID'!$O$3:$P$7,2,FALSE)</f>
        <v>16</v>
      </c>
      <c r="P22" s="79">
        <f t="shared" si="1"/>
        <v>48</v>
      </c>
      <c r="Q22" s="78" t="str">
        <f>IF(OR('MAPAS DE RIESGOS INHER Y RESID'!$G$7='MATRIZ DE RIESGOS DE SST'!P22,P22&lt;'MAPAS DE RIESGOS INHER Y RESID'!$G$3+1),'MAPAS DE RIESGOS INHER Y RESID'!$M$6,IF(OR('MAPAS DE RIESGOS INHER Y RESID'!$H$5='MATRIZ DE RIESGOS DE SST'!P22,P22&lt;'MAPAS DE RIESGOS INHER Y RESID'!$I$5+1),'MAPAS DE RIESGOS INHER Y RESID'!$M$5,IF(OR('MAPAS DE RIESGOS INHER Y RESID'!$I$4='MATRIZ DE RIESGOS DE SST'!P22,P22&lt;'MAPAS DE RIESGOS INHER Y RESID'!$J$4+1),'MAPAS DE RIESGOS INHER Y RESID'!$M$4,'MAPAS DE RIESGOS INHER Y RESID'!$M$3)))</f>
        <v>MODERADO</v>
      </c>
      <c r="R22" s="91" t="s">
        <v>91</v>
      </c>
      <c r="S22" s="91" t="s">
        <v>152</v>
      </c>
      <c r="T22" s="91" t="s">
        <v>153</v>
      </c>
      <c r="U22" s="69" t="s">
        <v>154</v>
      </c>
      <c r="V22" s="78" t="s">
        <v>68</v>
      </c>
      <c r="W22" s="80">
        <f>VLOOKUP(V22,'MAPAS DE RIESGOS INHER Y RESID'!$E$16:$F$18,2,FALSE)</f>
        <v>0.4</v>
      </c>
      <c r="X22" s="81">
        <f t="shared" si="2"/>
        <v>28.799999999999997</v>
      </c>
      <c r="Y22" s="78" t="str">
        <f>IF(OR('MAPAS DE RIESGOS INHER Y RESID'!$G$18='MATRIZ DE RIESGOS DE SST'!X22,X22&lt;'MAPAS DE RIESGOS INHER Y RESID'!$G$16+1),'MAPAS DE RIESGOS INHER Y RESID'!$M$19,IF(OR('MAPAS DE RIESGOS INHER Y RESID'!$H$17='MATRIZ DE RIESGOS DE SST'!X22,X22&lt;'MAPAS DE RIESGOS INHER Y RESID'!$I$18+1),'MAPAS DE RIESGOS INHER Y RESID'!$M$18,IF(OR('MAPAS DE RIESGOS INHER Y RESID'!$I$17='MATRIZ DE RIESGOS DE SST'!X22,X22&lt;'MAPAS DE RIESGOS INHER Y RESID'!$J$17+1),'MAPAS DE RIESGOS INHER Y RESID'!$M$17,'MAPAS DE RIESGOS INHER Y RESID'!$M$16)))</f>
        <v>MODERADO</v>
      </c>
      <c r="Z22" s="69" t="str">
        <f>VLOOKUP('MATRIZ DE RIESGOS DE SST'!Y22,'TABLA DE CRITERIOS'!$A$25:$B$28,2,FALSE)</f>
        <v>Reforzar la divulgación y aplicación de los controles existentes para mejorar su eficacia o complementar dichos controles estableciendo el plan de acción necesario, teniendo en cuenta la jerarquía de definición de controles.</v>
      </c>
    </row>
    <row r="23" spans="1:26" ht="196.15" customHeight="1" x14ac:dyDescent="0.25">
      <c r="A23" s="135"/>
      <c r="B23" s="135"/>
      <c r="C23" s="135"/>
      <c r="D23" s="135"/>
      <c r="E23" s="135"/>
      <c r="F23" s="135"/>
      <c r="G23" s="135"/>
      <c r="H23" s="132"/>
      <c r="I23" s="91" t="s">
        <v>161</v>
      </c>
      <c r="J23" s="70" t="s">
        <v>162</v>
      </c>
      <c r="K23" s="69" t="s">
        <v>151</v>
      </c>
      <c r="L23" s="78" t="s">
        <v>124</v>
      </c>
      <c r="M23" s="79">
        <f>VLOOKUP('MATRIZ DE RIESGOS DE SST'!L23,'MAPAS DE RIESGOS INHER Y RESID'!$E$3:$F$7,2,FALSE)</f>
        <v>4</v>
      </c>
      <c r="N23" s="78" t="s">
        <v>51</v>
      </c>
      <c r="O23" s="79">
        <f>VLOOKUP('MATRIZ DE RIESGOS DE SST'!N23,'MAPAS DE RIESGOS INHER Y RESID'!$O$3:$P$7,2,FALSE)</f>
        <v>16</v>
      </c>
      <c r="P23" s="79">
        <f>+M23*O23</f>
        <v>64</v>
      </c>
      <c r="Q23" s="78" t="str">
        <f>IF(OR('MAPAS DE RIESGOS INHER Y RESID'!$G$7='MATRIZ DE RIESGOS DE SST'!P23,P23&lt;'MAPAS DE RIESGOS INHER Y RESID'!$G$3+1),'MAPAS DE RIESGOS INHER Y RESID'!$M$6,IF(OR('MAPAS DE RIESGOS INHER Y RESID'!$H$5='MATRIZ DE RIESGOS DE SST'!P23,P23&lt;'MAPAS DE RIESGOS INHER Y RESID'!$I$5+1),'MAPAS DE RIESGOS INHER Y RESID'!$M$5,IF(OR('MAPAS DE RIESGOS INHER Y RESID'!$I$4='MATRIZ DE RIESGOS DE SST'!P23,P23&lt;'MAPAS DE RIESGOS INHER Y RESID'!$J$4+1),'MAPAS DE RIESGOS INHER Y RESID'!$M$4,'MAPAS DE RIESGOS INHER Y RESID'!$M$3)))</f>
        <v>ALTO</v>
      </c>
      <c r="R23" s="91" t="s">
        <v>91</v>
      </c>
      <c r="S23" s="91" t="s">
        <v>152</v>
      </c>
      <c r="T23" s="91" t="s">
        <v>153</v>
      </c>
      <c r="U23" s="69" t="s">
        <v>154</v>
      </c>
      <c r="V23" s="78" t="s">
        <v>68</v>
      </c>
      <c r="W23" s="80">
        <f>VLOOKUP(V23,'MAPAS DE RIESGOS INHER Y RESID'!$E$16:$F$18,2,FALSE)</f>
        <v>0.4</v>
      </c>
      <c r="X23" s="81">
        <f t="shared" ref="X23:X29" si="3">P23-(P23*W23)</f>
        <v>38.4</v>
      </c>
      <c r="Y23" s="78" t="str">
        <f>IF(OR('MAPAS DE RIESGOS INHER Y RESID'!$G$18='MATRIZ DE RIESGOS DE SST'!X23,X23&lt;'MAPAS DE RIESGOS INHER Y RESID'!$G$16+1),'MAPAS DE RIESGOS INHER Y RESID'!$M$19,IF(OR('MAPAS DE RIESGOS INHER Y RESID'!$H$17='MATRIZ DE RIESGOS DE SST'!X23,X23&lt;'MAPAS DE RIESGOS INHER Y RESID'!$I$18+1),'MAPAS DE RIESGOS INHER Y RESID'!$M$18,IF(OR('MAPAS DE RIESGOS INHER Y RESID'!$I$17='MATRIZ DE RIESGOS DE SST'!X23,X23&lt;'MAPAS DE RIESGOS INHER Y RESID'!$J$17+1),'MAPAS DE RIESGOS INHER Y RESID'!$M$17,'MAPAS DE RIESGOS INHER Y RESID'!$M$16)))</f>
        <v>MODERADO</v>
      </c>
      <c r="Z23" s="69" t="str">
        <f>VLOOKUP('MATRIZ DE RIESGOS DE SST'!Y23,'TABLA DE CRITERIOS'!$A$25:$B$28,2,FALSE)</f>
        <v>Reforzar la divulgación y aplicación de los controles existentes para mejorar su eficacia o complementar dichos controles estableciendo el plan de acción necesario, teniendo en cuenta la jerarquía de definición de controles.</v>
      </c>
    </row>
    <row r="24" spans="1:26" ht="318.60000000000002" customHeight="1" x14ac:dyDescent="0.25">
      <c r="A24" s="135"/>
      <c r="B24" s="135"/>
      <c r="C24" s="135"/>
      <c r="D24" s="135"/>
      <c r="E24" s="135"/>
      <c r="F24" s="135"/>
      <c r="G24" s="135"/>
      <c r="H24" s="132"/>
      <c r="I24" s="91" t="s">
        <v>163</v>
      </c>
      <c r="J24" s="69" t="s">
        <v>164</v>
      </c>
      <c r="K24" s="69" t="s">
        <v>165</v>
      </c>
      <c r="L24" s="78" t="s">
        <v>68</v>
      </c>
      <c r="M24" s="79">
        <f>VLOOKUP('MATRIZ DE RIESGOS DE SST'!L24,'MAPAS DE RIESGOS INHER Y RESID'!$E$3:$F$7,2,FALSE)</f>
        <v>3</v>
      </c>
      <c r="N24" s="78" t="s">
        <v>60</v>
      </c>
      <c r="O24" s="79">
        <f>VLOOKUP('MATRIZ DE RIESGOS DE SST'!N24,'MAPAS DE RIESGOS INHER Y RESID'!$O$3:$P$7,2,FALSE)</f>
        <v>256</v>
      </c>
      <c r="P24" s="79">
        <f>+M24*O24</f>
        <v>768</v>
      </c>
      <c r="Q24" s="78" t="str">
        <f>IF(OR('MAPAS DE RIESGOS INHER Y RESID'!$G$7='MATRIZ DE RIESGOS DE SST'!P24,P24&lt;'MAPAS DE RIESGOS INHER Y RESID'!$G$3+1),'MAPAS DE RIESGOS INHER Y RESID'!$M$6,IF(OR('MAPAS DE RIESGOS INHER Y RESID'!$H$5='MATRIZ DE RIESGOS DE SST'!P24,P24&lt;'MAPAS DE RIESGOS INHER Y RESID'!$I$5+1),'MAPAS DE RIESGOS INHER Y RESID'!$M$5,IF(OR('MAPAS DE RIESGOS INHER Y RESID'!$I$4='MATRIZ DE RIESGOS DE SST'!P24,P24&lt;'MAPAS DE RIESGOS INHER Y RESID'!$J$4+1),'MAPAS DE RIESGOS INHER Y RESID'!$M$4,'MAPAS DE RIESGOS INHER Y RESID'!$M$3)))</f>
        <v>ALTO</v>
      </c>
      <c r="R24" s="91" t="s">
        <v>166</v>
      </c>
      <c r="S24" s="91" t="s">
        <v>167</v>
      </c>
      <c r="T24" s="91" t="s">
        <v>168</v>
      </c>
      <c r="U24" s="69" t="s">
        <v>169</v>
      </c>
      <c r="V24" s="78" t="s">
        <v>56</v>
      </c>
      <c r="W24" s="80">
        <f>VLOOKUP(V24,'MAPAS DE RIESGOS INHER Y RESID'!$E$16:$F$18,2,FALSE)</f>
        <v>0.9</v>
      </c>
      <c r="X24" s="81">
        <f t="shared" si="3"/>
        <v>76.799999999999955</v>
      </c>
      <c r="Y24" s="78" t="str">
        <f>IF(OR('MAPAS DE RIESGOS INHER Y RESID'!$G$18='MATRIZ DE RIESGOS DE SST'!X24,X24&lt;'MAPAS DE RIESGOS INHER Y RESID'!$G$16+1),'MAPAS DE RIESGOS INHER Y RESID'!$M$19,IF(OR('MAPAS DE RIESGOS INHER Y RESID'!$H$17='MATRIZ DE RIESGOS DE SST'!X24,X24&lt;'MAPAS DE RIESGOS INHER Y RESID'!$I$18+1),'MAPAS DE RIESGOS INHER Y RESID'!$M$18,IF(OR('MAPAS DE RIESGOS INHER Y RESID'!$I$17='MATRIZ DE RIESGOS DE SST'!X24,X24&lt;'MAPAS DE RIESGOS INHER Y RESID'!$J$17+1),'MAPAS DE RIESGOS INHER Y RESID'!$M$17,'MAPAS DE RIESGOS INHER Y RESID'!$M$16)))</f>
        <v>MODERADO</v>
      </c>
      <c r="Z24" s="69" t="str">
        <f>VLOOKUP('MATRIZ DE RIESGOS DE SST'!Y24,'TABLA DE CRITERIOS'!$A$25:$B$28,2,FALSE)</f>
        <v>Reforzar la divulgación y aplicación de los controles existentes para mejorar su eficacia o complementar dichos controles estableciendo el plan de acción necesario, teniendo en cuenta la jerarquía de definición de controles.</v>
      </c>
    </row>
    <row r="25" spans="1:26" ht="183" customHeight="1" x14ac:dyDescent="0.25">
      <c r="A25" s="135"/>
      <c r="B25" s="135"/>
      <c r="C25" s="135"/>
      <c r="D25" s="135"/>
      <c r="E25" s="135"/>
      <c r="F25" s="135"/>
      <c r="G25" s="135"/>
      <c r="H25" s="132"/>
      <c r="I25" s="91" t="s">
        <v>170</v>
      </c>
      <c r="J25" s="70" t="s">
        <v>171</v>
      </c>
      <c r="K25" s="69" t="s">
        <v>172</v>
      </c>
      <c r="L25" s="78" t="s">
        <v>68</v>
      </c>
      <c r="M25" s="79">
        <f>VLOOKUP('MATRIZ DE RIESGOS DE SST'!L25,'MAPAS DE RIESGOS INHER Y RESID'!$E$3:$F$7,2,FALSE)</f>
        <v>3</v>
      </c>
      <c r="N25" s="78" t="s">
        <v>51</v>
      </c>
      <c r="O25" s="79">
        <f>VLOOKUP('MATRIZ DE RIESGOS DE SST'!N25,'MAPAS DE RIESGOS INHER Y RESID'!$O$3:$P$7,2,FALSE)</f>
        <v>16</v>
      </c>
      <c r="P25" s="79">
        <f>+M25*O25</f>
        <v>48</v>
      </c>
      <c r="Q25" s="78" t="str">
        <f>IF(OR('MAPAS DE RIESGOS INHER Y RESID'!$G$7='MATRIZ DE RIESGOS DE SST'!P25,P25&lt;'MAPAS DE RIESGOS INHER Y RESID'!$G$3+1),'MAPAS DE RIESGOS INHER Y RESID'!$M$6,IF(OR('MAPAS DE RIESGOS INHER Y RESID'!$H$5='MATRIZ DE RIESGOS DE SST'!P25,P25&lt;'MAPAS DE RIESGOS INHER Y RESID'!$I$5+1),'MAPAS DE RIESGOS INHER Y RESID'!$M$5,IF(OR('MAPAS DE RIESGOS INHER Y RESID'!$I$4='MATRIZ DE RIESGOS DE SST'!P25,P25&lt;'MAPAS DE RIESGOS INHER Y RESID'!$J$4+1),'MAPAS DE RIESGOS INHER Y RESID'!$M$4,'MAPAS DE RIESGOS INHER Y RESID'!$M$3)))</f>
        <v>MODERADO</v>
      </c>
      <c r="R25" s="91" t="s">
        <v>91</v>
      </c>
      <c r="S25" s="91" t="s">
        <v>91</v>
      </c>
      <c r="T25" s="91" t="s">
        <v>173</v>
      </c>
      <c r="U25" s="69" t="s">
        <v>174</v>
      </c>
      <c r="V25" s="78" t="s">
        <v>68</v>
      </c>
      <c r="W25" s="80">
        <f>VLOOKUP(V25,'MAPAS DE RIESGOS INHER Y RESID'!$E$16:$F$18,2,FALSE)</f>
        <v>0.4</v>
      </c>
      <c r="X25" s="81">
        <f t="shared" si="3"/>
        <v>28.799999999999997</v>
      </c>
      <c r="Y25" s="78" t="str">
        <f>IF(OR('MAPAS DE RIESGOS INHER Y RESID'!$G$18='MATRIZ DE RIESGOS DE SST'!X25,X25&lt;'MAPAS DE RIESGOS INHER Y RESID'!$G$16+1),'MAPAS DE RIESGOS INHER Y RESID'!$M$19,IF(OR('MAPAS DE RIESGOS INHER Y RESID'!$H$17='MATRIZ DE RIESGOS DE SST'!X25,X25&lt;'MAPAS DE RIESGOS INHER Y RESID'!$I$18+1),'MAPAS DE RIESGOS INHER Y RESID'!$M$18,IF(OR('MAPAS DE RIESGOS INHER Y RESID'!$I$17='MATRIZ DE RIESGOS DE SST'!X25,X25&lt;'MAPAS DE RIESGOS INHER Y RESID'!$J$17+1),'MAPAS DE RIESGOS INHER Y RESID'!$M$17,'MAPAS DE RIESGOS INHER Y RESID'!$M$16)))</f>
        <v>MODERADO</v>
      </c>
      <c r="Z25" s="69" t="str">
        <f>VLOOKUP('MATRIZ DE RIESGOS DE SST'!Y25,'TABLA DE CRITERIOS'!$A$25:$B$28,2,FALSE)</f>
        <v>Reforzar la divulgación y aplicación de los controles existentes para mejorar su eficacia o complementar dichos controles estableciendo el plan de acción necesario, teniendo en cuenta la jerarquía de definición de controles.</v>
      </c>
    </row>
    <row r="26" spans="1:26" ht="184.15" customHeight="1" x14ac:dyDescent="0.25">
      <c r="A26" s="135"/>
      <c r="B26" s="135"/>
      <c r="C26" s="135"/>
      <c r="D26" s="135"/>
      <c r="E26" s="135"/>
      <c r="F26" s="135"/>
      <c r="G26" s="135"/>
      <c r="H26" s="132"/>
      <c r="I26" s="91" t="s">
        <v>175</v>
      </c>
      <c r="J26" s="70" t="s">
        <v>176</v>
      </c>
      <c r="K26" s="69" t="s">
        <v>177</v>
      </c>
      <c r="L26" s="78" t="s">
        <v>50</v>
      </c>
      <c r="M26" s="79">
        <f>VLOOKUP('MATRIZ DE RIESGOS DE SST'!L26,'MAPAS DE RIESGOS INHER Y RESID'!$E$3:$F$7,2,FALSE)</f>
        <v>2</v>
      </c>
      <c r="N26" s="78" t="s">
        <v>51</v>
      </c>
      <c r="O26" s="79">
        <f>VLOOKUP('MATRIZ DE RIESGOS DE SST'!N26,'MAPAS DE RIESGOS INHER Y RESID'!$O$3:$P$7,2,FALSE)</f>
        <v>16</v>
      </c>
      <c r="P26" s="79">
        <f>+M26*O26</f>
        <v>32</v>
      </c>
      <c r="Q26" s="78" t="str">
        <f>IF(OR('MAPAS DE RIESGOS INHER Y RESID'!$G$7='MATRIZ DE RIESGOS DE SST'!P26,P26&lt;'MAPAS DE RIESGOS INHER Y RESID'!$G$3+1),'MAPAS DE RIESGOS INHER Y RESID'!$M$6,IF(OR('MAPAS DE RIESGOS INHER Y RESID'!$H$5='MATRIZ DE RIESGOS DE SST'!P26,P26&lt;'MAPAS DE RIESGOS INHER Y RESID'!$I$5+1),'MAPAS DE RIESGOS INHER Y RESID'!$M$5,IF(OR('MAPAS DE RIESGOS INHER Y RESID'!$I$4='MATRIZ DE RIESGOS DE SST'!P26,P26&lt;'MAPAS DE RIESGOS INHER Y RESID'!$J$4+1),'MAPAS DE RIESGOS INHER Y RESID'!$M$4,'MAPAS DE RIESGOS INHER Y RESID'!$M$3)))</f>
        <v>MODERADO</v>
      </c>
      <c r="R26" s="91" t="s">
        <v>91</v>
      </c>
      <c r="S26" s="91" t="s">
        <v>91</v>
      </c>
      <c r="T26" s="91" t="s">
        <v>173</v>
      </c>
      <c r="U26" s="69" t="s">
        <v>178</v>
      </c>
      <c r="V26" s="78" t="s">
        <v>68</v>
      </c>
      <c r="W26" s="80">
        <f>VLOOKUP(V26,'MAPAS DE RIESGOS INHER Y RESID'!$E$16:$F$18,2,FALSE)</f>
        <v>0.4</v>
      </c>
      <c r="X26" s="81">
        <f t="shared" si="3"/>
        <v>19.2</v>
      </c>
      <c r="Y26" s="78" t="str">
        <f>IF(OR('MAPAS DE RIESGOS INHER Y RESID'!$G$18='MATRIZ DE RIESGOS DE SST'!X26,X26&lt;'MAPAS DE RIESGOS INHER Y RESID'!$G$16+1),'MAPAS DE RIESGOS INHER Y RESID'!$M$19,IF(OR('MAPAS DE RIESGOS INHER Y RESID'!$H$17='MATRIZ DE RIESGOS DE SST'!X26,X26&lt;'MAPAS DE RIESGOS INHER Y RESID'!$I$18+1),'MAPAS DE RIESGOS INHER Y RESID'!$M$18,IF(OR('MAPAS DE RIESGOS INHER Y RESID'!$I$17='MATRIZ DE RIESGOS DE SST'!X26,X26&lt;'MAPAS DE RIESGOS INHER Y RESID'!$J$17+1),'MAPAS DE RIESGOS INHER Y RESID'!$M$17,'MAPAS DE RIESGOS INHER Y RESID'!$M$16)))</f>
        <v>MODERADO</v>
      </c>
      <c r="Z26" s="69" t="str">
        <f>VLOOKUP('MATRIZ DE RIESGOS DE SST'!Y26,'TABLA DE CRITERIOS'!$A$25:$B$28,2,FALSE)</f>
        <v>Reforzar la divulgación y aplicación de los controles existentes para mejorar su eficacia o complementar dichos controles estableciendo el plan de acción necesario, teniendo en cuenta la jerarquía de definición de controles.</v>
      </c>
    </row>
    <row r="27" spans="1:26" ht="184.15" customHeight="1" x14ac:dyDescent="0.25">
      <c r="A27" s="135"/>
      <c r="B27" s="135"/>
      <c r="C27" s="135"/>
      <c r="D27" s="135"/>
      <c r="E27" s="135"/>
      <c r="F27" s="135"/>
      <c r="G27" s="135"/>
      <c r="H27" s="132"/>
      <c r="I27" s="91" t="s">
        <v>179</v>
      </c>
      <c r="J27" s="70" t="s">
        <v>180</v>
      </c>
      <c r="K27" s="69" t="s">
        <v>181</v>
      </c>
      <c r="L27" s="78" t="s">
        <v>68</v>
      </c>
      <c r="M27" s="79">
        <f>VLOOKUP('MATRIZ DE RIESGOS DE SST'!L27,'MAPAS DE RIESGOS INHER Y RESID'!$E$3:$F$7,2,FALSE)</f>
        <v>3</v>
      </c>
      <c r="N27" s="78" t="s">
        <v>51</v>
      </c>
      <c r="O27" s="79">
        <f>VLOOKUP('MATRIZ DE RIESGOS DE SST'!N27,'MAPAS DE RIESGOS INHER Y RESID'!$O$3:$P$7,2,FALSE)</f>
        <v>16</v>
      </c>
      <c r="P27" s="79">
        <f t="shared" ref="P27:P29" si="4">+M27*O27</f>
        <v>48</v>
      </c>
      <c r="Q27" s="78" t="str">
        <f>IF(OR('MAPAS DE RIESGOS INHER Y RESID'!$G$7='MATRIZ DE RIESGOS DE SST'!P27,P27&lt;'MAPAS DE RIESGOS INHER Y RESID'!$G$3+1),'MAPAS DE RIESGOS INHER Y RESID'!$M$6,IF(OR('MAPAS DE RIESGOS INHER Y RESID'!$H$5='MATRIZ DE RIESGOS DE SST'!P27,P27&lt;'MAPAS DE RIESGOS INHER Y RESID'!$I$5+1),'MAPAS DE RIESGOS INHER Y RESID'!$M$5,IF(OR('MAPAS DE RIESGOS INHER Y RESID'!$I$4='MATRIZ DE RIESGOS DE SST'!P27,P27&lt;'MAPAS DE RIESGOS INHER Y RESID'!$J$4+1),'MAPAS DE RIESGOS INHER Y RESID'!$M$4,'MAPAS DE RIESGOS INHER Y RESID'!$M$3)))</f>
        <v>MODERADO</v>
      </c>
      <c r="R27" s="91" t="s">
        <v>91</v>
      </c>
      <c r="S27" s="91" t="s">
        <v>91</v>
      </c>
      <c r="T27" s="91" t="s">
        <v>173</v>
      </c>
      <c r="U27" s="69" t="s">
        <v>178</v>
      </c>
      <c r="V27" s="78" t="s">
        <v>68</v>
      </c>
      <c r="W27" s="80">
        <f>VLOOKUP(V27,'MAPAS DE RIESGOS INHER Y RESID'!$E$16:$F$18,2,FALSE)</f>
        <v>0.4</v>
      </c>
      <c r="X27" s="81">
        <f t="shared" si="3"/>
        <v>28.799999999999997</v>
      </c>
      <c r="Y27" s="78" t="str">
        <f>IF(OR('MAPAS DE RIESGOS INHER Y RESID'!$G$18='MATRIZ DE RIESGOS DE SST'!X27,X27&lt;'MAPAS DE RIESGOS INHER Y RESID'!$G$16+1),'MAPAS DE RIESGOS INHER Y RESID'!$M$19,IF(OR('MAPAS DE RIESGOS INHER Y RESID'!$H$17='MATRIZ DE RIESGOS DE SST'!X27,X27&lt;'MAPAS DE RIESGOS INHER Y RESID'!$I$18+1),'MAPAS DE RIESGOS INHER Y RESID'!$M$18,IF(OR('MAPAS DE RIESGOS INHER Y RESID'!$I$17='MATRIZ DE RIESGOS DE SST'!X27,X27&lt;'MAPAS DE RIESGOS INHER Y RESID'!$J$17+1),'MAPAS DE RIESGOS INHER Y RESID'!$M$17,'MAPAS DE RIESGOS INHER Y RESID'!$M$16)))</f>
        <v>MODERADO</v>
      </c>
      <c r="Z27" s="69" t="str">
        <f>VLOOKUP('MATRIZ DE RIESGOS DE SST'!Y27,'TABLA DE CRITERIOS'!$A$25:$B$28,2,FALSE)</f>
        <v>Reforzar la divulgación y aplicación de los controles existentes para mejorar su eficacia o complementar dichos controles estableciendo el plan de acción necesario, teniendo en cuenta la jerarquía de definición de controles.</v>
      </c>
    </row>
    <row r="28" spans="1:26" ht="253.5" x14ac:dyDescent="0.25">
      <c r="A28" s="135"/>
      <c r="B28" s="135"/>
      <c r="C28" s="135"/>
      <c r="D28" s="135"/>
      <c r="E28" s="135"/>
      <c r="F28" s="135"/>
      <c r="G28" s="135"/>
      <c r="H28" s="132"/>
      <c r="I28" s="91" t="s">
        <v>182</v>
      </c>
      <c r="J28" s="70" t="s">
        <v>183</v>
      </c>
      <c r="K28" s="69" t="s">
        <v>132</v>
      </c>
      <c r="L28" s="78" t="s">
        <v>50</v>
      </c>
      <c r="M28" s="79">
        <f>VLOOKUP('MATRIZ DE RIESGOS DE SST'!L28,'MAPAS DE RIESGOS INHER Y RESID'!$E$3:$F$7,2,FALSE)</f>
        <v>2</v>
      </c>
      <c r="N28" s="78" t="s">
        <v>51</v>
      </c>
      <c r="O28" s="79">
        <f>VLOOKUP('MATRIZ DE RIESGOS DE SST'!N28,'MAPAS DE RIESGOS INHER Y RESID'!$O$3:$P$7,2,FALSE)</f>
        <v>16</v>
      </c>
      <c r="P28" s="79">
        <f t="shared" si="4"/>
        <v>32</v>
      </c>
      <c r="Q28" s="78" t="str">
        <f>IF(OR('MAPAS DE RIESGOS INHER Y RESID'!$G$7='MATRIZ DE RIESGOS DE SST'!P28,P28&lt;'MAPAS DE RIESGOS INHER Y RESID'!$G$3+1),'MAPAS DE RIESGOS INHER Y RESID'!$M$6,IF(OR('MAPAS DE RIESGOS INHER Y RESID'!$H$5='MATRIZ DE RIESGOS DE SST'!P28,P28&lt;'MAPAS DE RIESGOS INHER Y RESID'!$I$5+1),'MAPAS DE RIESGOS INHER Y RESID'!$M$5,IF(OR('MAPAS DE RIESGOS INHER Y RESID'!$I$4='MATRIZ DE RIESGOS DE SST'!P28,P28&lt;'MAPAS DE RIESGOS INHER Y RESID'!$J$4+1),'MAPAS DE RIESGOS INHER Y RESID'!$M$4,'MAPAS DE RIESGOS INHER Y RESID'!$M$3)))</f>
        <v>MODERADO</v>
      </c>
      <c r="R28" s="91" t="s">
        <v>184</v>
      </c>
      <c r="S28" s="91" t="s">
        <v>185</v>
      </c>
      <c r="T28" s="19" t="s">
        <v>135</v>
      </c>
      <c r="U28" s="19" t="s">
        <v>186</v>
      </c>
      <c r="V28" s="78" t="s">
        <v>56</v>
      </c>
      <c r="W28" s="80">
        <f>VLOOKUP(V28,'MAPAS DE RIESGOS INHER Y RESID'!$E$16:$F$18,2,FALSE)</f>
        <v>0.9</v>
      </c>
      <c r="X28" s="81">
        <f t="shared" si="3"/>
        <v>3.1999999999999993</v>
      </c>
      <c r="Y28" s="78" t="str">
        <f>IF(OR('MAPAS DE RIESGOS INHER Y RESID'!$G$18='MATRIZ DE RIESGOS DE SST'!X28,X28&lt;'MAPAS DE RIESGOS INHER Y RESID'!$G$16+1),'MAPAS DE RIESGOS INHER Y RESID'!$M$19,IF(OR('MAPAS DE RIESGOS INHER Y RESID'!$H$17='MATRIZ DE RIESGOS DE SST'!X28,X28&lt;'MAPAS DE RIESGOS INHER Y RESID'!$I$18+1),'MAPAS DE RIESGOS INHER Y RESID'!$M$18,IF(OR('MAPAS DE RIESGOS INHER Y RESID'!$I$17='MATRIZ DE RIESGOS DE SST'!X28,X28&lt;'MAPAS DE RIESGOS INHER Y RESID'!$J$17+1),'MAPAS DE RIESGOS INHER Y RESID'!$M$17,'MAPAS DE RIESGOS INHER Y RESID'!$M$16)))</f>
        <v>BAJO</v>
      </c>
      <c r="Z28" s="69" t="str">
        <f>VLOOKUP('MATRIZ DE RIESGOS DE SST'!Y28,'TABLA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 spans="1:26" ht="191.45" customHeight="1" x14ac:dyDescent="0.25">
      <c r="A29" s="136"/>
      <c r="B29" s="136"/>
      <c r="C29" s="136"/>
      <c r="D29" s="136"/>
      <c r="E29" s="136"/>
      <c r="F29" s="136"/>
      <c r="G29" s="136"/>
      <c r="H29" s="133"/>
      <c r="I29" s="92" t="s">
        <v>187</v>
      </c>
      <c r="J29" s="94" t="s">
        <v>188</v>
      </c>
      <c r="K29" s="94" t="s">
        <v>189</v>
      </c>
      <c r="L29" s="78" t="s">
        <v>50</v>
      </c>
      <c r="M29" s="79">
        <f>VLOOKUP('MATRIZ DE RIESGOS DE SST'!L29,'MAPAS DE RIESGOS INHER Y RESID'!$E$3:$F$7,2,FALSE)</f>
        <v>2</v>
      </c>
      <c r="N29" s="78" t="s">
        <v>51</v>
      </c>
      <c r="O29" s="79">
        <f>VLOOKUP('MATRIZ DE RIESGOS DE SST'!N29,'MAPAS DE RIESGOS INHER Y RESID'!$O$3:$P$7,2,FALSE)</f>
        <v>16</v>
      </c>
      <c r="P29" s="79">
        <f t="shared" si="4"/>
        <v>32</v>
      </c>
      <c r="Q29" s="78" t="str">
        <f>IF(OR('MAPAS DE RIESGOS INHER Y RESID'!$G$7='MATRIZ DE RIESGOS DE SST'!P29,P29&lt;'MAPAS DE RIESGOS INHER Y RESID'!$G$3+1),'MAPAS DE RIESGOS INHER Y RESID'!$M$6,IF(OR('MAPAS DE RIESGOS INHER Y RESID'!$H$5='MATRIZ DE RIESGOS DE SST'!P29,P29&lt;'MAPAS DE RIESGOS INHER Y RESID'!$I$5+1),'MAPAS DE RIESGOS INHER Y RESID'!$M$5,IF(OR('MAPAS DE RIESGOS INHER Y RESID'!$I$4='MATRIZ DE RIESGOS DE SST'!P29,P29&lt;'MAPAS DE RIESGOS INHER Y RESID'!$J$4+1),'MAPAS DE RIESGOS INHER Y RESID'!$M$4,'MAPAS DE RIESGOS INHER Y RESID'!$M$3)))</f>
        <v>MODERADO</v>
      </c>
      <c r="R29" s="91" t="s">
        <v>91</v>
      </c>
      <c r="S29" s="91" t="s">
        <v>91</v>
      </c>
      <c r="T29" s="91" t="s">
        <v>173</v>
      </c>
      <c r="U29" s="69" t="s">
        <v>178</v>
      </c>
      <c r="V29" s="78" t="s">
        <v>68</v>
      </c>
      <c r="W29" s="80">
        <f>VLOOKUP(V29,'MAPAS DE RIESGOS INHER Y RESID'!$E$16:$F$18,2,FALSE)</f>
        <v>0.4</v>
      </c>
      <c r="X29" s="81">
        <f t="shared" si="3"/>
        <v>19.2</v>
      </c>
      <c r="Y29" s="78" t="str">
        <f>IF(OR('MAPAS DE RIESGOS INHER Y RESID'!$G$18='MATRIZ DE RIESGOS DE SST'!X29,X29&lt;'MAPAS DE RIESGOS INHER Y RESID'!$G$16+1),'MAPAS DE RIESGOS INHER Y RESID'!$M$19,IF(OR('MAPAS DE RIESGOS INHER Y RESID'!$H$17='MATRIZ DE RIESGOS DE SST'!X29,X29&lt;'MAPAS DE RIESGOS INHER Y RESID'!$I$18+1),'MAPAS DE RIESGOS INHER Y RESID'!$M$18,IF(OR('MAPAS DE RIESGOS INHER Y RESID'!$I$17='MATRIZ DE RIESGOS DE SST'!X29,X29&lt;'MAPAS DE RIESGOS INHER Y RESID'!$J$17+1),'MAPAS DE RIESGOS INHER Y RESID'!$M$17,'MAPAS DE RIESGOS INHER Y RESID'!$M$16)))</f>
        <v>MODERADO</v>
      </c>
      <c r="Z29" s="69" t="str">
        <f>VLOOKUP('MATRIZ DE RIESGOS DE SST'!Y29,'TABLA DE CRITERIOS'!$A$25:$B$28,2,FALSE)</f>
        <v>Reforzar la divulgación y aplicación de los controles existentes para mejorar su eficacia o complementar dichos controles estableciendo el plan de acción necesario, teniendo en cuenta la jerarquía de definición de controles.</v>
      </c>
    </row>
    <row r="30" spans="1:26" ht="247.15" customHeight="1" x14ac:dyDescent="0.25">
      <c r="A30" s="134" t="s">
        <v>190</v>
      </c>
      <c r="B30" s="134" t="s">
        <v>45</v>
      </c>
      <c r="C30" s="134"/>
      <c r="D30" s="134" t="s">
        <v>45</v>
      </c>
      <c r="E30" s="139" t="s">
        <v>45</v>
      </c>
      <c r="F30" s="134"/>
      <c r="G30" s="134"/>
      <c r="H30" s="131" t="s">
        <v>600</v>
      </c>
      <c r="I30" s="91" t="s">
        <v>191</v>
      </c>
      <c r="J30" s="70" t="s">
        <v>192</v>
      </c>
      <c r="K30" s="69" t="s">
        <v>193</v>
      </c>
      <c r="L30" s="78" t="s">
        <v>68</v>
      </c>
      <c r="M30" s="79">
        <f>VLOOKUP('MATRIZ DE RIESGOS DE SST'!L30,'MAPAS DE RIESGOS INHER Y RESID'!$E$3:$F$7,2,FALSE)</f>
        <v>3</v>
      </c>
      <c r="N30" s="78" t="s">
        <v>51</v>
      </c>
      <c r="O30" s="79">
        <f>VLOOKUP('MATRIZ DE RIESGOS DE SST'!N30,'MAPAS DE RIESGOS INHER Y RESID'!$O$3:$P$7,2,FALSE)</f>
        <v>16</v>
      </c>
      <c r="P30" s="79">
        <f>M30*O30</f>
        <v>48</v>
      </c>
      <c r="Q30" s="78" t="str">
        <f>IF(OR('MAPAS DE RIESGOS INHER Y RESID'!$G$7='MATRIZ DE RIESGOS DE SST'!P30,P30&lt;'MAPAS DE RIESGOS INHER Y RESID'!$G$3+1),'MAPAS DE RIESGOS INHER Y RESID'!$M$6,IF(OR('MAPAS DE RIESGOS INHER Y RESID'!$H$5='MATRIZ DE RIESGOS DE SST'!P30,P30&lt;'MAPAS DE RIESGOS INHER Y RESID'!$I$5+1),'MAPAS DE RIESGOS INHER Y RESID'!$M$5,IF(OR('MAPAS DE RIESGOS INHER Y RESID'!$I$4='MATRIZ DE RIESGOS DE SST'!P30,P30&lt;'MAPAS DE RIESGOS INHER Y RESID'!$J$4+1),'MAPAS DE RIESGOS INHER Y RESID'!$M$4,'MAPAS DE RIESGOS INHER Y RESID'!$M$3)))</f>
        <v>MODERADO</v>
      </c>
      <c r="R30" s="69" t="s">
        <v>194</v>
      </c>
      <c r="S30" s="91" t="s">
        <v>91</v>
      </c>
      <c r="T30" s="69" t="s">
        <v>195</v>
      </c>
      <c r="U30" s="69" t="s">
        <v>196</v>
      </c>
      <c r="V30" s="78" t="s">
        <v>56</v>
      </c>
      <c r="W30" s="80">
        <f>VLOOKUP(V30,'MAPAS DE RIESGOS INHER Y RESID'!$E$16:$F$18,2,FALSE)</f>
        <v>0.9</v>
      </c>
      <c r="X30" s="81">
        <f>P30-(W30*P30)</f>
        <v>4.7999999999999972</v>
      </c>
      <c r="Y30" s="78" t="str">
        <f>IF(OR('MAPAS DE RIESGOS INHER Y RESID'!$G$18='MATRIZ DE RIESGOS DE SST'!X30,X30&lt;'MAPAS DE RIESGOS INHER Y RESID'!$G$16+1),'MAPAS DE RIESGOS INHER Y RESID'!$M$19,IF(OR('MAPAS DE RIESGOS INHER Y RESID'!$H$17='MATRIZ DE RIESGOS DE SST'!X30,X30&lt;'MAPAS DE RIESGOS INHER Y RESID'!$I$18+1),'MAPAS DE RIESGOS INHER Y RESID'!$M$18,IF(OR('MAPAS DE RIESGOS INHER Y RESID'!$I$17='MATRIZ DE RIESGOS DE SST'!X30,X30&lt;'MAPAS DE RIESGOS INHER Y RESID'!$J$17+1),'MAPAS DE RIESGOS INHER Y RESID'!$M$17,'MAPAS DE RIESGOS INHER Y RESID'!$M$16)))</f>
        <v>BAJO</v>
      </c>
      <c r="Z30" s="69" t="str">
        <f>VLOOKUP('MATRIZ DE RIESGOS DE SST'!Y30,'TABLA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 spans="1:26" ht="253.15" customHeight="1" x14ac:dyDescent="0.25">
      <c r="A31" s="135"/>
      <c r="B31" s="135"/>
      <c r="C31" s="135"/>
      <c r="D31" s="135"/>
      <c r="E31" s="140"/>
      <c r="F31" s="135"/>
      <c r="G31" s="135"/>
      <c r="H31" s="132"/>
      <c r="I31" s="102" t="s">
        <v>197</v>
      </c>
      <c r="J31" s="70" t="s">
        <v>198</v>
      </c>
      <c r="K31" s="69" t="s">
        <v>199</v>
      </c>
      <c r="L31" s="78" t="s">
        <v>68</v>
      </c>
      <c r="M31" s="79">
        <f>VLOOKUP('MATRIZ DE RIESGOS DE SST'!L31,'MAPAS DE RIESGOS INHER Y RESID'!$E$3:$F$7,2,FALSE)</f>
        <v>3</v>
      </c>
      <c r="N31" s="78" t="s">
        <v>51</v>
      </c>
      <c r="O31" s="79">
        <f>VLOOKUP('MATRIZ DE RIESGOS DE SST'!N31,'MAPAS DE RIESGOS INHER Y RESID'!$O$3:$P$7,2,FALSE)</f>
        <v>16</v>
      </c>
      <c r="P31" s="79">
        <f>+M31*O31</f>
        <v>48</v>
      </c>
      <c r="Q31" s="78" t="str">
        <f>IF(OR('MAPAS DE RIESGOS INHER Y RESID'!$G$7='MATRIZ DE RIESGOS DE SST'!P31,P31&lt;'MAPAS DE RIESGOS INHER Y RESID'!$G$3+1),'MAPAS DE RIESGOS INHER Y RESID'!$M$6,IF(OR('MAPAS DE RIESGOS INHER Y RESID'!$H$5='MATRIZ DE RIESGOS DE SST'!P31,P31&lt;'MAPAS DE RIESGOS INHER Y RESID'!$I$5+1),'MAPAS DE RIESGOS INHER Y RESID'!$M$5,IF(OR('MAPAS DE RIESGOS INHER Y RESID'!$I$4='MATRIZ DE RIESGOS DE SST'!P31,P31&lt;'MAPAS DE RIESGOS INHER Y RESID'!$J$4+1),'MAPAS DE RIESGOS INHER Y RESID'!$M$4,'MAPAS DE RIESGOS INHER Y RESID'!$M$3)))</f>
        <v>MODERADO</v>
      </c>
      <c r="R31" s="69" t="s">
        <v>200</v>
      </c>
      <c r="S31" s="69" t="s">
        <v>201</v>
      </c>
      <c r="T31" s="92" t="s">
        <v>135</v>
      </c>
      <c r="U31" s="19" t="s">
        <v>202</v>
      </c>
      <c r="V31" s="78" t="s">
        <v>56</v>
      </c>
      <c r="W31" s="80">
        <f>VLOOKUP(V31,'MAPAS DE RIESGOS INHER Y RESID'!$E$16:$F$18,2,FALSE)</f>
        <v>0.9</v>
      </c>
      <c r="X31" s="81">
        <f>P31-(W31*P31)</f>
        <v>4.7999999999999972</v>
      </c>
      <c r="Y31" s="78" t="str">
        <f>IF(OR('MAPAS DE RIESGOS INHER Y RESID'!$G$18='MATRIZ DE RIESGOS DE SST'!X31,X31&lt;'MAPAS DE RIESGOS INHER Y RESID'!$G$16+1),'MAPAS DE RIESGOS INHER Y RESID'!$M$19,IF(OR('MAPAS DE RIESGOS INHER Y RESID'!$H$17='MATRIZ DE RIESGOS DE SST'!X31,X31&lt;'MAPAS DE RIESGOS INHER Y RESID'!$I$18+1),'MAPAS DE RIESGOS INHER Y RESID'!$M$18,IF(OR('MAPAS DE RIESGOS INHER Y RESID'!$I$17='MATRIZ DE RIESGOS DE SST'!X31,X31&lt;'MAPAS DE RIESGOS INHER Y RESID'!$J$17+1),'MAPAS DE RIESGOS INHER Y RESID'!$M$17,'MAPAS DE RIESGOS INHER Y RESID'!$M$16)))</f>
        <v>BAJO</v>
      </c>
      <c r="Z31" s="69" t="str">
        <f>VLOOKUP('MATRIZ DE RIESGOS DE SST'!Y31,'TABLA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 spans="1:26" ht="250.15" customHeight="1" x14ac:dyDescent="0.25">
      <c r="A32" s="135"/>
      <c r="B32" s="135"/>
      <c r="C32" s="135"/>
      <c r="D32" s="135"/>
      <c r="E32" s="140"/>
      <c r="F32" s="135"/>
      <c r="G32" s="135"/>
      <c r="H32" s="132"/>
      <c r="I32" s="91" t="s">
        <v>57</v>
      </c>
      <c r="J32" s="70" t="s">
        <v>203</v>
      </c>
      <c r="K32" s="69" t="s">
        <v>204</v>
      </c>
      <c r="L32" s="78" t="s">
        <v>124</v>
      </c>
      <c r="M32" s="79">
        <f>VLOOKUP('MATRIZ DE RIESGOS DE SST'!L32,'MAPAS DE RIESGOS INHER Y RESID'!$E$3:$F$7,2,FALSE)</f>
        <v>4</v>
      </c>
      <c r="N32" s="78" t="s">
        <v>51</v>
      </c>
      <c r="O32" s="79">
        <f>VLOOKUP('MATRIZ DE RIESGOS DE SST'!N32,'MAPAS DE RIESGOS INHER Y RESID'!$O$3:$P$7,2,FALSE)</f>
        <v>16</v>
      </c>
      <c r="P32" s="79">
        <f>M32*O32</f>
        <v>64</v>
      </c>
      <c r="Q32" s="78" t="str">
        <f>IF(OR('MAPAS DE RIESGOS INHER Y RESID'!$G$7='MATRIZ DE RIESGOS DE SST'!P32,P32&lt;'MAPAS DE RIESGOS INHER Y RESID'!$G$3+1),'MAPAS DE RIESGOS INHER Y RESID'!$M$6,IF(OR('MAPAS DE RIESGOS INHER Y RESID'!$H$5='MATRIZ DE RIESGOS DE SST'!P32,P32&lt;'MAPAS DE RIESGOS INHER Y RESID'!$I$5+1),'MAPAS DE RIESGOS INHER Y RESID'!$M$5,IF(OR('MAPAS DE RIESGOS INHER Y RESID'!$I$4='MATRIZ DE RIESGOS DE SST'!P32,P32&lt;'MAPAS DE RIESGOS INHER Y RESID'!$J$4+1),'MAPAS DE RIESGOS INHER Y RESID'!$M$4,'MAPAS DE RIESGOS INHER Y RESID'!$M$3)))</f>
        <v>ALTO</v>
      </c>
      <c r="R32" s="69" t="s">
        <v>205</v>
      </c>
      <c r="S32" s="69" t="s">
        <v>206</v>
      </c>
      <c r="T32" s="69" t="s">
        <v>207</v>
      </c>
      <c r="U32" s="69" t="s">
        <v>208</v>
      </c>
      <c r="V32" s="78" t="s">
        <v>56</v>
      </c>
      <c r="W32" s="80">
        <f>VLOOKUP(V32,'MAPAS DE RIESGOS INHER Y RESID'!$E$16:$F$18,2,FALSE)</f>
        <v>0.9</v>
      </c>
      <c r="X32" s="81">
        <f>P32-(W32*P32)</f>
        <v>6.3999999999999986</v>
      </c>
      <c r="Y32" s="78" t="str">
        <f>IF(OR('MAPAS DE RIESGOS INHER Y RESID'!$G$18='MATRIZ DE RIESGOS DE SST'!X32,X32&lt;'MAPAS DE RIESGOS INHER Y RESID'!$G$16+1),'MAPAS DE RIESGOS INHER Y RESID'!$M$19,IF(OR('MAPAS DE RIESGOS INHER Y RESID'!$H$17='MATRIZ DE RIESGOS DE SST'!X32,X32&lt;'MAPAS DE RIESGOS INHER Y RESID'!$I$18+1),'MAPAS DE RIESGOS INHER Y RESID'!$M$18,IF(OR('MAPAS DE RIESGOS INHER Y RESID'!$I$17='MATRIZ DE RIESGOS DE SST'!X32,X32&lt;'MAPAS DE RIESGOS INHER Y RESID'!$J$17+1),'MAPAS DE RIESGOS INHER Y RESID'!$M$17,'MAPAS DE RIESGOS INHER Y RESID'!$M$16)))</f>
        <v>BAJO</v>
      </c>
      <c r="Z32" s="69" t="str">
        <f>VLOOKUP('MATRIZ DE RIESGOS DE SST'!Y32,'TABLA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 spans="1:26" ht="225" customHeight="1" x14ac:dyDescent="0.25">
      <c r="A33" s="135"/>
      <c r="B33" s="135"/>
      <c r="C33" s="135"/>
      <c r="D33" s="135"/>
      <c r="E33" s="140"/>
      <c r="F33" s="135"/>
      <c r="G33" s="135"/>
      <c r="H33" s="132"/>
      <c r="I33" s="91" t="s">
        <v>155</v>
      </c>
      <c r="J33" s="69" t="s">
        <v>209</v>
      </c>
      <c r="K33" s="69" t="s">
        <v>210</v>
      </c>
      <c r="L33" s="78" t="s">
        <v>68</v>
      </c>
      <c r="M33" s="79">
        <f>VLOOKUP('MATRIZ DE RIESGOS DE SST'!L33,'MAPAS DE RIESGOS INHER Y RESID'!$E$3:$F$7,2,FALSE)</f>
        <v>3</v>
      </c>
      <c r="N33" s="78" t="s">
        <v>51</v>
      </c>
      <c r="O33" s="79">
        <f>VLOOKUP('MATRIZ DE RIESGOS DE SST'!N33,'MAPAS DE RIESGOS INHER Y RESID'!$O$3:$P$7,2,FALSE)</f>
        <v>16</v>
      </c>
      <c r="P33" s="79">
        <f t="shared" ref="P33:P34" si="5">+M33*O33</f>
        <v>48</v>
      </c>
      <c r="Q33" s="78" t="str">
        <f>IF(OR('MAPAS DE RIESGOS INHER Y RESID'!$G$7='MATRIZ DE RIESGOS DE SST'!P33,P33&lt;'MAPAS DE RIESGOS INHER Y RESID'!$G$3+1),'MAPAS DE RIESGOS INHER Y RESID'!$M$6,IF(OR('MAPAS DE RIESGOS INHER Y RESID'!$H$5='MATRIZ DE RIESGOS DE SST'!P33,P33&lt;'MAPAS DE RIESGOS INHER Y RESID'!$I$5+1),'MAPAS DE RIESGOS INHER Y RESID'!$M$5,IF(OR('MAPAS DE RIESGOS INHER Y RESID'!$I$4='MATRIZ DE RIESGOS DE SST'!P33,P33&lt;'MAPAS DE RIESGOS INHER Y RESID'!$J$4+1),'MAPAS DE RIESGOS INHER Y RESID'!$M$4,'MAPAS DE RIESGOS INHER Y RESID'!$M$3)))</f>
        <v>MODERADO</v>
      </c>
      <c r="R33" s="69" t="s">
        <v>211</v>
      </c>
      <c r="S33" s="69" t="s">
        <v>212</v>
      </c>
      <c r="T33" s="69" t="s">
        <v>213</v>
      </c>
      <c r="U33" s="69" t="s">
        <v>214</v>
      </c>
      <c r="V33" s="78" t="s">
        <v>56</v>
      </c>
      <c r="W33" s="80">
        <f>VLOOKUP(V33,'MAPAS DE RIESGOS INHER Y RESID'!$E$16:$F$18,2,FALSE)</f>
        <v>0.9</v>
      </c>
      <c r="X33" s="81">
        <f t="shared" ref="X33:X34" si="6">P33-(P33*W33)</f>
        <v>4.7999999999999972</v>
      </c>
      <c r="Y33" s="78" t="str">
        <f>IF(OR('MAPAS DE RIESGOS INHER Y RESID'!$G$18='MATRIZ DE RIESGOS DE SST'!X33,X33&lt;'MAPAS DE RIESGOS INHER Y RESID'!$G$16+1),'MAPAS DE RIESGOS INHER Y RESID'!$M$19,IF(OR('MAPAS DE RIESGOS INHER Y RESID'!$H$17='MATRIZ DE RIESGOS DE SST'!X33,X33&lt;'MAPAS DE RIESGOS INHER Y RESID'!$I$18+1),'MAPAS DE RIESGOS INHER Y RESID'!$M$18,IF(OR('MAPAS DE RIESGOS INHER Y RESID'!$I$17='MATRIZ DE RIESGOS DE SST'!X33,X33&lt;'MAPAS DE RIESGOS INHER Y RESID'!$J$17+1),'MAPAS DE RIESGOS INHER Y RESID'!$M$17,'MAPAS DE RIESGOS INHER Y RESID'!$M$16)))</f>
        <v>BAJO</v>
      </c>
      <c r="Z33" s="69" t="str">
        <f>VLOOKUP('MATRIZ DE RIESGOS DE SST'!Y33,'TABLA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 spans="1:26" ht="257.45" customHeight="1" x14ac:dyDescent="0.25">
      <c r="A34" s="135"/>
      <c r="B34" s="135"/>
      <c r="C34" s="135"/>
      <c r="D34" s="135"/>
      <c r="E34" s="140"/>
      <c r="F34" s="135"/>
      <c r="G34" s="135"/>
      <c r="H34" s="132"/>
      <c r="I34" s="91" t="s">
        <v>73</v>
      </c>
      <c r="J34" s="70" t="s">
        <v>215</v>
      </c>
      <c r="K34" s="69" t="s">
        <v>216</v>
      </c>
      <c r="L34" s="78" t="s">
        <v>217</v>
      </c>
      <c r="M34" s="79">
        <f>VLOOKUP('MATRIZ DE RIESGOS DE SST'!L34,'MAPAS DE RIESGOS INHER Y RESID'!$E$3:$F$7,2,FALSE)</f>
        <v>1</v>
      </c>
      <c r="N34" s="78" t="s">
        <v>51</v>
      </c>
      <c r="O34" s="79">
        <f>VLOOKUP('MATRIZ DE RIESGOS DE SST'!N34,'MAPAS DE RIESGOS INHER Y RESID'!$O$3:$P$7,2,FALSE)</f>
        <v>16</v>
      </c>
      <c r="P34" s="79">
        <f t="shared" si="5"/>
        <v>16</v>
      </c>
      <c r="Q34" s="78" t="str">
        <f>IF(OR('MAPAS DE RIESGOS INHER Y RESID'!$G$7='MATRIZ DE RIESGOS DE SST'!P34,P34&lt;'MAPAS DE RIESGOS INHER Y RESID'!$G$3+1),'MAPAS DE RIESGOS INHER Y RESID'!$M$6,IF(OR('MAPAS DE RIESGOS INHER Y RESID'!$H$5='MATRIZ DE RIESGOS DE SST'!P34,P34&lt;'MAPAS DE RIESGOS INHER Y RESID'!$I$5+1),'MAPAS DE RIESGOS INHER Y RESID'!$M$5,IF(OR('MAPAS DE RIESGOS INHER Y RESID'!$I$4='MATRIZ DE RIESGOS DE SST'!P34,P34&lt;'MAPAS DE RIESGOS INHER Y RESID'!$J$4+1),'MAPAS DE RIESGOS INHER Y RESID'!$M$4,'MAPAS DE RIESGOS INHER Y RESID'!$M$3)))</f>
        <v>MODERADO</v>
      </c>
      <c r="R34" s="69" t="s">
        <v>218</v>
      </c>
      <c r="S34" s="69" t="s">
        <v>78</v>
      </c>
      <c r="T34" s="91" t="s">
        <v>219</v>
      </c>
      <c r="U34" s="69" t="s">
        <v>220</v>
      </c>
      <c r="V34" s="78" t="s">
        <v>56</v>
      </c>
      <c r="W34" s="80">
        <f>VLOOKUP(V34,'MAPAS DE RIESGOS INHER Y RESID'!$E$16:$F$18,2,FALSE)</f>
        <v>0.9</v>
      </c>
      <c r="X34" s="81">
        <f t="shared" si="6"/>
        <v>1.5999999999999996</v>
      </c>
      <c r="Y34" s="78" t="str">
        <f>IF(OR('MAPAS DE RIESGOS INHER Y RESID'!$G$18='MATRIZ DE RIESGOS DE SST'!X34,X34&lt;'MAPAS DE RIESGOS INHER Y RESID'!$G$16+1),'MAPAS DE RIESGOS INHER Y RESID'!$M$19,IF(OR('MAPAS DE RIESGOS INHER Y RESID'!$H$17='MATRIZ DE RIESGOS DE SST'!X34,X34&lt;'MAPAS DE RIESGOS INHER Y RESID'!$I$18+1),'MAPAS DE RIESGOS INHER Y RESID'!$M$18,IF(OR('MAPAS DE RIESGOS INHER Y RESID'!$I$17='MATRIZ DE RIESGOS DE SST'!X34,X34&lt;'MAPAS DE RIESGOS INHER Y RESID'!$J$17+1),'MAPAS DE RIESGOS INHER Y RESID'!$M$17,'MAPAS DE RIESGOS INHER Y RESID'!$M$16)))</f>
        <v>BAJO</v>
      </c>
      <c r="Z34" s="69" t="str">
        <f>VLOOKUP('MATRIZ DE RIESGOS DE SST'!Y34,'TABLA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 spans="1:26" ht="256.89999999999998" customHeight="1" x14ac:dyDescent="0.25">
      <c r="A35" s="135"/>
      <c r="B35" s="135"/>
      <c r="C35" s="135"/>
      <c r="D35" s="135"/>
      <c r="E35" s="140"/>
      <c r="F35" s="135"/>
      <c r="G35" s="135"/>
      <c r="H35" s="132"/>
      <c r="I35" s="91" t="s">
        <v>221</v>
      </c>
      <c r="J35" s="70" t="s">
        <v>222</v>
      </c>
      <c r="K35" s="69" t="s">
        <v>223</v>
      </c>
      <c r="L35" s="78" t="s">
        <v>217</v>
      </c>
      <c r="M35" s="79">
        <f>VLOOKUP('MATRIZ DE RIESGOS DE SST'!L35,'MAPAS DE RIESGOS INHER Y RESID'!$E$3:$F$7,2,FALSE)</f>
        <v>1</v>
      </c>
      <c r="N35" s="78" t="s">
        <v>224</v>
      </c>
      <c r="O35" s="79">
        <f>VLOOKUP('MATRIZ DE RIESGOS DE SST'!N35,'MAPAS DE RIESGOS INHER Y RESID'!$O$3:$P$7,2,FALSE)</f>
        <v>2</v>
      </c>
      <c r="P35" s="79">
        <f t="shared" ref="P35:P38" si="7">+M35*O35</f>
        <v>2</v>
      </c>
      <c r="Q35" s="78" t="str">
        <f>IF(OR('MAPAS DE RIESGOS INHER Y RESID'!$G$7='MATRIZ DE RIESGOS DE SST'!P35,P35&lt;'MAPAS DE RIESGOS INHER Y RESID'!$G$3+1),'MAPAS DE RIESGOS INHER Y RESID'!$M$6,IF(OR('MAPAS DE RIESGOS INHER Y RESID'!$H$5='MATRIZ DE RIESGOS DE SST'!P35,P35&lt;'MAPAS DE RIESGOS INHER Y RESID'!$I$5+1),'MAPAS DE RIESGOS INHER Y RESID'!$M$5,IF(OR('MAPAS DE RIESGOS INHER Y RESID'!$I$4='MATRIZ DE RIESGOS DE SST'!P35,P35&lt;'MAPAS DE RIESGOS INHER Y RESID'!$J$4+1),'MAPAS DE RIESGOS INHER Y RESID'!$M$4,'MAPAS DE RIESGOS INHER Y RESID'!$M$3)))</f>
        <v>BAJO</v>
      </c>
      <c r="R35" s="91" t="s">
        <v>110</v>
      </c>
      <c r="S35" s="69" t="s">
        <v>225</v>
      </c>
      <c r="T35" s="69" t="s">
        <v>226</v>
      </c>
      <c r="U35" s="69" t="s">
        <v>227</v>
      </c>
      <c r="V35" s="78" t="s">
        <v>56</v>
      </c>
      <c r="W35" s="80">
        <f>VLOOKUP(V35,'MAPAS DE RIESGOS INHER Y RESID'!$E$16:$F$18,2,FALSE)</f>
        <v>0.9</v>
      </c>
      <c r="X35" s="81">
        <f t="shared" ref="X35:X38" si="8">P35-(P35*W35)</f>
        <v>0.19999999999999996</v>
      </c>
      <c r="Y35" s="78" t="str">
        <f>IF(OR('MAPAS DE RIESGOS INHER Y RESID'!$G$18='MATRIZ DE RIESGOS DE SST'!X35,X35&lt;'MAPAS DE RIESGOS INHER Y RESID'!$G$16+1),'MAPAS DE RIESGOS INHER Y RESID'!$M$19,IF(OR('MAPAS DE RIESGOS INHER Y RESID'!$H$17='MATRIZ DE RIESGOS DE SST'!X35,X35&lt;'MAPAS DE RIESGOS INHER Y RESID'!$I$18+1),'MAPAS DE RIESGOS INHER Y RESID'!$M$18,IF(OR('MAPAS DE RIESGOS INHER Y RESID'!$I$17='MATRIZ DE RIESGOS DE SST'!X35,X35&lt;'MAPAS DE RIESGOS INHER Y RESID'!$J$17+1),'MAPAS DE RIESGOS INHER Y RESID'!$M$17,'MAPAS DE RIESGOS INHER Y RESID'!$M$16)))</f>
        <v>BAJO</v>
      </c>
      <c r="Z35" s="69" t="str">
        <f>VLOOKUP('MATRIZ DE RIESGOS DE SST'!Y35,'TABLA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 spans="1:26" ht="324.60000000000002" customHeight="1" x14ac:dyDescent="0.25">
      <c r="A36" s="135"/>
      <c r="B36" s="135"/>
      <c r="C36" s="135"/>
      <c r="D36" s="135"/>
      <c r="E36" s="140"/>
      <c r="F36" s="135"/>
      <c r="G36" s="135"/>
      <c r="H36" s="132"/>
      <c r="I36" s="91" t="s">
        <v>228</v>
      </c>
      <c r="J36" s="69" t="s">
        <v>229</v>
      </c>
      <c r="K36" s="69" t="s">
        <v>59</v>
      </c>
      <c r="L36" s="78" t="s">
        <v>124</v>
      </c>
      <c r="M36" s="79">
        <f>VLOOKUP('MATRIZ DE RIESGOS DE SST'!L36,'MAPAS DE RIESGOS INHER Y RESID'!$E$3:$F$7,2,FALSE)</f>
        <v>4</v>
      </c>
      <c r="N36" s="78" t="s">
        <v>51</v>
      </c>
      <c r="O36" s="79">
        <f>VLOOKUP('MATRIZ DE RIESGOS DE SST'!N36,'MAPAS DE RIESGOS INHER Y RESID'!$O$3:$P$7,2,FALSE)</f>
        <v>16</v>
      </c>
      <c r="P36" s="79">
        <f t="shared" si="7"/>
        <v>64</v>
      </c>
      <c r="Q36" s="78" t="str">
        <f>IF(OR('MAPAS DE RIESGOS INHER Y RESID'!$G$7='MATRIZ DE RIESGOS DE SST'!P36,P36&lt;'MAPAS DE RIESGOS INHER Y RESID'!$G$3+1),'MAPAS DE RIESGOS INHER Y RESID'!$M$6,IF(OR('MAPAS DE RIESGOS INHER Y RESID'!$H$5='MATRIZ DE RIESGOS DE SST'!P36,P36&lt;'MAPAS DE RIESGOS INHER Y RESID'!$I$5+1),'MAPAS DE RIESGOS INHER Y RESID'!$M$5,IF(OR('MAPAS DE RIESGOS INHER Y RESID'!$I$4='MATRIZ DE RIESGOS DE SST'!P36,P36&lt;'MAPAS DE RIESGOS INHER Y RESID'!$J$4+1),'MAPAS DE RIESGOS INHER Y RESID'!$M$4,'MAPAS DE RIESGOS INHER Y RESID'!$M$3)))</f>
        <v>ALTO</v>
      </c>
      <c r="R36" s="91" t="s">
        <v>91</v>
      </c>
      <c r="S36" s="69" t="s">
        <v>230</v>
      </c>
      <c r="T36" s="69" t="s">
        <v>231</v>
      </c>
      <c r="U36" s="69" t="s">
        <v>232</v>
      </c>
      <c r="V36" s="78" t="s">
        <v>56</v>
      </c>
      <c r="W36" s="80">
        <f>VLOOKUP(V36,'MAPAS DE RIESGOS INHER Y RESID'!$E$16:$F$18,2,FALSE)</f>
        <v>0.9</v>
      </c>
      <c r="X36" s="81">
        <f t="shared" si="8"/>
        <v>6.3999999999999986</v>
      </c>
      <c r="Y36" s="78" t="str">
        <f>IF(OR('MAPAS DE RIESGOS INHER Y RESID'!$G$18='MATRIZ DE RIESGOS DE SST'!X36,X36&lt;'MAPAS DE RIESGOS INHER Y RESID'!$G$16+1),'MAPAS DE RIESGOS INHER Y RESID'!$M$19,IF(OR('MAPAS DE RIESGOS INHER Y RESID'!$H$17='MATRIZ DE RIESGOS DE SST'!X36,X36&lt;'MAPAS DE RIESGOS INHER Y RESID'!$I$18+1),'MAPAS DE RIESGOS INHER Y RESID'!$M$18,IF(OR('MAPAS DE RIESGOS INHER Y RESID'!$I$17='MATRIZ DE RIESGOS DE SST'!X36,X36&lt;'MAPAS DE RIESGOS INHER Y RESID'!$J$17+1),'MAPAS DE RIESGOS INHER Y RESID'!$M$17,'MAPAS DE RIESGOS INHER Y RESID'!$M$16)))</f>
        <v>BAJO</v>
      </c>
      <c r="Z36" s="69" t="str">
        <f>VLOOKUP('MATRIZ DE RIESGOS DE SST'!Y36,'TABLA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 spans="1:26" ht="283.89999999999998" customHeight="1" x14ac:dyDescent="0.25">
      <c r="A37" s="135"/>
      <c r="B37" s="135"/>
      <c r="C37" s="135"/>
      <c r="D37" s="135"/>
      <c r="E37" s="140"/>
      <c r="F37" s="135"/>
      <c r="G37" s="135"/>
      <c r="H37" s="132"/>
      <c r="I37" s="91" t="s">
        <v>163</v>
      </c>
      <c r="J37" s="69" t="s">
        <v>164</v>
      </c>
      <c r="K37" s="69" t="s">
        <v>165</v>
      </c>
      <c r="L37" s="78" t="s">
        <v>68</v>
      </c>
      <c r="M37" s="79">
        <f>VLOOKUP('MATRIZ DE RIESGOS DE SST'!L37,'MAPAS DE RIESGOS INHER Y RESID'!$E$3:$F$7,2,FALSE)</f>
        <v>3</v>
      </c>
      <c r="N37" s="78" t="s">
        <v>60</v>
      </c>
      <c r="O37" s="79">
        <f>VLOOKUP('MATRIZ DE RIESGOS DE SST'!N37,'MAPAS DE RIESGOS INHER Y RESID'!$O$3:$P$7,2,FALSE)</f>
        <v>256</v>
      </c>
      <c r="P37" s="79">
        <f>+M37*O37</f>
        <v>768</v>
      </c>
      <c r="Q37" s="78" t="str">
        <f>IF(OR('MAPAS DE RIESGOS INHER Y RESID'!$G$7='MATRIZ DE RIESGOS DE SST'!P37,P37&lt;'MAPAS DE RIESGOS INHER Y RESID'!$G$3+1),'MAPAS DE RIESGOS INHER Y RESID'!$M$6,IF(OR('MAPAS DE RIESGOS INHER Y RESID'!$H$5='MATRIZ DE RIESGOS DE SST'!P37,P37&lt;'MAPAS DE RIESGOS INHER Y RESID'!$I$5+1),'MAPAS DE RIESGOS INHER Y RESID'!$M$5,IF(OR('MAPAS DE RIESGOS INHER Y RESID'!$I$4='MATRIZ DE RIESGOS DE SST'!P37,P37&lt;'MAPAS DE RIESGOS INHER Y RESID'!$J$4+1),'MAPAS DE RIESGOS INHER Y RESID'!$M$4,'MAPAS DE RIESGOS INHER Y RESID'!$M$3)))</f>
        <v>ALTO</v>
      </c>
      <c r="R37" s="91" t="s">
        <v>91</v>
      </c>
      <c r="S37" s="91" t="s">
        <v>233</v>
      </c>
      <c r="T37" s="91" t="s">
        <v>91</v>
      </c>
      <c r="U37" s="69" t="s">
        <v>234</v>
      </c>
      <c r="V37" s="78" t="s">
        <v>56</v>
      </c>
      <c r="W37" s="80">
        <f>VLOOKUP(V37,'MAPAS DE RIESGOS INHER Y RESID'!$E$16:$F$18,2,FALSE)</f>
        <v>0.9</v>
      </c>
      <c r="X37" s="81">
        <f t="shared" si="8"/>
        <v>76.799999999999955</v>
      </c>
      <c r="Y37" s="78" t="str">
        <f>IF(OR('MAPAS DE RIESGOS INHER Y RESID'!$G$18='MATRIZ DE RIESGOS DE SST'!X37,X37&lt;'MAPAS DE RIESGOS INHER Y RESID'!$G$16+1),'MAPAS DE RIESGOS INHER Y RESID'!$M$19,IF(OR('MAPAS DE RIESGOS INHER Y RESID'!$H$17='MATRIZ DE RIESGOS DE SST'!X37,X37&lt;'MAPAS DE RIESGOS INHER Y RESID'!$I$18+1),'MAPAS DE RIESGOS INHER Y RESID'!$M$18,IF(OR('MAPAS DE RIESGOS INHER Y RESID'!$I$17='MATRIZ DE RIESGOS DE SST'!X37,X37&lt;'MAPAS DE RIESGOS INHER Y RESID'!$J$17+1),'MAPAS DE RIESGOS INHER Y RESID'!$M$17,'MAPAS DE RIESGOS INHER Y RESID'!$M$16)))</f>
        <v>MODERADO</v>
      </c>
      <c r="Z37" s="69" t="str">
        <f>VLOOKUP('MATRIZ DE RIESGOS DE SST'!Y37,'TABLA DE CRITERIOS'!$A$25:$B$28,2,FALSE)</f>
        <v>Reforzar la divulgación y aplicación de los controles existentes para mejorar su eficacia o complementar dichos controles estableciendo el plan de acción necesario, teniendo en cuenta la jerarquía de definición de controles.</v>
      </c>
    </row>
    <row r="38" spans="1:26" ht="348.6" customHeight="1" x14ac:dyDescent="0.25">
      <c r="A38" s="135"/>
      <c r="B38" s="135"/>
      <c r="C38" s="135"/>
      <c r="D38" s="135"/>
      <c r="E38" s="140"/>
      <c r="F38" s="135"/>
      <c r="G38" s="135"/>
      <c r="H38" s="132"/>
      <c r="I38" s="91" t="s">
        <v>235</v>
      </c>
      <c r="J38" s="69" t="s">
        <v>236</v>
      </c>
      <c r="K38" s="69" t="s">
        <v>237</v>
      </c>
      <c r="L38" s="78" t="s">
        <v>50</v>
      </c>
      <c r="M38" s="79">
        <f>VLOOKUP('MATRIZ DE RIESGOS DE SST'!L38,'MAPAS DE RIESGOS INHER Y RESID'!$E$3:$F$7,2,FALSE)</f>
        <v>2</v>
      </c>
      <c r="N38" s="78" t="s">
        <v>51</v>
      </c>
      <c r="O38" s="79">
        <f>VLOOKUP('MATRIZ DE RIESGOS DE SST'!N38,'MAPAS DE RIESGOS INHER Y RESID'!$O$3:$P$7,2,FALSE)</f>
        <v>16</v>
      </c>
      <c r="P38" s="79">
        <f t="shared" si="7"/>
        <v>32</v>
      </c>
      <c r="Q38" s="78" t="str">
        <f>IF(OR('MAPAS DE RIESGOS INHER Y RESID'!$G$7='MATRIZ DE RIESGOS DE SST'!P38,P38&lt;'MAPAS DE RIESGOS INHER Y RESID'!$G$3+1),'MAPAS DE RIESGOS INHER Y RESID'!$M$6,IF(OR('MAPAS DE RIESGOS INHER Y RESID'!$H$5='MATRIZ DE RIESGOS DE SST'!P38,P38&lt;'MAPAS DE RIESGOS INHER Y RESID'!$I$5+1),'MAPAS DE RIESGOS INHER Y RESID'!$M$5,IF(OR('MAPAS DE RIESGOS INHER Y RESID'!$I$4='MATRIZ DE RIESGOS DE SST'!P38,P38&lt;'MAPAS DE RIESGOS INHER Y RESID'!$J$4+1),'MAPAS DE RIESGOS INHER Y RESID'!$M$4,'MAPAS DE RIESGOS INHER Y RESID'!$M$3)))</f>
        <v>MODERADO</v>
      </c>
      <c r="R38" s="97" t="s">
        <v>238</v>
      </c>
      <c r="S38" s="98" t="s">
        <v>239</v>
      </c>
      <c r="T38" s="69" t="s">
        <v>240</v>
      </c>
      <c r="U38" s="69" t="s">
        <v>241</v>
      </c>
      <c r="V38" s="78" t="s">
        <v>68</v>
      </c>
      <c r="W38" s="80">
        <f>VLOOKUP(V38,'MAPAS DE RIESGOS INHER Y RESID'!$E$16:$F$18,2,FALSE)</f>
        <v>0.4</v>
      </c>
      <c r="X38" s="81">
        <f t="shared" si="8"/>
        <v>19.2</v>
      </c>
      <c r="Y38" s="78" t="str">
        <f>IF(OR('MAPAS DE RIESGOS INHER Y RESID'!$G$18='MATRIZ DE RIESGOS DE SST'!X38,X38&lt;'MAPAS DE RIESGOS INHER Y RESID'!$G$16+1),'MAPAS DE RIESGOS INHER Y RESID'!$M$19,IF(OR('MAPAS DE RIESGOS INHER Y RESID'!$H$17='MATRIZ DE RIESGOS DE SST'!X38,X38&lt;'MAPAS DE RIESGOS INHER Y RESID'!$I$18+1),'MAPAS DE RIESGOS INHER Y RESID'!$M$18,IF(OR('MAPAS DE RIESGOS INHER Y RESID'!$I$17='MATRIZ DE RIESGOS DE SST'!X38,X38&lt;'MAPAS DE RIESGOS INHER Y RESID'!$J$17+1),'MAPAS DE RIESGOS INHER Y RESID'!$M$17,'MAPAS DE RIESGOS INHER Y RESID'!$M$16)))</f>
        <v>MODERADO</v>
      </c>
      <c r="Z38" s="69" t="str">
        <f>VLOOKUP('MATRIZ DE RIESGOS DE SST'!Y38,'TABLA DE CRITERIOS'!$A$25:$B$28,2,FALSE)</f>
        <v>Reforzar la divulgación y aplicación de los controles existentes para mejorar su eficacia o complementar dichos controles estableciendo el plan de acción necesario, teniendo en cuenta la jerarquía de definición de controles.</v>
      </c>
    </row>
    <row r="39" spans="1:26" ht="257.45" customHeight="1" x14ac:dyDescent="0.25">
      <c r="A39" s="135"/>
      <c r="B39" s="135"/>
      <c r="C39" s="135"/>
      <c r="D39" s="135"/>
      <c r="E39" s="140"/>
      <c r="F39" s="135"/>
      <c r="G39" s="135"/>
      <c r="H39" s="132"/>
      <c r="I39" s="91" t="s">
        <v>57</v>
      </c>
      <c r="J39" s="69" t="s">
        <v>242</v>
      </c>
      <c r="K39" s="91" t="s">
        <v>59</v>
      </c>
      <c r="L39" s="78" t="s">
        <v>68</v>
      </c>
      <c r="M39" s="79">
        <f>VLOOKUP('MATRIZ DE RIESGOS DE SST'!L39,'MAPAS DE RIESGOS INHER Y RESID'!$E$3:$F$7,2,FALSE)</f>
        <v>3</v>
      </c>
      <c r="N39" s="78" t="s">
        <v>51</v>
      </c>
      <c r="O39" s="79">
        <f>VLOOKUP('MATRIZ DE RIESGOS DE SST'!N39,'MAPAS DE RIESGOS INHER Y RESID'!$O$3:$P$7,2,FALSE)</f>
        <v>16</v>
      </c>
      <c r="P39" s="79">
        <f t="shared" ref="P39:P41" si="9">+M39*O39</f>
        <v>48</v>
      </c>
      <c r="Q39" s="78" t="str">
        <f>IF(OR('MAPAS DE RIESGOS INHER Y RESID'!$G$7='MATRIZ DE RIESGOS DE SST'!P39,P39&lt;'MAPAS DE RIESGOS INHER Y RESID'!$G$3+1),'MAPAS DE RIESGOS INHER Y RESID'!$M$6,IF(OR('MAPAS DE RIESGOS INHER Y RESID'!$H$5='MATRIZ DE RIESGOS DE SST'!P39,P39&lt;'MAPAS DE RIESGOS INHER Y RESID'!$I$5+1),'MAPAS DE RIESGOS INHER Y RESID'!$M$5,IF(OR('MAPAS DE RIESGOS INHER Y RESID'!$I$4='MATRIZ DE RIESGOS DE SST'!P39,P39&lt;'MAPAS DE RIESGOS INHER Y RESID'!$J$4+1),'MAPAS DE RIESGOS INHER Y RESID'!$M$4,'MAPAS DE RIESGOS INHER Y RESID'!$M$3)))</f>
        <v>MODERADO</v>
      </c>
      <c r="R39" s="91" t="s">
        <v>243</v>
      </c>
      <c r="S39" s="69" t="s">
        <v>244</v>
      </c>
      <c r="T39" s="69" t="s">
        <v>207</v>
      </c>
      <c r="U39" s="69" t="s">
        <v>245</v>
      </c>
      <c r="V39" s="78" t="s">
        <v>56</v>
      </c>
      <c r="W39" s="80">
        <f>VLOOKUP(V39,'MAPAS DE RIESGOS INHER Y RESID'!$E$16:$F$18,2,FALSE)</f>
        <v>0.9</v>
      </c>
      <c r="X39" s="81">
        <f t="shared" ref="X39:X41" si="10">P39-(P39*W39)</f>
        <v>4.7999999999999972</v>
      </c>
      <c r="Y39" s="78" t="str">
        <f>IF(OR('MAPAS DE RIESGOS INHER Y RESID'!$G$18='MATRIZ DE RIESGOS DE SST'!X39,X39&lt;'MAPAS DE RIESGOS INHER Y RESID'!$G$16+1),'MAPAS DE RIESGOS INHER Y RESID'!$M$19,IF(OR('MAPAS DE RIESGOS INHER Y RESID'!$H$17='MATRIZ DE RIESGOS DE SST'!X39,X39&lt;'MAPAS DE RIESGOS INHER Y RESID'!$I$18+1),'MAPAS DE RIESGOS INHER Y RESID'!$M$18,IF(OR('MAPAS DE RIESGOS INHER Y RESID'!$I$17='MATRIZ DE RIESGOS DE SST'!X39,X39&lt;'MAPAS DE RIESGOS INHER Y RESID'!$J$17+1),'MAPAS DE RIESGOS INHER Y RESID'!$M$17,'MAPAS DE RIESGOS INHER Y RESID'!$M$16)))</f>
        <v>BAJO</v>
      </c>
      <c r="Z39" s="69" t="str">
        <f>VLOOKUP('MATRIZ DE RIESGOS DE SST'!Y39,'TABLA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 spans="1:26" ht="253.5" x14ac:dyDescent="0.25">
      <c r="A40" s="135"/>
      <c r="B40" s="135"/>
      <c r="C40" s="135"/>
      <c r="D40" s="135"/>
      <c r="E40" s="140"/>
      <c r="F40" s="135"/>
      <c r="G40" s="135"/>
      <c r="H40" s="132"/>
      <c r="I40" s="91" t="s">
        <v>182</v>
      </c>
      <c r="J40" s="70" t="s">
        <v>183</v>
      </c>
      <c r="K40" s="69" t="s">
        <v>132</v>
      </c>
      <c r="L40" s="78" t="s">
        <v>50</v>
      </c>
      <c r="M40" s="79">
        <f>VLOOKUP('MATRIZ DE RIESGOS DE SST'!L40,'MAPAS DE RIESGOS INHER Y RESID'!$E$3:$F$7,2,FALSE)</f>
        <v>2</v>
      </c>
      <c r="N40" s="78" t="s">
        <v>51</v>
      </c>
      <c r="O40" s="79">
        <f>VLOOKUP('MATRIZ DE RIESGOS DE SST'!N40,'MAPAS DE RIESGOS INHER Y RESID'!$O$3:$P$7,2,FALSE)</f>
        <v>16</v>
      </c>
      <c r="P40" s="79">
        <f t="shared" si="9"/>
        <v>32</v>
      </c>
      <c r="Q40" s="78" t="str">
        <f>IF(OR('MAPAS DE RIESGOS INHER Y RESID'!$G$7='MATRIZ DE RIESGOS DE SST'!P40,P40&lt;'MAPAS DE RIESGOS INHER Y RESID'!$G$3+1),'MAPAS DE RIESGOS INHER Y RESID'!$M$6,IF(OR('MAPAS DE RIESGOS INHER Y RESID'!$H$5='MATRIZ DE RIESGOS DE SST'!P40,P40&lt;'MAPAS DE RIESGOS INHER Y RESID'!$I$5+1),'MAPAS DE RIESGOS INHER Y RESID'!$M$5,IF(OR('MAPAS DE RIESGOS INHER Y RESID'!$I$4='MATRIZ DE RIESGOS DE SST'!P40,P40&lt;'MAPAS DE RIESGOS INHER Y RESID'!$J$4+1),'MAPAS DE RIESGOS INHER Y RESID'!$M$4,'MAPAS DE RIESGOS INHER Y RESID'!$M$3)))</f>
        <v>MODERADO</v>
      </c>
      <c r="R40" s="91" t="s">
        <v>184</v>
      </c>
      <c r="S40" s="91" t="s">
        <v>185</v>
      </c>
      <c r="T40" s="92" t="s">
        <v>135</v>
      </c>
      <c r="U40" s="19" t="s">
        <v>186</v>
      </c>
      <c r="V40" s="78" t="s">
        <v>56</v>
      </c>
      <c r="W40" s="80">
        <f>VLOOKUP(V40,'MAPAS DE RIESGOS INHER Y RESID'!$E$16:$F$18,2,FALSE)</f>
        <v>0.9</v>
      </c>
      <c r="X40" s="81">
        <f t="shared" si="10"/>
        <v>3.1999999999999993</v>
      </c>
      <c r="Y40" s="78" t="str">
        <f>IF(OR('MAPAS DE RIESGOS INHER Y RESID'!$G$18='MATRIZ DE RIESGOS DE SST'!X40,X40&lt;'MAPAS DE RIESGOS INHER Y RESID'!$G$16+1),'MAPAS DE RIESGOS INHER Y RESID'!$M$19,IF(OR('MAPAS DE RIESGOS INHER Y RESID'!$H$17='MATRIZ DE RIESGOS DE SST'!X40,X40&lt;'MAPAS DE RIESGOS INHER Y RESID'!$I$18+1),'MAPAS DE RIESGOS INHER Y RESID'!$M$18,IF(OR('MAPAS DE RIESGOS INHER Y RESID'!$I$17='MATRIZ DE RIESGOS DE SST'!X40,X40&lt;'MAPAS DE RIESGOS INHER Y RESID'!$J$17+1),'MAPAS DE RIESGOS INHER Y RESID'!$M$17,'MAPAS DE RIESGOS INHER Y RESID'!$M$16)))</f>
        <v>BAJO</v>
      </c>
      <c r="Z40" s="69" t="str">
        <f>VLOOKUP('MATRIZ DE RIESGOS DE SST'!Y40,'TABLA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 spans="1:26" ht="294" customHeight="1" x14ac:dyDescent="0.25">
      <c r="A41" s="135"/>
      <c r="B41" s="135"/>
      <c r="C41" s="135"/>
      <c r="D41" s="135"/>
      <c r="E41" s="140"/>
      <c r="F41" s="135"/>
      <c r="G41" s="135"/>
      <c r="H41" s="132"/>
      <c r="I41" s="91" t="s">
        <v>137</v>
      </c>
      <c r="J41" s="70" t="s">
        <v>138</v>
      </c>
      <c r="K41" s="69" t="s">
        <v>139</v>
      </c>
      <c r="L41" s="78" t="s">
        <v>68</v>
      </c>
      <c r="M41" s="79">
        <f>VLOOKUP('MATRIZ DE RIESGOS DE SST'!L41,'MAPAS DE RIESGOS INHER Y RESID'!$E$3:$F$7,2,FALSE)</f>
        <v>3</v>
      </c>
      <c r="N41" s="78" t="s">
        <v>51</v>
      </c>
      <c r="O41" s="79">
        <f>VLOOKUP('MATRIZ DE RIESGOS DE SST'!N41,'MAPAS DE RIESGOS INHER Y RESID'!$O$3:$P$7,2,FALSE)</f>
        <v>16</v>
      </c>
      <c r="P41" s="79">
        <f t="shared" si="9"/>
        <v>48</v>
      </c>
      <c r="Q41" s="78" t="str">
        <f>IF(OR('MAPAS DE RIESGOS INHER Y RESID'!$G$7='MATRIZ DE RIESGOS DE SST'!P41,P41&lt;'MAPAS DE RIESGOS INHER Y RESID'!$G$3+1),'MAPAS DE RIESGOS INHER Y RESID'!$M$6,IF(OR('MAPAS DE RIESGOS INHER Y RESID'!$H$5='MATRIZ DE RIESGOS DE SST'!P41,P41&lt;'MAPAS DE RIESGOS INHER Y RESID'!$I$5+1),'MAPAS DE RIESGOS INHER Y RESID'!$M$5,IF(OR('MAPAS DE RIESGOS INHER Y RESID'!$I$4='MATRIZ DE RIESGOS DE SST'!P41,P41&lt;'MAPAS DE RIESGOS INHER Y RESID'!$J$4+1),'MAPAS DE RIESGOS INHER Y RESID'!$M$4,'MAPAS DE RIESGOS INHER Y RESID'!$M$3)))</f>
        <v>MODERADO</v>
      </c>
      <c r="R41" s="91" t="s">
        <v>140</v>
      </c>
      <c r="S41" s="69" t="s">
        <v>246</v>
      </c>
      <c r="T41" s="69" t="s">
        <v>142</v>
      </c>
      <c r="U41" s="69" t="s">
        <v>247</v>
      </c>
      <c r="V41" s="78" t="s">
        <v>56</v>
      </c>
      <c r="W41" s="80">
        <f>VLOOKUP(V41,'MAPAS DE RIESGOS INHER Y RESID'!$E$16:$F$18,2,FALSE)</f>
        <v>0.9</v>
      </c>
      <c r="X41" s="81">
        <f t="shared" si="10"/>
        <v>4.7999999999999972</v>
      </c>
      <c r="Y41" s="78" t="str">
        <f>IF(OR('MAPAS DE RIESGOS INHER Y RESID'!$G$18='MATRIZ DE RIESGOS DE SST'!X41,X41&lt;'MAPAS DE RIESGOS INHER Y RESID'!$G$16+1),'MAPAS DE RIESGOS INHER Y RESID'!$M$19,IF(OR('MAPAS DE RIESGOS INHER Y RESID'!$H$17='MATRIZ DE RIESGOS DE SST'!X41,X41&lt;'MAPAS DE RIESGOS INHER Y RESID'!$I$18+1),'MAPAS DE RIESGOS INHER Y RESID'!$M$18,IF(OR('MAPAS DE RIESGOS INHER Y RESID'!$I$17='MATRIZ DE RIESGOS DE SST'!X41,X41&lt;'MAPAS DE RIESGOS INHER Y RESID'!$J$17+1),'MAPAS DE RIESGOS INHER Y RESID'!$M$17,'MAPAS DE RIESGOS INHER Y RESID'!$M$16)))</f>
        <v>BAJO</v>
      </c>
      <c r="Z41" s="69" t="str">
        <f>VLOOKUP('MATRIZ DE RIESGOS DE SST'!Y41,'TABLA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 spans="1:26" ht="273" customHeight="1" x14ac:dyDescent="0.25">
      <c r="A42" s="134" t="s">
        <v>190</v>
      </c>
      <c r="B42" s="134" t="s">
        <v>45</v>
      </c>
      <c r="C42" s="134"/>
      <c r="D42" s="134" t="s">
        <v>45</v>
      </c>
      <c r="E42" s="134"/>
      <c r="F42" s="134"/>
      <c r="G42" s="134"/>
      <c r="H42" s="131" t="s">
        <v>601</v>
      </c>
      <c r="I42" s="91" t="s">
        <v>191</v>
      </c>
      <c r="J42" s="70" t="s">
        <v>248</v>
      </c>
      <c r="K42" s="69" t="s">
        <v>193</v>
      </c>
      <c r="L42" s="78" t="s">
        <v>68</v>
      </c>
      <c r="M42" s="79">
        <f>VLOOKUP('MATRIZ DE RIESGOS DE SST'!L42,'MAPAS DE RIESGOS INHER Y RESID'!$E$3:$F$7,2,FALSE)</f>
        <v>3</v>
      </c>
      <c r="N42" s="78" t="s">
        <v>51</v>
      </c>
      <c r="O42" s="79">
        <f>VLOOKUP('MATRIZ DE RIESGOS DE SST'!N42,'MAPAS DE RIESGOS INHER Y RESID'!$O$3:$P$7,2,FALSE)</f>
        <v>16</v>
      </c>
      <c r="P42" s="79">
        <f>M42*O42</f>
        <v>48</v>
      </c>
      <c r="Q42" s="78" t="str">
        <f>IF(OR('MAPAS DE RIESGOS INHER Y RESID'!$G$7='MATRIZ DE RIESGOS DE SST'!P42,P42&lt;'MAPAS DE RIESGOS INHER Y RESID'!$G$3+1),'MAPAS DE RIESGOS INHER Y RESID'!$M$6,IF(OR('MAPAS DE RIESGOS INHER Y RESID'!$H$5='MATRIZ DE RIESGOS DE SST'!P42,P42&lt;'MAPAS DE RIESGOS INHER Y RESID'!$I$5+1),'MAPAS DE RIESGOS INHER Y RESID'!$M$5,IF(OR('MAPAS DE RIESGOS INHER Y RESID'!$I$4='MATRIZ DE RIESGOS DE SST'!P42,P42&lt;'MAPAS DE RIESGOS INHER Y RESID'!$J$4+1),'MAPAS DE RIESGOS INHER Y RESID'!$M$4,'MAPAS DE RIESGOS INHER Y RESID'!$M$3)))</f>
        <v>MODERADO</v>
      </c>
      <c r="R42" s="69" t="s">
        <v>194</v>
      </c>
      <c r="S42" s="91" t="s">
        <v>91</v>
      </c>
      <c r="T42" s="69" t="s">
        <v>195</v>
      </c>
      <c r="U42" s="69" t="s">
        <v>196</v>
      </c>
      <c r="V42" s="78" t="s">
        <v>56</v>
      </c>
      <c r="W42" s="80">
        <f>VLOOKUP(V42,'MAPAS DE RIESGOS INHER Y RESID'!$E$16:$F$18,2,FALSE)</f>
        <v>0.9</v>
      </c>
      <c r="X42" s="81">
        <f>P42-(W42*P42)</f>
        <v>4.7999999999999972</v>
      </c>
      <c r="Y42" s="78" t="str">
        <f>IF(OR('MAPAS DE RIESGOS INHER Y RESID'!$G$18='MATRIZ DE RIESGOS DE SST'!X42,X42&lt;'MAPAS DE RIESGOS INHER Y RESID'!$G$16+1),'MAPAS DE RIESGOS INHER Y RESID'!$M$19,IF(OR('MAPAS DE RIESGOS INHER Y RESID'!$H$17='MATRIZ DE RIESGOS DE SST'!X42,X42&lt;'MAPAS DE RIESGOS INHER Y RESID'!$I$18+1),'MAPAS DE RIESGOS INHER Y RESID'!$M$18,IF(OR('MAPAS DE RIESGOS INHER Y RESID'!$I$17='MATRIZ DE RIESGOS DE SST'!X42,X42&lt;'MAPAS DE RIESGOS INHER Y RESID'!$J$17+1),'MAPAS DE RIESGOS INHER Y RESID'!$M$17,'MAPAS DE RIESGOS INHER Y RESID'!$M$16)))</f>
        <v>BAJO</v>
      </c>
      <c r="Z42" s="69" t="str">
        <f>VLOOKUP('MATRIZ DE RIESGOS DE SST'!Y42,'TABLA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 spans="1:26" ht="256.89999999999998" customHeight="1" x14ac:dyDescent="0.25">
      <c r="A43" s="135"/>
      <c r="B43" s="135"/>
      <c r="C43" s="135"/>
      <c r="D43" s="135"/>
      <c r="E43" s="135"/>
      <c r="F43" s="135"/>
      <c r="G43" s="135"/>
      <c r="H43" s="132"/>
      <c r="I43" s="91" t="s">
        <v>197</v>
      </c>
      <c r="J43" s="70" t="s">
        <v>198</v>
      </c>
      <c r="K43" s="69" t="s">
        <v>199</v>
      </c>
      <c r="L43" s="78" t="s">
        <v>68</v>
      </c>
      <c r="M43" s="79">
        <f>VLOOKUP('MATRIZ DE RIESGOS DE SST'!L43,'MAPAS DE RIESGOS INHER Y RESID'!$E$3:$F$7,2,FALSE)</f>
        <v>3</v>
      </c>
      <c r="N43" s="78" t="s">
        <v>51</v>
      </c>
      <c r="O43" s="79">
        <f>VLOOKUP('MATRIZ DE RIESGOS DE SST'!N43,'MAPAS DE RIESGOS INHER Y RESID'!$O$3:$P$7,2,FALSE)</f>
        <v>16</v>
      </c>
      <c r="P43" s="79">
        <f>+M43*O43</f>
        <v>48</v>
      </c>
      <c r="Q43" s="78" t="str">
        <f>IF(OR('MAPAS DE RIESGOS INHER Y RESID'!$G$7='MATRIZ DE RIESGOS DE SST'!P43,P43&lt;'MAPAS DE RIESGOS INHER Y RESID'!$G$3+1),'MAPAS DE RIESGOS INHER Y RESID'!$M$6,IF(OR('MAPAS DE RIESGOS INHER Y RESID'!$H$5='MATRIZ DE RIESGOS DE SST'!P43,P43&lt;'MAPAS DE RIESGOS INHER Y RESID'!$I$5+1),'MAPAS DE RIESGOS INHER Y RESID'!$M$5,IF(OR('MAPAS DE RIESGOS INHER Y RESID'!$I$4='MATRIZ DE RIESGOS DE SST'!P43,P43&lt;'MAPAS DE RIESGOS INHER Y RESID'!$J$4+1),'MAPAS DE RIESGOS INHER Y RESID'!$M$4,'MAPAS DE RIESGOS INHER Y RESID'!$M$3)))</f>
        <v>MODERADO</v>
      </c>
      <c r="R43" s="69" t="s">
        <v>249</v>
      </c>
      <c r="S43" s="69" t="s">
        <v>201</v>
      </c>
      <c r="T43" s="19" t="s">
        <v>91</v>
      </c>
      <c r="U43" s="19" t="s">
        <v>250</v>
      </c>
      <c r="V43" s="78" t="s">
        <v>56</v>
      </c>
      <c r="W43" s="80">
        <f>VLOOKUP(V43,'MAPAS DE RIESGOS INHER Y RESID'!$E$16:$F$18,2,FALSE)</f>
        <v>0.9</v>
      </c>
      <c r="X43" s="81">
        <f>P43-(W43*P43)</f>
        <v>4.7999999999999972</v>
      </c>
      <c r="Y43" s="78" t="str">
        <f>IF(OR('MAPAS DE RIESGOS INHER Y RESID'!$G$18='MATRIZ DE RIESGOS DE SST'!X43,X43&lt;'MAPAS DE RIESGOS INHER Y RESID'!$G$16+1),'MAPAS DE RIESGOS INHER Y RESID'!$M$19,IF(OR('MAPAS DE RIESGOS INHER Y RESID'!$H$17='MATRIZ DE RIESGOS DE SST'!X43,X43&lt;'MAPAS DE RIESGOS INHER Y RESID'!$I$18+1),'MAPAS DE RIESGOS INHER Y RESID'!$M$18,IF(OR('MAPAS DE RIESGOS INHER Y RESID'!$I$17='MATRIZ DE RIESGOS DE SST'!X43,X43&lt;'MAPAS DE RIESGOS INHER Y RESID'!$J$17+1),'MAPAS DE RIESGOS INHER Y RESID'!$M$17,'MAPAS DE RIESGOS INHER Y RESID'!$M$16)))</f>
        <v>BAJO</v>
      </c>
      <c r="Z43" s="69" t="str">
        <f>VLOOKUP('MATRIZ DE RIESGOS DE SST'!Y43,'TABLA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 spans="1:26" ht="249.6" customHeight="1" x14ac:dyDescent="0.25">
      <c r="A44" s="135"/>
      <c r="B44" s="135"/>
      <c r="C44" s="135"/>
      <c r="D44" s="135"/>
      <c r="E44" s="135"/>
      <c r="F44" s="135"/>
      <c r="G44" s="135"/>
      <c r="H44" s="132"/>
      <c r="I44" s="91" t="s">
        <v>57</v>
      </c>
      <c r="J44" s="70" t="s">
        <v>251</v>
      </c>
      <c r="K44" s="69" t="s">
        <v>204</v>
      </c>
      <c r="L44" s="78" t="s">
        <v>124</v>
      </c>
      <c r="M44" s="79">
        <f>VLOOKUP('MATRIZ DE RIESGOS DE SST'!L44,'MAPAS DE RIESGOS INHER Y RESID'!$E$3:$F$7,2,FALSE)</f>
        <v>4</v>
      </c>
      <c r="N44" s="78" t="s">
        <v>51</v>
      </c>
      <c r="O44" s="79">
        <f>VLOOKUP('MATRIZ DE RIESGOS DE SST'!N44,'MAPAS DE RIESGOS INHER Y RESID'!$O$3:$P$7,2,FALSE)</f>
        <v>16</v>
      </c>
      <c r="P44" s="79">
        <f>M44*O44</f>
        <v>64</v>
      </c>
      <c r="Q44" s="78" t="str">
        <f>IF(OR('MAPAS DE RIESGOS INHER Y RESID'!$G$7='MATRIZ DE RIESGOS DE SST'!P44,P44&lt;'MAPAS DE RIESGOS INHER Y RESID'!$G$3+1),'MAPAS DE RIESGOS INHER Y RESID'!$M$6,IF(OR('MAPAS DE RIESGOS INHER Y RESID'!$H$5='MATRIZ DE RIESGOS DE SST'!P44,P44&lt;'MAPAS DE RIESGOS INHER Y RESID'!$I$5+1),'MAPAS DE RIESGOS INHER Y RESID'!$M$5,IF(OR('MAPAS DE RIESGOS INHER Y RESID'!$I$4='MATRIZ DE RIESGOS DE SST'!P44,P44&lt;'MAPAS DE RIESGOS INHER Y RESID'!$J$4+1),'MAPAS DE RIESGOS INHER Y RESID'!$M$4,'MAPAS DE RIESGOS INHER Y RESID'!$M$3)))</f>
        <v>ALTO</v>
      </c>
      <c r="R44" s="69" t="s">
        <v>243</v>
      </c>
      <c r="S44" s="69" t="s">
        <v>244</v>
      </c>
      <c r="T44" s="69" t="s">
        <v>252</v>
      </c>
      <c r="U44" s="69" t="s">
        <v>253</v>
      </c>
      <c r="V44" s="78" t="s">
        <v>56</v>
      </c>
      <c r="W44" s="80">
        <f>VLOOKUP(V44,'MAPAS DE RIESGOS INHER Y RESID'!$E$16:$F$18,2,FALSE)</f>
        <v>0.9</v>
      </c>
      <c r="X44" s="81">
        <f>P44-(W44*P44)</f>
        <v>6.3999999999999986</v>
      </c>
      <c r="Y44" s="78" t="str">
        <f>IF(OR('MAPAS DE RIESGOS INHER Y RESID'!$G$18='MATRIZ DE RIESGOS DE SST'!X44,X44&lt;'MAPAS DE RIESGOS INHER Y RESID'!$G$16+1),'MAPAS DE RIESGOS INHER Y RESID'!$M$19,IF(OR('MAPAS DE RIESGOS INHER Y RESID'!$H$17='MATRIZ DE RIESGOS DE SST'!X44,X44&lt;'MAPAS DE RIESGOS INHER Y RESID'!$I$18+1),'MAPAS DE RIESGOS INHER Y RESID'!$M$18,IF(OR('MAPAS DE RIESGOS INHER Y RESID'!$I$17='MATRIZ DE RIESGOS DE SST'!X44,X44&lt;'MAPAS DE RIESGOS INHER Y RESID'!$J$17+1),'MAPAS DE RIESGOS INHER Y RESID'!$M$17,'MAPAS DE RIESGOS INHER Y RESID'!$M$16)))</f>
        <v>BAJO</v>
      </c>
      <c r="Z44" s="69" t="str">
        <f>VLOOKUP('MATRIZ DE RIESGOS DE SST'!Y44,'TABLA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 spans="1:26" ht="249.6" customHeight="1" x14ac:dyDescent="0.25">
      <c r="A45" s="135"/>
      <c r="B45" s="135"/>
      <c r="C45" s="135"/>
      <c r="D45" s="135"/>
      <c r="E45" s="135"/>
      <c r="F45" s="135"/>
      <c r="G45" s="135"/>
      <c r="H45" s="132"/>
      <c r="I45" s="91" t="s">
        <v>155</v>
      </c>
      <c r="J45" s="69" t="s">
        <v>209</v>
      </c>
      <c r="K45" s="69" t="s">
        <v>210</v>
      </c>
      <c r="L45" s="78" t="s">
        <v>68</v>
      </c>
      <c r="M45" s="79">
        <f>VLOOKUP('MATRIZ DE RIESGOS DE SST'!L45,'MAPAS DE RIESGOS INHER Y RESID'!$E$3:$F$7,2,FALSE)</f>
        <v>3</v>
      </c>
      <c r="N45" s="78" t="s">
        <v>51</v>
      </c>
      <c r="O45" s="79">
        <f>VLOOKUP('MATRIZ DE RIESGOS DE SST'!N45,'MAPAS DE RIESGOS INHER Y RESID'!$O$3:$P$7,2,FALSE)</f>
        <v>16</v>
      </c>
      <c r="P45" s="79">
        <f t="shared" ref="P45" si="11">+M45*O45</f>
        <v>48</v>
      </c>
      <c r="Q45" s="78" t="str">
        <f>IF(OR('MAPAS DE RIESGOS INHER Y RESID'!$G$7='MATRIZ DE RIESGOS DE SST'!P45,P45&lt;'MAPAS DE RIESGOS INHER Y RESID'!$G$3+1),'MAPAS DE RIESGOS INHER Y RESID'!$M$6,IF(OR('MAPAS DE RIESGOS INHER Y RESID'!$H$5='MATRIZ DE RIESGOS DE SST'!P45,P45&lt;'MAPAS DE RIESGOS INHER Y RESID'!$I$5+1),'MAPAS DE RIESGOS INHER Y RESID'!$M$5,IF(OR('MAPAS DE RIESGOS INHER Y RESID'!$I$4='MATRIZ DE RIESGOS DE SST'!P45,P45&lt;'MAPAS DE RIESGOS INHER Y RESID'!$J$4+1),'MAPAS DE RIESGOS INHER Y RESID'!$M$4,'MAPAS DE RIESGOS INHER Y RESID'!$M$3)))</f>
        <v>MODERADO</v>
      </c>
      <c r="R45" s="69" t="s">
        <v>211</v>
      </c>
      <c r="S45" s="69" t="s">
        <v>212</v>
      </c>
      <c r="T45" s="69" t="s">
        <v>213</v>
      </c>
      <c r="U45" s="69" t="s">
        <v>214</v>
      </c>
      <c r="V45" s="78" t="s">
        <v>56</v>
      </c>
      <c r="W45" s="80">
        <f>VLOOKUP(V45,'MAPAS DE RIESGOS INHER Y RESID'!$E$16:$F$18,2,FALSE)</f>
        <v>0.9</v>
      </c>
      <c r="X45" s="81">
        <f t="shared" ref="X45" si="12">P45-(P45*W45)</f>
        <v>4.7999999999999972</v>
      </c>
      <c r="Y45" s="78" t="str">
        <f>IF(OR('MAPAS DE RIESGOS INHER Y RESID'!$G$18='MATRIZ DE RIESGOS DE SST'!X45,X45&lt;'MAPAS DE RIESGOS INHER Y RESID'!$G$16+1),'MAPAS DE RIESGOS INHER Y RESID'!$M$19,IF(OR('MAPAS DE RIESGOS INHER Y RESID'!$H$17='MATRIZ DE RIESGOS DE SST'!X45,X45&lt;'MAPAS DE RIESGOS INHER Y RESID'!$I$18+1),'MAPAS DE RIESGOS INHER Y RESID'!$M$18,IF(OR('MAPAS DE RIESGOS INHER Y RESID'!$I$17='MATRIZ DE RIESGOS DE SST'!X45,X45&lt;'MAPAS DE RIESGOS INHER Y RESID'!$J$17+1),'MAPAS DE RIESGOS INHER Y RESID'!$M$17,'MAPAS DE RIESGOS INHER Y RESID'!$M$16)))</f>
        <v>BAJO</v>
      </c>
      <c r="Z45" s="69" t="str">
        <f>VLOOKUP('MATRIZ DE RIESGOS DE SST'!Y45,'TABLA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 spans="1:26" ht="257.45" customHeight="1" x14ac:dyDescent="0.25">
      <c r="A46" s="135"/>
      <c r="B46" s="135"/>
      <c r="C46" s="135"/>
      <c r="D46" s="135"/>
      <c r="E46" s="135"/>
      <c r="F46" s="135"/>
      <c r="G46" s="135"/>
      <c r="H46" s="132"/>
      <c r="I46" s="91" t="s">
        <v>73</v>
      </c>
      <c r="J46" s="70" t="s">
        <v>215</v>
      </c>
      <c r="K46" s="69" t="s">
        <v>216</v>
      </c>
      <c r="L46" s="78" t="s">
        <v>217</v>
      </c>
      <c r="M46" s="79">
        <f>VLOOKUP('MATRIZ DE RIESGOS DE SST'!L46,'MAPAS DE RIESGOS INHER Y RESID'!$E$3:$F$7,2,FALSE)</f>
        <v>1</v>
      </c>
      <c r="N46" s="78" t="s">
        <v>51</v>
      </c>
      <c r="O46" s="79">
        <f>VLOOKUP('MATRIZ DE RIESGOS DE SST'!N46,'MAPAS DE RIESGOS INHER Y RESID'!$O$3:$P$7,2,FALSE)</f>
        <v>16</v>
      </c>
      <c r="P46" s="79">
        <f t="shared" ref="P46:P53" si="13">+M46*O46</f>
        <v>16</v>
      </c>
      <c r="Q46" s="78" t="str">
        <f>IF(OR('MAPAS DE RIESGOS INHER Y RESID'!$G$7='MATRIZ DE RIESGOS DE SST'!P46,P46&lt;'MAPAS DE RIESGOS INHER Y RESID'!$G$3+1),'MAPAS DE RIESGOS INHER Y RESID'!$M$6,IF(OR('MAPAS DE RIESGOS INHER Y RESID'!$H$5='MATRIZ DE RIESGOS DE SST'!P46,P46&lt;'MAPAS DE RIESGOS INHER Y RESID'!$I$5+1),'MAPAS DE RIESGOS INHER Y RESID'!$M$5,IF(OR('MAPAS DE RIESGOS INHER Y RESID'!$I$4='MATRIZ DE RIESGOS DE SST'!P46,P46&lt;'MAPAS DE RIESGOS INHER Y RESID'!$J$4+1),'MAPAS DE RIESGOS INHER Y RESID'!$M$4,'MAPAS DE RIESGOS INHER Y RESID'!$M$3)))</f>
        <v>MODERADO</v>
      </c>
      <c r="R46" s="69" t="s">
        <v>218</v>
      </c>
      <c r="S46" s="69" t="s">
        <v>78</v>
      </c>
      <c r="T46" s="91" t="s">
        <v>219</v>
      </c>
      <c r="U46" s="69" t="s">
        <v>254</v>
      </c>
      <c r="V46" s="78" t="s">
        <v>56</v>
      </c>
      <c r="W46" s="80">
        <f>VLOOKUP(V46,'MAPAS DE RIESGOS INHER Y RESID'!$E$16:$F$18,2,FALSE)</f>
        <v>0.9</v>
      </c>
      <c r="X46" s="81">
        <f t="shared" ref="X46:X53" si="14">P46-(P46*W46)</f>
        <v>1.5999999999999996</v>
      </c>
      <c r="Y46" s="78" t="str">
        <f>IF(OR('MAPAS DE RIESGOS INHER Y RESID'!$G$18='MATRIZ DE RIESGOS DE SST'!X46,X46&lt;'MAPAS DE RIESGOS INHER Y RESID'!$G$16+1),'MAPAS DE RIESGOS INHER Y RESID'!$M$19,IF(OR('MAPAS DE RIESGOS INHER Y RESID'!$H$17='MATRIZ DE RIESGOS DE SST'!X46,X46&lt;'MAPAS DE RIESGOS INHER Y RESID'!$I$18+1),'MAPAS DE RIESGOS INHER Y RESID'!$M$18,IF(OR('MAPAS DE RIESGOS INHER Y RESID'!$I$17='MATRIZ DE RIESGOS DE SST'!X46,X46&lt;'MAPAS DE RIESGOS INHER Y RESID'!$J$17+1),'MAPAS DE RIESGOS INHER Y RESID'!$M$17,'MAPAS DE RIESGOS INHER Y RESID'!$M$16)))</f>
        <v>BAJO</v>
      </c>
      <c r="Z46" s="69" t="str">
        <f>VLOOKUP('MATRIZ DE RIESGOS DE SST'!Y46,'TABLA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7" spans="1:26" ht="244.15" customHeight="1" x14ac:dyDescent="0.25">
      <c r="A47" s="135"/>
      <c r="B47" s="135"/>
      <c r="C47" s="135"/>
      <c r="D47" s="135"/>
      <c r="E47" s="135"/>
      <c r="F47" s="135"/>
      <c r="G47" s="135"/>
      <c r="H47" s="132"/>
      <c r="I47" s="91" t="s">
        <v>221</v>
      </c>
      <c r="J47" s="70" t="s">
        <v>222</v>
      </c>
      <c r="K47" s="69" t="s">
        <v>223</v>
      </c>
      <c r="L47" s="78" t="s">
        <v>217</v>
      </c>
      <c r="M47" s="79">
        <f>VLOOKUP('MATRIZ DE RIESGOS DE SST'!L47,'MAPAS DE RIESGOS INHER Y RESID'!$E$3:$F$7,2,FALSE)</f>
        <v>1</v>
      </c>
      <c r="N47" s="78" t="s">
        <v>224</v>
      </c>
      <c r="O47" s="79">
        <f>VLOOKUP('MATRIZ DE RIESGOS DE SST'!N47,'MAPAS DE RIESGOS INHER Y RESID'!$O$3:$P$7,2,FALSE)</f>
        <v>2</v>
      </c>
      <c r="P47" s="79">
        <f t="shared" si="13"/>
        <v>2</v>
      </c>
      <c r="Q47" s="78" t="str">
        <f>IF(OR('MAPAS DE RIESGOS INHER Y RESID'!$G$7='MATRIZ DE RIESGOS DE SST'!P47,P47&lt;'MAPAS DE RIESGOS INHER Y RESID'!$G$3+1),'MAPAS DE RIESGOS INHER Y RESID'!$M$6,IF(OR('MAPAS DE RIESGOS INHER Y RESID'!$H$5='MATRIZ DE RIESGOS DE SST'!P47,P47&lt;'MAPAS DE RIESGOS INHER Y RESID'!$I$5+1),'MAPAS DE RIESGOS INHER Y RESID'!$M$5,IF(OR('MAPAS DE RIESGOS INHER Y RESID'!$I$4='MATRIZ DE RIESGOS DE SST'!P47,P47&lt;'MAPAS DE RIESGOS INHER Y RESID'!$J$4+1),'MAPAS DE RIESGOS INHER Y RESID'!$M$4,'MAPAS DE RIESGOS INHER Y RESID'!$M$3)))</f>
        <v>BAJO</v>
      </c>
      <c r="R47" s="91" t="s">
        <v>255</v>
      </c>
      <c r="S47" s="69" t="s">
        <v>225</v>
      </c>
      <c r="T47" s="69" t="s">
        <v>226</v>
      </c>
      <c r="U47" s="69" t="s">
        <v>227</v>
      </c>
      <c r="V47" s="78" t="s">
        <v>56</v>
      </c>
      <c r="W47" s="80">
        <f>VLOOKUP(V47,'MAPAS DE RIESGOS INHER Y RESID'!$E$16:$F$18,2,FALSE)</f>
        <v>0.9</v>
      </c>
      <c r="X47" s="81">
        <f t="shared" si="14"/>
        <v>0.19999999999999996</v>
      </c>
      <c r="Y47" s="78" t="str">
        <f>IF(OR('MAPAS DE RIESGOS INHER Y RESID'!$G$18='MATRIZ DE RIESGOS DE SST'!X47,X47&lt;'MAPAS DE RIESGOS INHER Y RESID'!$G$16+1),'MAPAS DE RIESGOS INHER Y RESID'!$M$19,IF(OR('MAPAS DE RIESGOS INHER Y RESID'!$H$17='MATRIZ DE RIESGOS DE SST'!X47,X47&lt;'MAPAS DE RIESGOS INHER Y RESID'!$I$18+1),'MAPAS DE RIESGOS INHER Y RESID'!$M$18,IF(OR('MAPAS DE RIESGOS INHER Y RESID'!$I$17='MATRIZ DE RIESGOS DE SST'!X47,X47&lt;'MAPAS DE RIESGOS INHER Y RESID'!$J$17+1),'MAPAS DE RIESGOS INHER Y RESID'!$M$17,'MAPAS DE RIESGOS INHER Y RESID'!$M$16)))</f>
        <v>BAJO</v>
      </c>
      <c r="Z47" s="69" t="str">
        <f>VLOOKUP('MATRIZ DE RIESGOS DE SST'!Y47,'TABLA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8" spans="1:26" ht="259.89999999999998" customHeight="1" x14ac:dyDescent="0.25">
      <c r="A48" s="135"/>
      <c r="B48" s="135"/>
      <c r="C48" s="135"/>
      <c r="D48" s="135"/>
      <c r="E48" s="135"/>
      <c r="F48" s="135"/>
      <c r="G48" s="135"/>
      <c r="H48" s="132"/>
      <c r="I48" s="91" t="s">
        <v>235</v>
      </c>
      <c r="J48" s="69" t="s">
        <v>236</v>
      </c>
      <c r="K48" s="69" t="s">
        <v>237</v>
      </c>
      <c r="L48" s="78" t="s">
        <v>50</v>
      </c>
      <c r="M48" s="79">
        <f>VLOOKUP('MATRIZ DE RIESGOS DE SST'!L48,'MAPAS DE RIESGOS INHER Y RESID'!$E$3:$F$7,2,FALSE)</f>
        <v>2</v>
      </c>
      <c r="N48" s="78" t="s">
        <v>51</v>
      </c>
      <c r="O48" s="79">
        <f>VLOOKUP('MATRIZ DE RIESGOS DE SST'!N48,'MAPAS DE RIESGOS INHER Y RESID'!$O$3:$P$7,2,FALSE)</f>
        <v>16</v>
      </c>
      <c r="P48" s="79">
        <f t="shared" si="13"/>
        <v>32</v>
      </c>
      <c r="Q48" s="78" t="str">
        <f>IF(OR('MAPAS DE RIESGOS INHER Y RESID'!$G$7='MATRIZ DE RIESGOS DE SST'!P48,P48&lt;'MAPAS DE RIESGOS INHER Y RESID'!$G$3+1),'MAPAS DE RIESGOS INHER Y RESID'!$M$6,IF(OR('MAPAS DE RIESGOS INHER Y RESID'!$H$5='MATRIZ DE RIESGOS DE SST'!P48,P48&lt;'MAPAS DE RIESGOS INHER Y RESID'!$I$5+1),'MAPAS DE RIESGOS INHER Y RESID'!$M$5,IF(OR('MAPAS DE RIESGOS INHER Y RESID'!$I$4='MATRIZ DE RIESGOS DE SST'!P48,P48&lt;'MAPAS DE RIESGOS INHER Y RESID'!$J$4+1),'MAPAS DE RIESGOS INHER Y RESID'!$M$4,'MAPAS DE RIESGOS INHER Y RESID'!$M$3)))</f>
        <v>MODERADO</v>
      </c>
      <c r="R48" s="97" t="s">
        <v>238</v>
      </c>
      <c r="S48" s="98" t="s">
        <v>239</v>
      </c>
      <c r="T48" s="69" t="s">
        <v>240</v>
      </c>
      <c r="U48" s="69" t="s">
        <v>241</v>
      </c>
      <c r="V48" s="78" t="s">
        <v>68</v>
      </c>
      <c r="W48" s="80">
        <f>VLOOKUP(V48,'MAPAS DE RIESGOS INHER Y RESID'!$E$16:$F$18,2,FALSE)</f>
        <v>0.4</v>
      </c>
      <c r="X48" s="81">
        <f t="shared" si="14"/>
        <v>19.2</v>
      </c>
      <c r="Y48" s="78" t="str">
        <f>IF(OR('MAPAS DE RIESGOS INHER Y RESID'!$G$18='MATRIZ DE RIESGOS DE SST'!X48,X48&lt;'MAPAS DE RIESGOS INHER Y RESID'!$G$16+1),'MAPAS DE RIESGOS INHER Y RESID'!$M$19,IF(OR('MAPAS DE RIESGOS INHER Y RESID'!$H$17='MATRIZ DE RIESGOS DE SST'!X48,X48&lt;'MAPAS DE RIESGOS INHER Y RESID'!$I$18+1),'MAPAS DE RIESGOS INHER Y RESID'!$M$18,IF(OR('MAPAS DE RIESGOS INHER Y RESID'!$I$17='MATRIZ DE RIESGOS DE SST'!X48,X48&lt;'MAPAS DE RIESGOS INHER Y RESID'!$J$17+1),'MAPAS DE RIESGOS INHER Y RESID'!$M$17,'MAPAS DE RIESGOS INHER Y RESID'!$M$16)))</f>
        <v>MODERADO</v>
      </c>
      <c r="Z48" s="69" t="str">
        <f>VLOOKUP('MATRIZ DE RIESGOS DE SST'!Y48,'TABLA DE CRITERIOS'!$A$25:$B$28,2,FALSE)</f>
        <v>Reforzar la divulgación y aplicación de los controles existentes para mejorar su eficacia o complementar dichos controles estableciendo el plan de acción necesario, teniendo en cuenta la jerarquía de definición de controles.</v>
      </c>
    </row>
    <row r="49" spans="1:26" ht="280.14999999999998" customHeight="1" x14ac:dyDescent="0.25">
      <c r="A49" s="135"/>
      <c r="B49" s="135"/>
      <c r="C49" s="135"/>
      <c r="D49" s="135"/>
      <c r="E49" s="135"/>
      <c r="F49" s="135"/>
      <c r="G49" s="135"/>
      <c r="H49" s="132"/>
      <c r="I49" s="91" t="s">
        <v>228</v>
      </c>
      <c r="J49" s="69" t="s">
        <v>229</v>
      </c>
      <c r="K49" s="69" t="s">
        <v>59</v>
      </c>
      <c r="L49" s="78" t="s">
        <v>124</v>
      </c>
      <c r="M49" s="79">
        <f>VLOOKUP('MATRIZ DE RIESGOS DE SST'!L49,'MAPAS DE RIESGOS INHER Y RESID'!$E$3:$F$7,2,FALSE)</f>
        <v>4</v>
      </c>
      <c r="N49" s="78" t="s">
        <v>51</v>
      </c>
      <c r="O49" s="79">
        <f>VLOOKUP('MATRIZ DE RIESGOS DE SST'!N49,'MAPAS DE RIESGOS INHER Y RESID'!$O$3:$P$7,2,FALSE)</f>
        <v>16</v>
      </c>
      <c r="P49" s="79">
        <f t="shared" si="13"/>
        <v>64</v>
      </c>
      <c r="Q49" s="78" t="str">
        <f>IF(OR('MAPAS DE RIESGOS INHER Y RESID'!$G$7='MATRIZ DE RIESGOS DE SST'!P49,P49&lt;'MAPAS DE RIESGOS INHER Y RESID'!$G$3+1),'MAPAS DE RIESGOS INHER Y RESID'!$M$6,IF(OR('MAPAS DE RIESGOS INHER Y RESID'!$H$5='MATRIZ DE RIESGOS DE SST'!P49,P49&lt;'MAPAS DE RIESGOS INHER Y RESID'!$I$5+1),'MAPAS DE RIESGOS INHER Y RESID'!$M$5,IF(OR('MAPAS DE RIESGOS INHER Y RESID'!$I$4='MATRIZ DE RIESGOS DE SST'!P49,P49&lt;'MAPAS DE RIESGOS INHER Y RESID'!$J$4+1),'MAPAS DE RIESGOS INHER Y RESID'!$M$4,'MAPAS DE RIESGOS INHER Y RESID'!$M$3)))</f>
        <v>ALTO</v>
      </c>
      <c r="R49" s="91" t="s">
        <v>91</v>
      </c>
      <c r="S49" s="69" t="s">
        <v>230</v>
      </c>
      <c r="T49" s="69" t="s">
        <v>231</v>
      </c>
      <c r="U49" s="69" t="s">
        <v>256</v>
      </c>
      <c r="V49" s="78" t="s">
        <v>56</v>
      </c>
      <c r="W49" s="80">
        <f>VLOOKUP(V49,'MAPAS DE RIESGOS INHER Y RESID'!$E$16:$F$18,2,FALSE)</f>
        <v>0.9</v>
      </c>
      <c r="X49" s="81">
        <f t="shared" si="14"/>
        <v>6.3999999999999986</v>
      </c>
      <c r="Y49" s="78" t="str">
        <f>IF(OR('MAPAS DE RIESGOS INHER Y RESID'!$G$18='MATRIZ DE RIESGOS DE SST'!X49,X49&lt;'MAPAS DE RIESGOS INHER Y RESID'!$G$16+1),'MAPAS DE RIESGOS INHER Y RESID'!$M$19,IF(OR('MAPAS DE RIESGOS INHER Y RESID'!$H$17='MATRIZ DE RIESGOS DE SST'!X49,X49&lt;'MAPAS DE RIESGOS INHER Y RESID'!$I$18+1),'MAPAS DE RIESGOS INHER Y RESID'!$M$18,IF(OR('MAPAS DE RIESGOS INHER Y RESID'!$I$17='MATRIZ DE RIESGOS DE SST'!X49,X49&lt;'MAPAS DE RIESGOS INHER Y RESID'!$J$17+1),'MAPAS DE RIESGOS INHER Y RESID'!$M$17,'MAPAS DE RIESGOS INHER Y RESID'!$M$16)))</f>
        <v>BAJO</v>
      </c>
      <c r="Z49" s="69" t="str">
        <f>VLOOKUP('MATRIZ DE RIESGOS DE SST'!Y49,'TABLA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0" spans="1:26" ht="314.45" customHeight="1" x14ac:dyDescent="0.25">
      <c r="A50" s="135"/>
      <c r="B50" s="135"/>
      <c r="C50" s="135"/>
      <c r="D50" s="135"/>
      <c r="E50" s="135"/>
      <c r="F50" s="135"/>
      <c r="G50" s="135"/>
      <c r="H50" s="132"/>
      <c r="I50" s="91" t="s">
        <v>57</v>
      </c>
      <c r="J50" s="69" t="s">
        <v>242</v>
      </c>
      <c r="K50" s="93" t="s">
        <v>59</v>
      </c>
      <c r="L50" s="78" t="s">
        <v>68</v>
      </c>
      <c r="M50" s="79">
        <f>VLOOKUP('MATRIZ DE RIESGOS DE SST'!L50,'MAPAS DE RIESGOS INHER Y RESID'!$E$3:$F$7,2,FALSE)</f>
        <v>3</v>
      </c>
      <c r="N50" s="78" t="s">
        <v>51</v>
      </c>
      <c r="O50" s="79">
        <f>VLOOKUP('MATRIZ DE RIESGOS DE SST'!N50,'MAPAS DE RIESGOS INHER Y RESID'!$O$3:$P$7,2,FALSE)</f>
        <v>16</v>
      </c>
      <c r="P50" s="79">
        <f t="shared" si="13"/>
        <v>48</v>
      </c>
      <c r="Q50" s="78" t="str">
        <f>IF(OR('MAPAS DE RIESGOS INHER Y RESID'!$G$7='MATRIZ DE RIESGOS DE SST'!P50,P50&lt;'MAPAS DE RIESGOS INHER Y RESID'!$G$3+1),'MAPAS DE RIESGOS INHER Y RESID'!$M$6,IF(OR('MAPAS DE RIESGOS INHER Y RESID'!$H$5='MATRIZ DE RIESGOS DE SST'!P50,P50&lt;'MAPAS DE RIESGOS INHER Y RESID'!$I$5+1),'MAPAS DE RIESGOS INHER Y RESID'!$M$5,IF(OR('MAPAS DE RIESGOS INHER Y RESID'!$I$4='MATRIZ DE RIESGOS DE SST'!P50,P50&lt;'MAPAS DE RIESGOS INHER Y RESID'!$J$4+1),'MAPAS DE RIESGOS INHER Y RESID'!$M$4,'MAPAS DE RIESGOS INHER Y RESID'!$M$3)))</f>
        <v>MODERADO</v>
      </c>
      <c r="R50" s="91" t="s">
        <v>243</v>
      </c>
      <c r="S50" s="69" t="s">
        <v>257</v>
      </c>
      <c r="T50" s="69" t="s">
        <v>258</v>
      </c>
      <c r="U50" s="69" t="s">
        <v>259</v>
      </c>
      <c r="V50" s="78" t="s">
        <v>56</v>
      </c>
      <c r="W50" s="80">
        <f>VLOOKUP(V50,'MAPAS DE RIESGOS INHER Y RESID'!$E$16:$F$18,2,FALSE)</f>
        <v>0.9</v>
      </c>
      <c r="X50" s="81">
        <f t="shared" si="14"/>
        <v>4.7999999999999972</v>
      </c>
      <c r="Y50" s="78" t="str">
        <f>IF(OR('MAPAS DE RIESGOS INHER Y RESID'!$G$18='MATRIZ DE RIESGOS DE SST'!X50,X50&lt;'MAPAS DE RIESGOS INHER Y RESID'!$G$16+1),'MAPAS DE RIESGOS INHER Y RESID'!$M$19,IF(OR('MAPAS DE RIESGOS INHER Y RESID'!$H$17='MATRIZ DE RIESGOS DE SST'!X50,X50&lt;'MAPAS DE RIESGOS INHER Y RESID'!$I$18+1),'MAPAS DE RIESGOS INHER Y RESID'!$M$18,IF(OR('MAPAS DE RIESGOS INHER Y RESID'!$I$17='MATRIZ DE RIESGOS DE SST'!X50,X50&lt;'MAPAS DE RIESGOS INHER Y RESID'!$J$17+1),'MAPAS DE RIESGOS INHER Y RESID'!$M$17,'MAPAS DE RIESGOS INHER Y RESID'!$M$16)))</f>
        <v>BAJO</v>
      </c>
      <c r="Z50" s="69" t="str">
        <f>VLOOKUP('MATRIZ DE RIESGOS DE SST'!Y50,'TABLA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1" spans="1:26" ht="259.14999999999998" customHeight="1" x14ac:dyDescent="0.25">
      <c r="A51" s="135"/>
      <c r="B51" s="135"/>
      <c r="C51" s="135"/>
      <c r="D51" s="135"/>
      <c r="E51" s="135"/>
      <c r="F51" s="135"/>
      <c r="G51" s="135"/>
      <c r="H51" s="132"/>
      <c r="I51" s="91" t="s">
        <v>163</v>
      </c>
      <c r="J51" s="69" t="s">
        <v>164</v>
      </c>
      <c r="K51" s="69" t="s">
        <v>165</v>
      </c>
      <c r="L51" s="78" t="s">
        <v>68</v>
      </c>
      <c r="M51" s="79">
        <f>VLOOKUP('MATRIZ DE RIESGOS DE SST'!L51,'MAPAS DE RIESGOS INHER Y RESID'!$E$3:$F$7,2,FALSE)</f>
        <v>3</v>
      </c>
      <c r="N51" s="78" t="s">
        <v>60</v>
      </c>
      <c r="O51" s="79">
        <f>VLOOKUP('MATRIZ DE RIESGOS DE SST'!N51,'MAPAS DE RIESGOS INHER Y RESID'!$O$3:$P$7,2,FALSE)</f>
        <v>256</v>
      </c>
      <c r="P51" s="79">
        <f>+M51*O51</f>
        <v>768</v>
      </c>
      <c r="Q51" s="78" t="str">
        <f>IF(OR('MAPAS DE RIESGOS INHER Y RESID'!$G$7='MATRIZ DE RIESGOS DE SST'!P51,P51&lt;'MAPAS DE RIESGOS INHER Y RESID'!$G$3+1),'MAPAS DE RIESGOS INHER Y RESID'!$M$6,IF(OR('MAPAS DE RIESGOS INHER Y RESID'!$H$5='MATRIZ DE RIESGOS DE SST'!P51,P51&lt;'MAPAS DE RIESGOS INHER Y RESID'!$I$5+1),'MAPAS DE RIESGOS INHER Y RESID'!$M$5,IF(OR('MAPAS DE RIESGOS INHER Y RESID'!$I$4='MATRIZ DE RIESGOS DE SST'!P51,P51&lt;'MAPAS DE RIESGOS INHER Y RESID'!$J$4+1),'MAPAS DE RIESGOS INHER Y RESID'!$M$4,'MAPAS DE RIESGOS INHER Y RESID'!$M$3)))</f>
        <v>ALTO</v>
      </c>
      <c r="R51" s="91" t="s">
        <v>91</v>
      </c>
      <c r="S51" s="91" t="s">
        <v>233</v>
      </c>
      <c r="T51" s="91" t="s">
        <v>91</v>
      </c>
      <c r="U51" s="69" t="s">
        <v>234</v>
      </c>
      <c r="V51" s="78" t="s">
        <v>56</v>
      </c>
      <c r="W51" s="80">
        <f>VLOOKUP(V51,'MAPAS DE RIESGOS INHER Y RESID'!$E$16:$F$18,2,FALSE)</f>
        <v>0.9</v>
      </c>
      <c r="X51" s="81">
        <f t="shared" si="14"/>
        <v>76.799999999999955</v>
      </c>
      <c r="Y51" s="78" t="str">
        <f>IF(OR('MAPAS DE RIESGOS INHER Y RESID'!$G$18='MATRIZ DE RIESGOS DE SST'!X51,X51&lt;'MAPAS DE RIESGOS INHER Y RESID'!$G$16+1),'MAPAS DE RIESGOS INHER Y RESID'!$M$19,IF(OR('MAPAS DE RIESGOS INHER Y RESID'!$H$17='MATRIZ DE RIESGOS DE SST'!X51,X51&lt;'MAPAS DE RIESGOS INHER Y RESID'!$I$18+1),'MAPAS DE RIESGOS INHER Y RESID'!$M$18,IF(OR('MAPAS DE RIESGOS INHER Y RESID'!$I$17='MATRIZ DE RIESGOS DE SST'!X51,X51&lt;'MAPAS DE RIESGOS INHER Y RESID'!$J$17+1),'MAPAS DE RIESGOS INHER Y RESID'!$M$17,'MAPAS DE RIESGOS INHER Y RESID'!$M$16)))</f>
        <v>MODERADO</v>
      </c>
      <c r="Z51" s="69" t="str">
        <f>VLOOKUP('MATRIZ DE RIESGOS DE SST'!Y51,'TABLA DE CRITERIOS'!$A$25:$B$28,2,FALSE)</f>
        <v>Reforzar la divulgación y aplicación de los controles existentes para mejorar su eficacia o complementar dichos controles estableciendo el plan de acción necesario, teniendo en cuenta la jerarquía de definición de controles.</v>
      </c>
    </row>
    <row r="52" spans="1:26" ht="247.15" customHeight="1" x14ac:dyDescent="0.25">
      <c r="A52" s="135"/>
      <c r="B52" s="99"/>
      <c r="C52" s="99"/>
      <c r="D52" s="99"/>
      <c r="E52" s="99"/>
      <c r="F52" s="99"/>
      <c r="G52" s="99"/>
      <c r="H52" s="100"/>
      <c r="I52" s="91" t="s">
        <v>182</v>
      </c>
      <c r="J52" s="70" t="s">
        <v>183</v>
      </c>
      <c r="K52" s="69" t="s">
        <v>132</v>
      </c>
      <c r="L52" s="78" t="s">
        <v>50</v>
      </c>
      <c r="M52" s="79">
        <f>VLOOKUP('MATRIZ DE RIESGOS DE SST'!L52,'MAPAS DE RIESGOS INHER Y RESID'!$E$3:$F$7,2,FALSE)</f>
        <v>2</v>
      </c>
      <c r="N52" s="78" t="s">
        <v>51</v>
      </c>
      <c r="O52" s="79">
        <f>VLOOKUP('MATRIZ DE RIESGOS DE SST'!N52,'MAPAS DE RIESGOS INHER Y RESID'!$O$3:$P$7,2,FALSE)</f>
        <v>16</v>
      </c>
      <c r="P52" s="79">
        <f t="shared" ref="P52" si="15">+M52*O52</f>
        <v>32</v>
      </c>
      <c r="Q52" s="78" t="str">
        <f>IF(OR('MAPAS DE RIESGOS INHER Y RESID'!$G$7='MATRIZ DE RIESGOS DE SST'!P52,P52&lt;'MAPAS DE RIESGOS INHER Y RESID'!$G$3+1),'MAPAS DE RIESGOS INHER Y RESID'!$M$6,IF(OR('MAPAS DE RIESGOS INHER Y RESID'!$H$5='MATRIZ DE RIESGOS DE SST'!P52,P52&lt;'MAPAS DE RIESGOS INHER Y RESID'!$I$5+1),'MAPAS DE RIESGOS INHER Y RESID'!$M$5,IF(OR('MAPAS DE RIESGOS INHER Y RESID'!$I$4='MATRIZ DE RIESGOS DE SST'!P52,P52&lt;'MAPAS DE RIESGOS INHER Y RESID'!$J$4+1),'MAPAS DE RIESGOS INHER Y RESID'!$M$4,'MAPAS DE RIESGOS INHER Y RESID'!$M$3)))</f>
        <v>MODERADO</v>
      </c>
      <c r="R52" s="91" t="s">
        <v>184</v>
      </c>
      <c r="S52" s="91" t="s">
        <v>185</v>
      </c>
      <c r="T52" s="19" t="s">
        <v>135</v>
      </c>
      <c r="U52" s="19" t="s">
        <v>186</v>
      </c>
      <c r="V52" s="78" t="s">
        <v>56</v>
      </c>
      <c r="W52" s="80">
        <f>VLOOKUP(V52,'MAPAS DE RIESGOS INHER Y RESID'!$E$16:$F$18,2,FALSE)</f>
        <v>0.9</v>
      </c>
      <c r="X52" s="81">
        <f t="shared" si="14"/>
        <v>3.1999999999999993</v>
      </c>
      <c r="Y52" s="78" t="str">
        <f>IF(OR('MAPAS DE RIESGOS INHER Y RESID'!$G$18='MATRIZ DE RIESGOS DE SST'!X52,X52&lt;'MAPAS DE RIESGOS INHER Y RESID'!$G$16+1),'MAPAS DE RIESGOS INHER Y RESID'!$M$19,IF(OR('MAPAS DE RIESGOS INHER Y RESID'!$H$17='MATRIZ DE RIESGOS DE SST'!X52,X52&lt;'MAPAS DE RIESGOS INHER Y RESID'!$I$18+1),'MAPAS DE RIESGOS INHER Y RESID'!$M$18,IF(OR('MAPAS DE RIESGOS INHER Y RESID'!$I$17='MATRIZ DE RIESGOS DE SST'!X52,X52&lt;'MAPAS DE RIESGOS INHER Y RESID'!$J$17+1),'MAPAS DE RIESGOS INHER Y RESID'!$M$17,'MAPAS DE RIESGOS INHER Y RESID'!$M$16)))</f>
        <v>BAJO</v>
      </c>
      <c r="Z52" s="69" t="str">
        <f>VLOOKUP('MATRIZ DE RIESGOS DE SST'!Y52,'TABLA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3" spans="1:26" ht="273.60000000000002" customHeight="1" x14ac:dyDescent="0.25">
      <c r="A53" s="136"/>
      <c r="B53" s="99"/>
      <c r="C53" s="99"/>
      <c r="D53" s="99"/>
      <c r="E53" s="99"/>
      <c r="F53" s="99"/>
      <c r="G53" s="99"/>
      <c r="H53" s="100"/>
      <c r="I53" s="91" t="s">
        <v>137</v>
      </c>
      <c r="J53" s="70" t="s">
        <v>138</v>
      </c>
      <c r="K53" s="69" t="s">
        <v>139</v>
      </c>
      <c r="L53" s="78" t="s">
        <v>68</v>
      </c>
      <c r="M53" s="79">
        <f>VLOOKUP('MATRIZ DE RIESGOS DE SST'!L53,'MAPAS DE RIESGOS INHER Y RESID'!$E$3:$F$7,2,FALSE)</f>
        <v>3</v>
      </c>
      <c r="N53" s="78" t="s">
        <v>51</v>
      </c>
      <c r="O53" s="79">
        <f>VLOOKUP('MATRIZ DE RIESGOS DE SST'!N53,'MAPAS DE RIESGOS INHER Y RESID'!$O$3:$P$7,2,FALSE)</f>
        <v>16</v>
      </c>
      <c r="P53" s="79">
        <f t="shared" si="13"/>
        <v>48</v>
      </c>
      <c r="Q53" s="78" t="str">
        <f>IF(OR('MAPAS DE RIESGOS INHER Y RESID'!$G$7='MATRIZ DE RIESGOS DE SST'!P53,P53&lt;'MAPAS DE RIESGOS INHER Y RESID'!$G$3+1),'MAPAS DE RIESGOS INHER Y RESID'!$M$6,IF(OR('MAPAS DE RIESGOS INHER Y RESID'!$H$5='MATRIZ DE RIESGOS DE SST'!P53,P53&lt;'MAPAS DE RIESGOS INHER Y RESID'!$I$5+1),'MAPAS DE RIESGOS INHER Y RESID'!$M$5,IF(OR('MAPAS DE RIESGOS INHER Y RESID'!$I$4='MATRIZ DE RIESGOS DE SST'!P53,P53&lt;'MAPAS DE RIESGOS INHER Y RESID'!$J$4+1),'MAPAS DE RIESGOS INHER Y RESID'!$M$4,'MAPAS DE RIESGOS INHER Y RESID'!$M$3)))</f>
        <v>MODERADO</v>
      </c>
      <c r="R53" s="91" t="s">
        <v>140</v>
      </c>
      <c r="S53" s="69" t="s">
        <v>246</v>
      </c>
      <c r="T53" s="69" t="s">
        <v>142</v>
      </c>
      <c r="U53" s="69" t="s">
        <v>260</v>
      </c>
      <c r="V53" s="78" t="s">
        <v>56</v>
      </c>
      <c r="W53" s="80">
        <f>VLOOKUP(V53,'MAPAS DE RIESGOS INHER Y RESID'!$E$16:$F$18,2,FALSE)</f>
        <v>0.9</v>
      </c>
      <c r="X53" s="81">
        <f t="shared" si="14"/>
        <v>4.7999999999999972</v>
      </c>
      <c r="Y53" s="78" t="str">
        <f>IF(OR('MAPAS DE RIESGOS INHER Y RESID'!$G$18='MATRIZ DE RIESGOS DE SST'!X53,X53&lt;'MAPAS DE RIESGOS INHER Y RESID'!$G$16+1),'MAPAS DE RIESGOS INHER Y RESID'!$M$19,IF(OR('MAPAS DE RIESGOS INHER Y RESID'!$H$17='MATRIZ DE RIESGOS DE SST'!X53,X53&lt;'MAPAS DE RIESGOS INHER Y RESID'!$I$18+1),'MAPAS DE RIESGOS INHER Y RESID'!$M$18,IF(OR('MAPAS DE RIESGOS INHER Y RESID'!$I$17='MATRIZ DE RIESGOS DE SST'!X53,X53&lt;'MAPAS DE RIESGOS INHER Y RESID'!$J$17+1),'MAPAS DE RIESGOS INHER Y RESID'!$M$17,'MAPAS DE RIESGOS INHER Y RESID'!$M$16)))</f>
        <v>BAJO</v>
      </c>
      <c r="Z53" s="69" t="str">
        <f>VLOOKUP('MATRIZ DE RIESGOS DE SST'!Y53,'TABLA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4" spans="1:26" ht="237.6" customHeight="1" x14ac:dyDescent="0.25">
      <c r="A54" s="137" t="s">
        <v>190</v>
      </c>
      <c r="B54" s="137" t="s">
        <v>45</v>
      </c>
      <c r="C54" s="137"/>
      <c r="D54" s="137" t="s">
        <v>45</v>
      </c>
      <c r="E54" s="137"/>
      <c r="F54" s="137"/>
      <c r="G54" s="137"/>
      <c r="H54" s="138" t="s">
        <v>261</v>
      </c>
      <c r="I54" s="91" t="s">
        <v>262</v>
      </c>
      <c r="J54" s="70" t="s">
        <v>263</v>
      </c>
      <c r="K54" s="69" t="s">
        <v>264</v>
      </c>
      <c r="L54" s="78" t="s">
        <v>265</v>
      </c>
      <c r="M54" s="79">
        <f>VLOOKUP('MATRIZ DE RIESGOS DE SST'!L54,'MAPAS DE RIESGOS INHER Y RESID'!$E$3:$F$7,2,FALSE)</f>
        <v>5</v>
      </c>
      <c r="N54" s="78" t="s">
        <v>51</v>
      </c>
      <c r="O54" s="79">
        <f>VLOOKUP('MATRIZ DE RIESGOS DE SST'!N54,'MAPAS DE RIESGOS INHER Y RESID'!$O$3:$P$7,2,FALSE)</f>
        <v>16</v>
      </c>
      <c r="P54" s="79">
        <f t="shared" ref="P54" si="16">+M54*O54</f>
        <v>80</v>
      </c>
      <c r="Q54" s="78" t="str">
        <f>IF(OR('MAPAS DE RIESGOS INHER Y RESID'!$G$7='MATRIZ DE RIESGOS DE SST'!P54,P54&lt;'MAPAS DE RIESGOS INHER Y RESID'!$G$3+1),'MAPAS DE RIESGOS INHER Y RESID'!$M$6,IF(OR('MAPAS DE RIESGOS INHER Y RESID'!$H$5='MATRIZ DE RIESGOS DE SST'!P54,P54&lt;'MAPAS DE RIESGOS INHER Y RESID'!$I$5+1),'MAPAS DE RIESGOS INHER Y RESID'!$M$5,IF(OR('MAPAS DE RIESGOS INHER Y RESID'!$I$4='MATRIZ DE RIESGOS DE SST'!P54,P54&lt;'MAPAS DE RIESGOS INHER Y RESID'!$J$4+1),'MAPAS DE RIESGOS INHER Y RESID'!$M$4,'MAPAS DE RIESGOS INHER Y RESID'!$M$3)))</f>
        <v>ALTO</v>
      </c>
      <c r="R54" s="91" t="s">
        <v>266</v>
      </c>
      <c r="S54" s="91" t="s">
        <v>267</v>
      </c>
      <c r="T54" s="91" t="s">
        <v>268</v>
      </c>
      <c r="U54" s="91" t="s">
        <v>93</v>
      </c>
      <c r="V54" s="78" t="s">
        <v>68</v>
      </c>
      <c r="W54" s="80">
        <f>VLOOKUP(V54,'MAPAS DE RIESGOS INHER Y RESID'!$E$16:$F$18,2,FALSE)</f>
        <v>0.4</v>
      </c>
      <c r="X54" s="81">
        <f t="shared" ref="X54" si="17">P54-(P54*W54)</f>
        <v>48</v>
      </c>
      <c r="Y54" s="78" t="str">
        <f>IF(OR('MAPAS DE RIESGOS INHER Y RESID'!$G$18='MATRIZ DE RIESGOS DE SST'!X54,X54&lt;'MAPAS DE RIESGOS INHER Y RESID'!$G$16+1),'MAPAS DE RIESGOS INHER Y RESID'!$M$19,IF(OR('MAPAS DE RIESGOS INHER Y RESID'!$H$17='MATRIZ DE RIESGOS DE SST'!X54,X54&lt;'MAPAS DE RIESGOS INHER Y RESID'!$I$18+1),'MAPAS DE RIESGOS INHER Y RESID'!$M$18,IF(OR('MAPAS DE RIESGOS INHER Y RESID'!$I$17='MATRIZ DE RIESGOS DE SST'!X54,X54&lt;'MAPAS DE RIESGOS INHER Y RESID'!$J$17+1),'MAPAS DE RIESGOS INHER Y RESID'!$M$17,'MAPAS DE RIESGOS INHER Y RESID'!$M$16)))</f>
        <v>MODERADO</v>
      </c>
      <c r="Z54" s="69" t="str">
        <f>VLOOKUP('MATRIZ DE RIESGOS DE SST'!Y54,'TABLA DE CRITERIOS'!$A$25:$B$28,2,FALSE)</f>
        <v>Reforzar la divulgación y aplicación de los controles existentes para mejorar su eficacia o complementar dichos controles estableciendo el plan de acción necesario, teniendo en cuenta la jerarquía de definición de controles.</v>
      </c>
    </row>
    <row r="55" spans="1:26" ht="276" customHeight="1" x14ac:dyDescent="0.25">
      <c r="A55" s="137"/>
      <c r="B55" s="137"/>
      <c r="C55" s="137"/>
      <c r="D55" s="137"/>
      <c r="E55" s="137"/>
      <c r="F55" s="137"/>
      <c r="G55" s="137"/>
      <c r="H55" s="138"/>
      <c r="I55" s="91" t="s">
        <v>197</v>
      </c>
      <c r="J55" s="70" t="s">
        <v>198</v>
      </c>
      <c r="K55" s="69" t="s">
        <v>199</v>
      </c>
      <c r="L55" s="78" t="s">
        <v>217</v>
      </c>
      <c r="M55" s="79">
        <f>VLOOKUP('MATRIZ DE RIESGOS DE SST'!L55,'MAPAS DE RIESGOS INHER Y RESID'!$E$3:$F$7,2,FALSE)</f>
        <v>1</v>
      </c>
      <c r="N55" s="78" t="s">
        <v>51</v>
      </c>
      <c r="O55" s="79">
        <f>VLOOKUP('MATRIZ DE RIESGOS DE SST'!N55,'MAPAS DE RIESGOS INHER Y RESID'!$O$3:$P$7,2,FALSE)</f>
        <v>16</v>
      </c>
      <c r="P55" s="79">
        <f>+M55*O55</f>
        <v>16</v>
      </c>
      <c r="Q55" s="78" t="str">
        <f>IF(OR('MAPAS DE RIESGOS INHER Y RESID'!$G$7='MATRIZ DE RIESGOS DE SST'!P55,P55&lt;'MAPAS DE RIESGOS INHER Y RESID'!$G$3+1),'MAPAS DE RIESGOS INHER Y RESID'!$M$6,IF(OR('MAPAS DE RIESGOS INHER Y RESID'!$H$5='MATRIZ DE RIESGOS DE SST'!P55,P55&lt;'MAPAS DE RIESGOS INHER Y RESID'!$I$5+1),'MAPAS DE RIESGOS INHER Y RESID'!$M$5,IF(OR('MAPAS DE RIESGOS INHER Y RESID'!$I$4='MATRIZ DE RIESGOS DE SST'!P55,P55&lt;'MAPAS DE RIESGOS INHER Y RESID'!$J$4+1),'MAPAS DE RIESGOS INHER Y RESID'!$M$4,'MAPAS DE RIESGOS INHER Y RESID'!$M$3)))</f>
        <v>MODERADO</v>
      </c>
      <c r="R55" s="69" t="s">
        <v>249</v>
      </c>
      <c r="S55" s="69" t="s">
        <v>201</v>
      </c>
      <c r="T55" s="92" t="s">
        <v>91</v>
      </c>
      <c r="U55" s="19" t="s">
        <v>250</v>
      </c>
      <c r="V55" s="78" t="s">
        <v>56</v>
      </c>
      <c r="W55" s="80">
        <f>VLOOKUP(V55,'MAPAS DE RIESGOS INHER Y RESID'!$E$16:$F$18,2,FALSE)</f>
        <v>0.9</v>
      </c>
      <c r="X55" s="81">
        <f>P55-(W55*P55)</f>
        <v>1.5999999999999996</v>
      </c>
      <c r="Y55" s="78" t="str">
        <f>IF(OR('MAPAS DE RIESGOS INHER Y RESID'!$G$18='MATRIZ DE RIESGOS DE SST'!X55,X55&lt;'MAPAS DE RIESGOS INHER Y RESID'!$G$16+1),'MAPAS DE RIESGOS INHER Y RESID'!$M$19,IF(OR('MAPAS DE RIESGOS INHER Y RESID'!$H$17='MATRIZ DE RIESGOS DE SST'!X55,X55&lt;'MAPAS DE RIESGOS INHER Y RESID'!$I$18+1),'MAPAS DE RIESGOS INHER Y RESID'!$M$18,IF(OR('MAPAS DE RIESGOS INHER Y RESID'!$I$17='MATRIZ DE RIESGOS DE SST'!X55,X55&lt;'MAPAS DE RIESGOS INHER Y RESID'!$J$17+1),'MAPAS DE RIESGOS INHER Y RESID'!$M$17,'MAPAS DE RIESGOS INHER Y RESID'!$M$16)))</f>
        <v>BAJO</v>
      </c>
      <c r="Z55" s="69" t="str">
        <f>VLOOKUP('MATRIZ DE RIESGOS DE SST'!Y55,'TABLA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6" spans="1:26" ht="243" customHeight="1" x14ac:dyDescent="0.25">
      <c r="A56" s="137"/>
      <c r="B56" s="137"/>
      <c r="C56" s="137"/>
      <c r="D56" s="137"/>
      <c r="E56" s="137"/>
      <c r="F56" s="137"/>
      <c r="G56" s="137"/>
      <c r="H56" s="138"/>
      <c r="I56" s="91" t="s">
        <v>57</v>
      </c>
      <c r="J56" s="69" t="s">
        <v>242</v>
      </c>
      <c r="K56" s="93" t="s">
        <v>59</v>
      </c>
      <c r="L56" s="78" t="s">
        <v>68</v>
      </c>
      <c r="M56" s="79">
        <f>VLOOKUP('MATRIZ DE RIESGOS DE SST'!L56,'MAPAS DE RIESGOS INHER Y RESID'!$E$3:$F$7,2,FALSE)</f>
        <v>3</v>
      </c>
      <c r="N56" s="78" t="s">
        <v>51</v>
      </c>
      <c r="O56" s="79">
        <f>VLOOKUP('MATRIZ DE RIESGOS DE SST'!N56,'MAPAS DE RIESGOS INHER Y RESID'!$O$3:$P$7,2,FALSE)</f>
        <v>16</v>
      </c>
      <c r="P56" s="79">
        <f>M56*O56</f>
        <v>48</v>
      </c>
      <c r="Q56" s="78" t="str">
        <f>IF(OR('MAPAS DE RIESGOS INHER Y RESID'!$G$7='MATRIZ DE RIESGOS DE SST'!P56,P56&lt;'MAPAS DE RIESGOS INHER Y RESID'!$G$3+1),'MAPAS DE RIESGOS INHER Y RESID'!$M$6,IF(OR('MAPAS DE RIESGOS INHER Y RESID'!$H$5='MATRIZ DE RIESGOS DE SST'!P56,P56&lt;'MAPAS DE RIESGOS INHER Y RESID'!$I$5+1),'MAPAS DE RIESGOS INHER Y RESID'!$M$5,IF(OR('MAPAS DE RIESGOS INHER Y RESID'!$I$4='MATRIZ DE RIESGOS DE SST'!P56,P56&lt;'MAPAS DE RIESGOS INHER Y RESID'!$J$4+1),'MAPAS DE RIESGOS INHER Y RESID'!$M$4,'MAPAS DE RIESGOS INHER Y RESID'!$M$3)))</f>
        <v>MODERADO</v>
      </c>
      <c r="R56" s="69" t="s">
        <v>243</v>
      </c>
      <c r="S56" s="69" t="s">
        <v>244</v>
      </c>
      <c r="T56" s="69" t="s">
        <v>207</v>
      </c>
      <c r="U56" s="69" t="s">
        <v>269</v>
      </c>
      <c r="V56" s="78" t="s">
        <v>56</v>
      </c>
      <c r="W56" s="80">
        <f>VLOOKUP(V56,'MAPAS DE RIESGOS INHER Y RESID'!$E$16:$F$18,2,FALSE)</f>
        <v>0.9</v>
      </c>
      <c r="X56" s="81">
        <f>P56-(W56*P56)</f>
        <v>4.7999999999999972</v>
      </c>
      <c r="Y56" s="78" t="str">
        <f>IF(OR('MAPAS DE RIESGOS INHER Y RESID'!$G$18='MATRIZ DE RIESGOS DE SST'!X56,X56&lt;'MAPAS DE RIESGOS INHER Y RESID'!$G$16+1),'MAPAS DE RIESGOS INHER Y RESID'!$M$19,IF(OR('MAPAS DE RIESGOS INHER Y RESID'!$H$17='MATRIZ DE RIESGOS DE SST'!X56,X56&lt;'MAPAS DE RIESGOS INHER Y RESID'!$I$18+1),'MAPAS DE RIESGOS INHER Y RESID'!$M$18,IF(OR('MAPAS DE RIESGOS INHER Y RESID'!$I$17='MATRIZ DE RIESGOS DE SST'!X56,X56&lt;'MAPAS DE RIESGOS INHER Y RESID'!$J$17+1),'MAPAS DE RIESGOS INHER Y RESID'!$M$17,'MAPAS DE RIESGOS INHER Y RESID'!$M$16)))</f>
        <v>BAJO</v>
      </c>
      <c r="Z56" s="69" t="str">
        <f>VLOOKUP('MATRIZ DE RIESGOS DE SST'!Y56,'TABLA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7" spans="1:26" ht="203.45" customHeight="1" x14ac:dyDescent="0.25">
      <c r="A57" s="137"/>
      <c r="B57" s="137"/>
      <c r="C57" s="137"/>
      <c r="D57" s="137"/>
      <c r="E57" s="137"/>
      <c r="F57" s="137"/>
      <c r="G57" s="137"/>
      <c r="H57" s="138"/>
      <c r="I57" s="91" t="s">
        <v>155</v>
      </c>
      <c r="J57" s="69" t="s">
        <v>209</v>
      </c>
      <c r="K57" s="69" t="s">
        <v>210</v>
      </c>
      <c r="L57" s="78" t="s">
        <v>68</v>
      </c>
      <c r="M57" s="79">
        <f>VLOOKUP('MATRIZ DE RIESGOS DE SST'!L57,'MAPAS DE RIESGOS INHER Y RESID'!$E$3:$F$7,2,FALSE)</f>
        <v>3</v>
      </c>
      <c r="N57" s="78" t="s">
        <v>51</v>
      </c>
      <c r="O57" s="79">
        <f>VLOOKUP('MATRIZ DE RIESGOS DE SST'!N57,'MAPAS DE RIESGOS INHER Y RESID'!$O$3:$P$7,2,FALSE)</f>
        <v>16</v>
      </c>
      <c r="P57" s="79">
        <f t="shared" ref="P57" si="18">+M57*O57</f>
        <v>48</v>
      </c>
      <c r="Q57" s="78" t="str">
        <f>IF(OR('MAPAS DE RIESGOS INHER Y RESID'!$G$7='MATRIZ DE RIESGOS DE SST'!P57,P57&lt;'MAPAS DE RIESGOS INHER Y RESID'!$G$3+1),'MAPAS DE RIESGOS INHER Y RESID'!$M$6,IF(OR('MAPAS DE RIESGOS INHER Y RESID'!$H$5='MATRIZ DE RIESGOS DE SST'!P57,P57&lt;'MAPAS DE RIESGOS INHER Y RESID'!$I$5+1),'MAPAS DE RIESGOS INHER Y RESID'!$M$5,IF(OR('MAPAS DE RIESGOS INHER Y RESID'!$I$4='MATRIZ DE RIESGOS DE SST'!P57,P57&lt;'MAPAS DE RIESGOS INHER Y RESID'!$J$4+1),'MAPAS DE RIESGOS INHER Y RESID'!$M$4,'MAPAS DE RIESGOS INHER Y RESID'!$M$3)))</f>
        <v>MODERADO</v>
      </c>
      <c r="R57" s="69" t="s">
        <v>211</v>
      </c>
      <c r="S57" s="69" t="s">
        <v>212</v>
      </c>
      <c r="T57" s="69" t="s">
        <v>213</v>
      </c>
      <c r="U57" s="69" t="s">
        <v>214</v>
      </c>
      <c r="V57" s="78" t="s">
        <v>56</v>
      </c>
      <c r="W57" s="80">
        <f>VLOOKUP(V57,'MAPAS DE RIESGOS INHER Y RESID'!$E$16:$F$18,2,FALSE)</f>
        <v>0.9</v>
      </c>
      <c r="X57" s="81">
        <f t="shared" ref="X57" si="19">P57-(P57*W57)</f>
        <v>4.7999999999999972</v>
      </c>
      <c r="Y57" s="78" t="str">
        <f>IF(OR('MAPAS DE RIESGOS INHER Y RESID'!$G$18='MATRIZ DE RIESGOS DE SST'!X57,X57&lt;'MAPAS DE RIESGOS INHER Y RESID'!$G$16+1),'MAPAS DE RIESGOS INHER Y RESID'!$M$19,IF(OR('MAPAS DE RIESGOS INHER Y RESID'!$H$17='MATRIZ DE RIESGOS DE SST'!X57,X57&lt;'MAPAS DE RIESGOS INHER Y RESID'!$I$18+1),'MAPAS DE RIESGOS INHER Y RESID'!$M$18,IF(OR('MAPAS DE RIESGOS INHER Y RESID'!$I$17='MATRIZ DE RIESGOS DE SST'!X57,X57&lt;'MAPAS DE RIESGOS INHER Y RESID'!$J$17+1),'MAPAS DE RIESGOS INHER Y RESID'!$M$17,'MAPAS DE RIESGOS INHER Y RESID'!$M$16)))</f>
        <v>BAJO</v>
      </c>
      <c r="Z57" s="69" t="str">
        <f>VLOOKUP('MATRIZ DE RIESGOS DE SST'!Y57,'TABLA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8" spans="1:26" ht="260.45" customHeight="1" x14ac:dyDescent="0.25">
      <c r="A58" s="137"/>
      <c r="B58" s="137"/>
      <c r="C58" s="137"/>
      <c r="D58" s="137"/>
      <c r="E58" s="137"/>
      <c r="F58" s="137"/>
      <c r="G58" s="137"/>
      <c r="H58" s="138"/>
      <c r="I58" s="91" t="s">
        <v>73</v>
      </c>
      <c r="J58" s="70" t="s">
        <v>215</v>
      </c>
      <c r="K58" s="69" t="s">
        <v>216</v>
      </c>
      <c r="L58" s="78" t="s">
        <v>217</v>
      </c>
      <c r="M58" s="79">
        <f>VLOOKUP('MATRIZ DE RIESGOS DE SST'!L58,'MAPAS DE RIESGOS INHER Y RESID'!$E$3:$F$7,2,FALSE)</f>
        <v>1</v>
      </c>
      <c r="N58" s="78" t="s">
        <v>51</v>
      </c>
      <c r="O58" s="79">
        <f>VLOOKUP('MATRIZ DE RIESGOS DE SST'!N58,'MAPAS DE RIESGOS INHER Y RESID'!$O$3:$P$7,2,FALSE)</f>
        <v>16</v>
      </c>
      <c r="P58" s="79">
        <f t="shared" ref="P58" si="20">+M58*O58</f>
        <v>16</v>
      </c>
      <c r="Q58" s="78" t="str">
        <f>IF(OR('MAPAS DE RIESGOS INHER Y RESID'!$G$7='MATRIZ DE RIESGOS DE SST'!P58,P58&lt;'MAPAS DE RIESGOS INHER Y RESID'!$G$3+1),'MAPAS DE RIESGOS INHER Y RESID'!$M$6,IF(OR('MAPAS DE RIESGOS INHER Y RESID'!$H$5='MATRIZ DE RIESGOS DE SST'!P58,P58&lt;'MAPAS DE RIESGOS INHER Y RESID'!$I$5+1),'MAPAS DE RIESGOS INHER Y RESID'!$M$5,IF(OR('MAPAS DE RIESGOS INHER Y RESID'!$I$4='MATRIZ DE RIESGOS DE SST'!P58,P58&lt;'MAPAS DE RIESGOS INHER Y RESID'!$J$4+1),'MAPAS DE RIESGOS INHER Y RESID'!$M$4,'MAPAS DE RIESGOS INHER Y RESID'!$M$3)))</f>
        <v>MODERADO</v>
      </c>
      <c r="R58" s="69" t="s">
        <v>218</v>
      </c>
      <c r="S58" s="69" t="s">
        <v>78</v>
      </c>
      <c r="T58" s="91" t="s">
        <v>219</v>
      </c>
      <c r="U58" s="69" t="s">
        <v>254</v>
      </c>
      <c r="V58" s="78" t="s">
        <v>56</v>
      </c>
      <c r="W58" s="80">
        <f>VLOOKUP(V58,'MAPAS DE RIESGOS INHER Y RESID'!$E$16:$F$18,2,FALSE)</f>
        <v>0.9</v>
      </c>
      <c r="X58" s="81">
        <f t="shared" ref="X58" si="21">P58-(P58*W58)</f>
        <v>1.5999999999999996</v>
      </c>
      <c r="Y58" s="78" t="str">
        <f>IF(OR('MAPAS DE RIESGOS INHER Y RESID'!$G$18='MATRIZ DE RIESGOS DE SST'!X58,X58&lt;'MAPAS DE RIESGOS INHER Y RESID'!$G$16+1),'MAPAS DE RIESGOS INHER Y RESID'!$M$19,IF(OR('MAPAS DE RIESGOS INHER Y RESID'!$H$17='MATRIZ DE RIESGOS DE SST'!X58,X58&lt;'MAPAS DE RIESGOS INHER Y RESID'!$I$18+1),'MAPAS DE RIESGOS INHER Y RESID'!$M$18,IF(OR('MAPAS DE RIESGOS INHER Y RESID'!$I$17='MATRIZ DE RIESGOS DE SST'!X58,X58&lt;'MAPAS DE RIESGOS INHER Y RESID'!$J$17+1),'MAPAS DE RIESGOS INHER Y RESID'!$M$17,'MAPAS DE RIESGOS INHER Y RESID'!$M$16)))</f>
        <v>BAJO</v>
      </c>
      <c r="Z58" s="69" t="str">
        <f>VLOOKUP('MATRIZ DE RIESGOS DE SST'!Y58,'TABLA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9" spans="1:26" ht="266.45" customHeight="1" x14ac:dyDescent="0.25">
      <c r="A59" s="137"/>
      <c r="B59" s="137"/>
      <c r="C59" s="137"/>
      <c r="D59" s="137"/>
      <c r="E59" s="137"/>
      <c r="F59" s="137"/>
      <c r="G59" s="137"/>
      <c r="H59" s="138"/>
      <c r="I59" s="91" t="s">
        <v>221</v>
      </c>
      <c r="J59" s="70" t="s">
        <v>222</v>
      </c>
      <c r="K59" s="69" t="s">
        <v>223</v>
      </c>
      <c r="L59" s="78" t="s">
        <v>217</v>
      </c>
      <c r="M59" s="79">
        <f>VLOOKUP('MATRIZ DE RIESGOS DE SST'!L59,'MAPAS DE RIESGOS INHER Y RESID'!$E$3:$F$7,2,FALSE)</f>
        <v>1</v>
      </c>
      <c r="N59" s="78" t="s">
        <v>76</v>
      </c>
      <c r="O59" s="79">
        <f>VLOOKUP('MATRIZ DE RIESGOS DE SST'!N59,'MAPAS DE RIESGOS INHER Y RESID'!$O$3:$P$7,2,FALSE)</f>
        <v>4</v>
      </c>
      <c r="P59" s="79">
        <f t="shared" ref="P59:P66" si="22">+M59*O59</f>
        <v>4</v>
      </c>
      <c r="Q59" s="78" t="str">
        <f>IF(OR('MAPAS DE RIESGOS INHER Y RESID'!$G$7='MATRIZ DE RIESGOS DE SST'!P59,P59&lt;'MAPAS DE RIESGOS INHER Y RESID'!$G$3+1),'MAPAS DE RIESGOS INHER Y RESID'!$M$6,IF(OR('MAPAS DE RIESGOS INHER Y RESID'!$H$5='MATRIZ DE RIESGOS DE SST'!P59,P59&lt;'MAPAS DE RIESGOS INHER Y RESID'!$I$5+1),'MAPAS DE RIESGOS INHER Y RESID'!$M$5,IF(OR('MAPAS DE RIESGOS INHER Y RESID'!$I$4='MATRIZ DE RIESGOS DE SST'!P59,P59&lt;'MAPAS DE RIESGOS INHER Y RESID'!$J$4+1),'MAPAS DE RIESGOS INHER Y RESID'!$M$4,'MAPAS DE RIESGOS INHER Y RESID'!$M$3)))</f>
        <v>BAJO</v>
      </c>
      <c r="R59" s="91" t="s">
        <v>255</v>
      </c>
      <c r="S59" s="69" t="s">
        <v>225</v>
      </c>
      <c r="T59" s="69" t="s">
        <v>226</v>
      </c>
      <c r="U59" s="69" t="s">
        <v>227</v>
      </c>
      <c r="V59" s="78" t="s">
        <v>56</v>
      </c>
      <c r="W59" s="80">
        <f>VLOOKUP(V59,'MAPAS DE RIESGOS INHER Y RESID'!$E$16:$F$18,2,FALSE)</f>
        <v>0.9</v>
      </c>
      <c r="X59" s="81">
        <f t="shared" ref="X59:X66" si="23">P59-(P59*W59)</f>
        <v>0.39999999999999991</v>
      </c>
      <c r="Y59" s="78" t="str">
        <f>IF(OR('MAPAS DE RIESGOS INHER Y RESID'!$G$18='MATRIZ DE RIESGOS DE SST'!X59,X59&lt;'MAPAS DE RIESGOS INHER Y RESID'!$G$16+1),'MAPAS DE RIESGOS INHER Y RESID'!$M$19,IF(OR('MAPAS DE RIESGOS INHER Y RESID'!$H$17='MATRIZ DE RIESGOS DE SST'!X59,X59&lt;'MAPAS DE RIESGOS INHER Y RESID'!$I$18+1),'MAPAS DE RIESGOS INHER Y RESID'!$M$18,IF(OR('MAPAS DE RIESGOS INHER Y RESID'!$I$17='MATRIZ DE RIESGOS DE SST'!X59,X59&lt;'MAPAS DE RIESGOS INHER Y RESID'!$J$17+1),'MAPAS DE RIESGOS INHER Y RESID'!$M$17,'MAPAS DE RIESGOS INHER Y RESID'!$M$16)))</f>
        <v>BAJO</v>
      </c>
      <c r="Z59" s="69" t="str">
        <f>VLOOKUP('MATRIZ DE RIESGOS DE SST'!Y59,'TABLA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0" spans="1:26" ht="252" customHeight="1" x14ac:dyDescent="0.25">
      <c r="A60" s="137"/>
      <c r="B60" s="137"/>
      <c r="C60" s="137"/>
      <c r="D60" s="137"/>
      <c r="E60" s="137"/>
      <c r="F60" s="137"/>
      <c r="G60" s="137"/>
      <c r="H60" s="138"/>
      <c r="I60" s="91" t="s">
        <v>235</v>
      </c>
      <c r="J60" s="69" t="s">
        <v>236</v>
      </c>
      <c r="K60" s="69" t="s">
        <v>237</v>
      </c>
      <c r="L60" s="78" t="s">
        <v>50</v>
      </c>
      <c r="M60" s="79">
        <f>VLOOKUP('MATRIZ DE RIESGOS DE SST'!L60,'MAPAS DE RIESGOS INHER Y RESID'!$E$3:$F$7,2,FALSE)</f>
        <v>2</v>
      </c>
      <c r="N60" s="78" t="s">
        <v>51</v>
      </c>
      <c r="O60" s="79">
        <f>VLOOKUP('MATRIZ DE RIESGOS DE SST'!N60,'MAPAS DE RIESGOS INHER Y RESID'!$O$3:$P$7,2,FALSE)</f>
        <v>16</v>
      </c>
      <c r="P60" s="79">
        <f t="shared" si="22"/>
        <v>32</v>
      </c>
      <c r="Q60" s="78" t="str">
        <f>IF(OR('MAPAS DE RIESGOS INHER Y RESID'!$G$7='MATRIZ DE RIESGOS DE SST'!P60,P60&lt;'MAPAS DE RIESGOS INHER Y RESID'!$G$3+1),'MAPAS DE RIESGOS INHER Y RESID'!$M$6,IF(OR('MAPAS DE RIESGOS INHER Y RESID'!$H$5='MATRIZ DE RIESGOS DE SST'!P60,P60&lt;'MAPAS DE RIESGOS INHER Y RESID'!$I$5+1),'MAPAS DE RIESGOS INHER Y RESID'!$M$5,IF(OR('MAPAS DE RIESGOS INHER Y RESID'!$I$4='MATRIZ DE RIESGOS DE SST'!P60,P60&lt;'MAPAS DE RIESGOS INHER Y RESID'!$J$4+1),'MAPAS DE RIESGOS INHER Y RESID'!$M$4,'MAPAS DE RIESGOS INHER Y RESID'!$M$3)))</f>
        <v>MODERADO</v>
      </c>
      <c r="R60" s="97" t="s">
        <v>238</v>
      </c>
      <c r="S60" s="98" t="s">
        <v>239</v>
      </c>
      <c r="T60" s="69" t="s">
        <v>240</v>
      </c>
      <c r="U60" s="69" t="s">
        <v>241</v>
      </c>
      <c r="V60" s="78" t="s">
        <v>68</v>
      </c>
      <c r="W60" s="80">
        <f>VLOOKUP(V60,'MAPAS DE RIESGOS INHER Y RESID'!$E$16:$F$18,2,FALSE)</f>
        <v>0.4</v>
      </c>
      <c r="X60" s="81">
        <f t="shared" si="23"/>
        <v>19.2</v>
      </c>
      <c r="Y60" s="78" t="str">
        <f>IF(OR('MAPAS DE RIESGOS INHER Y RESID'!$G$18='MATRIZ DE RIESGOS DE SST'!X60,X60&lt;'MAPAS DE RIESGOS INHER Y RESID'!$G$16+1),'MAPAS DE RIESGOS INHER Y RESID'!$M$19,IF(OR('MAPAS DE RIESGOS INHER Y RESID'!$H$17='MATRIZ DE RIESGOS DE SST'!X60,X60&lt;'MAPAS DE RIESGOS INHER Y RESID'!$I$18+1),'MAPAS DE RIESGOS INHER Y RESID'!$M$18,IF(OR('MAPAS DE RIESGOS INHER Y RESID'!$I$17='MATRIZ DE RIESGOS DE SST'!X60,X60&lt;'MAPAS DE RIESGOS INHER Y RESID'!$J$17+1),'MAPAS DE RIESGOS INHER Y RESID'!$M$17,'MAPAS DE RIESGOS INHER Y RESID'!$M$16)))</f>
        <v>MODERADO</v>
      </c>
      <c r="Z60" s="69" t="str">
        <f>VLOOKUP('MATRIZ DE RIESGOS DE SST'!Y60,'TABLA DE CRITERIOS'!$A$25:$B$28,2,FALSE)</f>
        <v>Reforzar la divulgación y aplicación de los controles existentes para mejorar su eficacia o complementar dichos controles estableciendo el plan de acción necesario, teniendo en cuenta la jerarquía de definición de controles.</v>
      </c>
    </row>
    <row r="61" spans="1:26" ht="316.89999999999998" customHeight="1" x14ac:dyDescent="0.25">
      <c r="A61" s="137"/>
      <c r="B61" s="137"/>
      <c r="C61" s="137"/>
      <c r="D61" s="137"/>
      <c r="E61" s="137"/>
      <c r="F61" s="137"/>
      <c r="G61" s="137"/>
      <c r="H61" s="138"/>
      <c r="I61" s="91" t="s">
        <v>57</v>
      </c>
      <c r="J61" s="69" t="s">
        <v>270</v>
      </c>
      <c r="K61" s="91" t="s">
        <v>271</v>
      </c>
      <c r="L61" s="78" t="s">
        <v>124</v>
      </c>
      <c r="M61" s="79">
        <f>VLOOKUP('MATRIZ DE RIESGOS DE SST'!L61,'MAPAS DE RIESGOS INHER Y RESID'!$E$3:$F$7,2,FALSE)</f>
        <v>4</v>
      </c>
      <c r="N61" s="78" t="s">
        <v>51</v>
      </c>
      <c r="O61" s="79">
        <f>VLOOKUP('MATRIZ DE RIESGOS DE SST'!N61,'MAPAS DE RIESGOS INHER Y RESID'!$O$3:$P$7,2,FALSE)</f>
        <v>16</v>
      </c>
      <c r="P61" s="79">
        <f t="shared" si="22"/>
        <v>64</v>
      </c>
      <c r="Q61" s="78" t="str">
        <f>IF(OR('MAPAS DE RIESGOS INHER Y RESID'!$G$7='MATRIZ DE RIESGOS DE SST'!P61,P61&lt;'MAPAS DE RIESGOS INHER Y RESID'!$G$3+1),'MAPAS DE RIESGOS INHER Y RESID'!$M$6,IF(OR('MAPAS DE RIESGOS INHER Y RESID'!$H$5='MATRIZ DE RIESGOS DE SST'!P61,P61&lt;'MAPAS DE RIESGOS INHER Y RESID'!$I$5+1),'MAPAS DE RIESGOS INHER Y RESID'!$M$5,IF(OR('MAPAS DE RIESGOS INHER Y RESID'!$I$4='MATRIZ DE RIESGOS DE SST'!P61,P61&lt;'MAPAS DE RIESGOS INHER Y RESID'!$J$4+1),'MAPAS DE RIESGOS INHER Y RESID'!$M$4,'MAPAS DE RIESGOS INHER Y RESID'!$M$3)))</f>
        <v>ALTO</v>
      </c>
      <c r="R61" s="91" t="s">
        <v>272</v>
      </c>
      <c r="S61" s="69" t="s">
        <v>244</v>
      </c>
      <c r="T61" s="69" t="s">
        <v>258</v>
      </c>
      <c r="U61" s="69" t="s">
        <v>273</v>
      </c>
      <c r="V61" s="78" t="s">
        <v>56</v>
      </c>
      <c r="W61" s="80">
        <f>VLOOKUP(V61,'MAPAS DE RIESGOS INHER Y RESID'!$E$16:$F$18,2,FALSE)</f>
        <v>0.9</v>
      </c>
      <c r="X61" s="81">
        <f t="shared" si="23"/>
        <v>6.3999999999999986</v>
      </c>
      <c r="Y61" s="78" t="str">
        <f>IF(OR('MAPAS DE RIESGOS INHER Y RESID'!$G$18='MATRIZ DE RIESGOS DE SST'!X61,X61&lt;'MAPAS DE RIESGOS INHER Y RESID'!$G$16+1),'MAPAS DE RIESGOS INHER Y RESID'!$M$19,IF(OR('MAPAS DE RIESGOS INHER Y RESID'!$H$17='MATRIZ DE RIESGOS DE SST'!X61,X61&lt;'MAPAS DE RIESGOS INHER Y RESID'!$I$18+1),'MAPAS DE RIESGOS INHER Y RESID'!$M$18,IF(OR('MAPAS DE RIESGOS INHER Y RESID'!$I$17='MATRIZ DE RIESGOS DE SST'!X61,X61&lt;'MAPAS DE RIESGOS INHER Y RESID'!$J$17+1),'MAPAS DE RIESGOS INHER Y RESID'!$M$17,'MAPAS DE RIESGOS INHER Y RESID'!$M$16)))</f>
        <v>BAJO</v>
      </c>
      <c r="Z61" s="69" t="str">
        <f>VLOOKUP('MATRIZ DE RIESGOS DE SST'!Y61,'TABLA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2" spans="1:26" ht="290.45" customHeight="1" x14ac:dyDescent="0.25">
      <c r="A62" s="137"/>
      <c r="B62" s="137"/>
      <c r="C62" s="137"/>
      <c r="D62" s="137"/>
      <c r="E62" s="137"/>
      <c r="F62" s="137"/>
      <c r="G62" s="137"/>
      <c r="H62" s="138"/>
      <c r="I62" s="91" t="s">
        <v>100</v>
      </c>
      <c r="J62" s="70" t="s">
        <v>274</v>
      </c>
      <c r="K62" s="69" t="s">
        <v>102</v>
      </c>
      <c r="L62" s="78" t="s">
        <v>68</v>
      </c>
      <c r="M62" s="79">
        <f>VLOOKUP('MATRIZ DE RIESGOS DE SST'!L62,'MAPAS DE RIESGOS INHER Y RESID'!$E$3:$F$7,2,FALSE)</f>
        <v>3</v>
      </c>
      <c r="N62" s="78" t="s">
        <v>76</v>
      </c>
      <c r="O62" s="79">
        <f>VLOOKUP('MATRIZ DE RIESGOS DE SST'!N62,'MAPAS DE RIESGOS INHER Y RESID'!$O$3:$P$7,2,FALSE)</f>
        <v>4</v>
      </c>
      <c r="P62" s="79">
        <f t="shared" si="22"/>
        <v>12</v>
      </c>
      <c r="Q62" s="78" t="str">
        <f>IF(OR('MAPAS DE RIESGOS INHER Y RESID'!$G$7='MATRIZ DE RIESGOS DE SST'!P62,P62&lt;'MAPAS DE RIESGOS INHER Y RESID'!$G$3+1),'MAPAS DE RIESGOS INHER Y RESID'!$M$6,IF(OR('MAPAS DE RIESGOS INHER Y RESID'!$H$5='MATRIZ DE RIESGOS DE SST'!P62,P62&lt;'MAPAS DE RIESGOS INHER Y RESID'!$I$5+1),'MAPAS DE RIESGOS INHER Y RESID'!$M$5,IF(OR('MAPAS DE RIESGOS INHER Y RESID'!$I$4='MATRIZ DE RIESGOS DE SST'!P62,P62&lt;'MAPAS DE RIESGOS INHER Y RESID'!$J$4+1),'MAPAS DE RIESGOS INHER Y RESID'!$M$4,'MAPAS DE RIESGOS INHER Y RESID'!$M$3)))</f>
        <v>MODERADO</v>
      </c>
      <c r="R62" s="91" t="s">
        <v>91</v>
      </c>
      <c r="S62" s="91" t="s">
        <v>91</v>
      </c>
      <c r="T62" s="69" t="s">
        <v>275</v>
      </c>
      <c r="U62" s="69" t="s">
        <v>93</v>
      </c>
      <c r="V62" s="78" t="s">
        <v>56</v>
      </c>
      <c r="W62" s="80">
        <f>VLOOKUP(V62,'MAPAS DE RIESGOS INHER Y RESID'!$E$16:$F$18,2,FALSE)</f>
        <v>0.9</v>
      </c>
      <c r="X62" s="81">
        <f t="shared" si="23"/>
        <v>1.1999999999999993</v>
      </c>
      <c r="Y62" s="78" t="str">
        <f>IF(OR('MAPAS DE RIESGOS INHER Y RESID'!$G$18='MATRIZ DE RIESGOS DE SST'!X62,X62&lt;'MAPAS DE RIESGOS INHER Y RESID'!$G$16+1),'MAPAS DE RIESGOS INHER Y RESID'!$M$19,IF(OR('MAPAS DE RIESGOS INHER Y RESID'!$H$17='MATRIZ DE RIESGOS DE SST'!X62,X62&lt;'MAPAS DE RIESGOS INHER Y RESID'!$I$18+1),'MAPAS DE RIESGOS INHER Y RESID'!$M$18,IF(OR('MAPAS DE RIESGOS INHER Y RESID'!$I$17='MATRIZ DE RIESGOS DE SST'!X62,X62&lt;'MAPAS DE RIESGOS INHER Y RESID'!$J$17+1),'MAPAS DE RIESGOS INHER Y RESID'!$M$17,'MAPAS DE RIESGOS INHER Y RESID'!$M$16)))</f>
        <v>BAJO</v>
      </c>
      <c r="Z62" s="69" t="str">
        <f>VLOOKUP('MATRIZ DE RIESGOS DE SST'!Y62,'TABLA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3" spans="1:26" ht="246" customHeight="1" x14ac:dyDescent="0.25">
      <c r="A63" s="137"/>
      <c r="B63" s="137"/>
      <c r="C63" s="137"/>
      <c r="D63" s="137"/>
      <c r="E63" s="137"/>
      <c r="F63" s="137"/>
      <c r="G63" s="137"/>
      <c r="H63" s="138"/>
      <c r="I63" s="91" t="s">
        <v>182</v>
      </c>
      <c r="J63" s="70" t="s">
        <v>183</v>
      </c>
      <c r="K63" s="69" t="s">
        <v>132</v>
      </c>
      <c r="L63" s="78" t="s">
        <v>50</v>
      </c>
      <c r="M63" s="79">
        <f>VLOOKUP('MATRIZ DE RIESGOS DE SST'!L63,'MAPAS DE RIESGOS INHER Y RESID'!$E$3:$F$7,2,FALSE)</f>
        <v>2</v>
      </c>
      <c r="N63" s="78" t="s">
        <v>51</v>
      </c>
      <c r="O63" s="79">
        <f>VLOOKUP('MATRIZ DE RIESGOS DE SST'!N63,'MAPAS DE RIESGOS INHER Y RESID'!$O$3:$P$7,2,FALSE)</f>
        <v>16</v>
      </c>
      <c r="P63" s="79">
        <f t="shared" si="22"/>
        <v>32</v>
      </c>
      <c r="Q63" s="78" t="str">
        <f>IF(OR('MAPAS DE RIESGOS INHER Y RESID'!$G$7='MATRIZ DE RIESGOS DE SST'!P63,P63&lt;'MAPAS DE RIESGOS INHER Y RESID'!$G$3+1),'MAPAS DE RIESGOS INHER Y RESID'!$M$6,IF(OR('MAPAS DE RIESGOS INHER Y RESID'!$H$5='MATRIZ DE RIESGOS DE SST'!P63,P63&lt;'MAPAS DE RIESGOS INHER Y RESID'!$I$5+1),'MAPAS DE RIESGOS INHER Y RESID'!$M$5,IF(OR('MAPAS DE RIESGOS INHER Y RESID'!$I$4='MATRIZ DE RIESGOS DE SST'!P63,P63&lt;'MAPAS DE RIESGOS INHER Y RESID'!$J$4+1),'MAPAS DE RIESGOS INHER Y RESID'!$M$4,'MAPAS DE RIESGOS INHER Y RESID'!$M$3)))</f>
        <v>MODERADO</v>
      </c>
      <c r="R63" s="91" t="s">
        <v>184</v>
      </c>
      <c r="S63" s="91" t="s">
        <v>185</v>
      </c>
      <c r="T63" s="19" t="s">
        <v>135</v>
      </c>
      <c r="U63" s="19" t="s">
        <v>186</v>
      </c>
      <c r="V63" s="78" t="s">
        <v>56</v>
      </c>
      <c r="W63" s="80">
        <f>VLOOKUP(V63,'MAPAS DE RIESGOS INHER Y RESID'!$E$16:$F$18,2,FALSE)</f>
        <v>0.9</v>
      </c>
      <c r="X63" s="81">
        <f t="shared" si="23"/>
        <v>3.1999999999999993</v>
      </c>
      <c r="Y63" s="78" t="str">
        <f>IF(OR('MAPAS DE RIESGOS INHER Y RESID'!$G$18='MATRIZ DE RIESGOS DE SST'!X63,X63&lt;'MAPAS DE RIESGOS INHER Y RESID'!$G$16+1),'MAPAS DE RIESGOS INHER Y RESID'!$M$19,IF(OR('MAPAS DE RIESGOS INHER Y RESID'!$H$17='MATRIZ DE RIESGOS DE SST'!X63,X63&lt;'MAPAS DE RIESGOS INHER Y RESID'!$I$18+1),'MAPAS DE RIESGOS INHER Y RESID'!$M$18,IF(OR('MAPAS DE RIESGOS INHER Y RESID'!$I$17='MATRIZ DE RIESGOS DE SST'!X63,X63&lt;'MAPAS DE RIESGOS INHER Y RESID'!$J$17+1),'MAPAS DE RIESGOS INHER Y RESID'!$M$17,'MAPAS DE RIESGOS INHER Y RESID'!$M$16)))</f>
        <v>BAJO</v>
      </c>
      <c r="Z63" s="69" t="str">
        <f>VLOOKUP('MATRIZ DE RIESGOS DE SST'!Y63,'TABLA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4" spans="1:26" ht="246" customHeight="1" x14ac:dyDescent="0.25">
      <c r="A64" s="137"/>
      <c r="B64" s="137"/>
      <c r="C64" s="137"/>
      <c r="D64" s="137"/>
      <c r="E64" s="137"/>
      <c r="F64" s="137"/>
      <c r="G64" s="137"/>
      <c r="H64" s="138"/>
      <c r="I64" s="91" t="s">
        <v>137</v>
      </c>
      <c r="J64" s="70" t="s">
        <v>138</v>
      </c>
      <c r="K64" s="69" t="s">
        <v>139</v>
      </c>
      <c r="L64" s="78" t="s">
        <v>68</v>
      </c>
      <c r="M64" s="79">
        <f>VLOOKUP('MATRIZ DE RIESGOS DE SST'!L64,'MAPAS DE RIESGOS INHER Y RESID'!$E$3:$F$7,2,FALSE)</f>
        <v>3</v>
      </c>
      <c r="N64" s="78" t="s">
        <v>51</v>
      </c>
      <c r="O64" s="79">
        <f>VLOOKUP('MATRIZ DE RIESGOS DE SST'!N64,'MAPAS DE RIESGOS INHER Y RESID'!$O$3:$P$7,2,FALSE)</f>
        <v>16</v>
      </c>
      <c r="P64" s="79">
        <f t="shared" si="22"/>
        <v>48</v>
      </c>
      <c r="Q64" s="78" t="str">
        <f>IF(OR('MAPAS DE RIESGOS INHER Y RESID'!$G$7='MATRIZ DE RIESGOS DE SST'!P64,P64&lt;'MAPAS DE RIESGOS INHER Y RESID'!$G$3+1),'MAPAS DE RIESGOS INHER Y RESID'!$M$6,IF(OR('MAPAS DE RIESGOS INHER Y RESID'!$H$5='MATRIZ DE RIESGOS DE SST'!P64,P64&lt;'MAPAS DE RIESGOS INHER Y RESID'!$I$5+1),'MAPAS DE RIESGOS INHER Y RESID'!$M$5,IF(OR('MAPAS DE RIESGOS INHER Y RESID'!$I$4='MATRIZ DE RIESGOS DE SST'!P64,P64&lt;'MAPAS DE RIESGOS INHER Y RESID'!$J$4+1),'MAPAS DE RIESGOS INHER Y RESID'!$M$4,'MAPAS DE RIESGOS INHER Y RESID'!$M$3)))</f>
        <v>MODERADO</v>
      </c>
      <c r="R64" s="91" t="s">
        <v>140</v>
      </c>
      <c r="S64" s="69" t="s">
        <v>246</v>
      </c>
      <c r="T64" s="69" t="s">
        <v>142</v>
      </c>
      <c r="U64" s="69" t="s">
        <v>260</v>
      </c>
      <c r="V64" s="78" t="s">
        <v>56</v>
      </c>
      <c r="W64" s="80">
        <f>VLOOKUP(V64,'MAPAS DE RIESGOS INHER Y RESID'!$E$16:$F$18,2,FALSE)</f>
        <v>0.9</v>
      </c>
      <c r="X64" s="81">
        <f t="shared" si="23"/>
        <v>4.7999999999999972</v>
      </c>
      <c r="Y64" s="78" t="str">
        <f>IF(OR('MAPAS DE RIESGOS INHER Y RESID'!$G$18='MATRIZ DE RIESGOS DE SST'!X64,X64&lt;'MAPAS DE RIESGOS INHER Y RESID'!$G$16+1),'MAPAS DE RIESGOS INHER Y RESID'!$M$19,IF(OR('MAPAS DE RIESGOS INHER Y RESID'!$H$17='MATRIZ DE RIESGOS DE SST'!X64,X64&lt;'MAPAS DE RIESGOS INHER Y RESID'!$I$18+1),'MAPAS DE RIESGOS INHER Y RESID'!$M$18,IF(OR('MAPAS DE RIESGOS INHER Y RESID'!$I$17='MATRIZ DE RIESGOS DE SST'!X64,X64&lt;'MAPAS DE RIESGOS INHER Y RESID'!$J$17+1),'MAPAS DE RIESGOS INHER Y RESID'!$M$17,'MAPAS DE RIESGOS INHER Y RESID'!$M$16)))</f>
        <v>BAJO</v>
      </c>
      <c r="Z64" s="69" t="str">
        <f>VLOOKUP('MATRIZ DE RIESGOS DE SST'!Y64,'TABLA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5" spans="1:26" ht="312" customHeight="1" x14ac:dyDescent="0.25">
      <c r="A65" s="137"/>
      <c r="B65" s="137"/>
      <c r="C65" s="137"/>
      <c r="D65" s="137"/>
      <c r="E65" s="137"/>
      <c r="F65" s="137"/>
      <c r="G65" s="137"/>
      <c r="H65" s="138"/>
      <c r="I65" s="91" t="s">
        <v>163</v>
      </c>
      <c r="J65" s="69" t="s">
        <v>164</v>
      </c>
      <c r="K65" s="69" t="s">
        <v>165</v>
      </c>
      <c r="L65" s="78" t="s">
        <v>68</v>
      </c>
      <c r="M65" s="79">
        <f>VLOOKUP('MATRIZ DE RIESGOS DE SST'!L65,'MAPAS DE RIESGOS INHER Y RESID'!$E$3:$F$7,2,FALSE)</f>
        <v>3</v>
      </c>
      <c r="N65" s="78" t="s">
        <v>60</v>
      </c>
      <c r="O65" s="79">
        <f>VLOOKUP('MATRIZ DE RIESGOS DE SST'!N65,'MAPAS DE RIESGOS INHER Y RESID'!$O$3:$P$7,2,FALSE)</f>
        <v>256</v>
      </c>
      <c r="P65" s="79">
        <f>+M65*O65</f>
        <v>768</v>
      </c>
      <c r="Q65" s="78" t="str">
        <f>IF(OR('MAPAS DE RIESGOS INHER Y RESID'!$G$7='MATRIZ DE RIESGOS DE SST'!P65,P65&lt;'MAPAS DE RIESGOS INHER Y RESID'!$G$3+1),'MAPAS DE RIESGOS INHER Y RESID'!$M$6,IF(OR('MAPAS DE RIESGOS INHER Y RESID'!$H$5='MATRIZ DE RIESGOS DE SST'!P65,P65&lt;'MAPAS DE RIESGOS INHER Y RESID'!$I$5+1),'MAPAS DE RIESGOS INHER Y RESID'!$M$5,IF(OR('MAPAS DE RIESGOS INHER Y RESID'!$I$4='MATRIZ DE RIESGOS DE SST'!P65,P65&lt;'MAPAS DE RIESGOS INHER Y RESID'!$J$4+1),'MAPAS DE RIESGOS INHER Y RESID'!$M$4,'MAPAS DE RIESGOS INHER Y RESID'!$M$3)))</f>
        <v>ALTO</v>
      </c>
      <c r="R65" s="91" t="s">
        <v>91</v>
      </c>
      <c r="S65" s="91" t="s">
        <v>233</v>
      </c>
      <c r="T65" s="91" t="s">
        <v>91</v>
      </c>
      <c r="U65" s="69" t="s">
        <v>234</v>
      </c>
      <c r="V65" s="78" t="s">
        <v>56</v>
      </c>
      <c r="W65" s="80">
        <f>VLOOKUP(V65,'MAPAS DE RIESGOS INHER Y RESID'!$E$16:$F$18,2,FALSE)</f>
        <v>0.9</v>
      </c>
      <c r="X65" s="81">
        <f t="shared" si="23"/>
        <v>76.799999999999955</v>
      </c>
      <c r="Y65" s="78" t="str">
        <f>IF(OR('MAPAS DE RIESGOS INHER Y RESID'!$G$18='MATRIZ DE RIESGOS DE SST'!X65,X65&lt;'MAPAS DE RIESGOS INHER Y RESID'!$G$16+1),'MAPAS DE RIESGOS INHER Y RESID'!$M$19,IF(OR('MAPAS DE RIESGOS INHER Y RESID'!$H$17='MATRIZ DE RIESGOS DE SST'!X65,X65&lt;'MAPAS DE RIESGOS INHER Y RESID'!$I$18+1),'MAPAS DE RIESGOS INHER Y RESID'!$M$18,IF(OR('MAPAS DE RIESGOS INHER Y RESID'!$I$17='MATRIZ DE RIESGOS DE SST'!X65,X65&lt;'MAPAS DE RIESGOS INHER Y RESID'!$J$17+1),'MAPAS DE RIESGOS INHER Y RESID'!$M$17,'MAPAS DE RIESGOS INHER Y RESID'!$M$16)))</f>
        <v>MODERADO</v>
      </c>
      <c r="Z65" s="69" t="str">
        <f>VLOOKUP('MATRIZ DE RIESGOS DE SST'!Y65,'TABLA DE CRITERIOS'!$A$25:$B$28,2,FALSE)</f>
        <v>Reforzar la divulgación y aplicación de los controles existentes para mejorar su eficacia o complementar dichos controles estableciendo el plan de acción necesario, teniendo en cuenta la jerarquía de definición de controles.</v>
      </c>
    </row>
    <row r="66" spans="1:26" ht="317.45" customHeight="1" x14ac:dyDescent="0.25">
      <c r="A66" s="131" t="s">
        <v>276</v>
      </c>
      <c r="B66" s="134" t="s">
        <v>45</v>
      </c>
      <c r="C66" s="134"/>
      <c r="D66" s="134" t="s">
        <v>45</v>
      </c>
      <c r="E66" s="134"/>
      <c r="F66" s="134"/>
      <c r="G66" s="134"/>
      <c r="H66" s="106" t="s">
        <v>602</v>
      </c>
      <c r="I66" s="91" t="s">
        <v>137</v>
      </c>
      <c r="J66" s="70" t="s">
        <v>277</v>
      </c>
      <c r="K66" s="69" t="s">
        <v>139</v>
      </c>
      <c r="L66" s="78" t="s">
        <v>68</v>
      </c>
      <c r="M66" s="79">
        <f>VLOOKUP('MATRIZ DE RIESGOS DE SST'!L66,'MAPAS DE RIESGOS INHER Y RESID'!$E$3:$F$7,2,FALSE)</f>
        <v>3</v>
      </c>
      <c r="N66" s="78" t="s">
        <v>51</v>
      </c>
      <c r="O66" s="79">
        <f>VLOOKUP('MATRIZ DE RIESGOS DE SST'!N66,'MAPAS DE RIESGOS INHER Y RESID'!$O$3:$P$7,2,FALSE)</f>
        <v>16</v>
      </c>
      <c r="P66" s="79">
        <f t="shared" si="22"/>
        <v>48</v>
      </c>
      <c r="Q66" s="78" t="str">
        <f>IF(OR('MAPAS DE RIESGOS INHER Y RESID'!$G$7='MATRIZ DE RIESGOS DE SST'!P66,P66&lt;'MAPAS DE RIESGOS INHER Y RESID'!$G$3+1),'MAPAS DE RIESGOS INHER Y RESID'!$M$6,IF(OR('MAPAS DE RIESGOS INHER Y RESID'!$H$5='MATRIZ DE RIESGOS DE SST'!P66,P66&lt;'MAPAS DE RIESGOS INHER Y RESID'!$I$5+1),'MAPAS DE RIESGOS INHER Y RESID'!$M$5,IF(OR('MAPAS DE RIESGOS INHER Y RESID'!$I$4='MATRIZ DE RIESGOS DE SST'!P66,P66&lt;'MAPAS DE RIESGOS INHER Y RESID'!$J$4+1),'MAPAS DE RIESGOS INHER Y RESID'!$M$4,'MAPAS DE RIESGOS INHER Y RESID'!$M$3)))</f>
        <v>MODERADO</v>
      </c>
      <c r="R66" s="91" t="s">
        <v>140</v>
      </c>
      <c r="S66" s="69" t="s">
        <v>246</v>
      </c>
      <c r="T66" s="69" t="s">
        <v>142</v>
      </c>
      <c r="U66" s="69" t="s">
        <v>278</v>
      </c>
      <c r="V66" s="78" t="s">
        <v>56</v>
      </c>
      <c r="W66" s="80">
        <f>VLOOKUP(V66,'MAPAS DE RIESGOS INHER Y RESID'!$E$16:$F$18,2,FALSE)</f>
        <v>0.9</v>
      </c>
      <c r="X66" s="81">
        <f t="shared" si="23"/>
        <v>4.7999999999999972</v>
      </c>
      <c r="Y66" s="78" t="str">
        <f>IF(OR('MAPAS DE RIESGOS INHER Y RESID'!$G$18='MATRIZ DE RIESGOS DE SST'!X66,X66&lt;'MAPAS DE RIESGOS INHER Y RESID'!$G$16+1),'MAPAS DE RIESGOS INHER Y RESID'!$M$19,IF(OR('MAPAS DE RIESGOS INHER Y RESID'!$H$17='MATRIZ DE RIESGOS DE SST'!X66,X66&lt;'MAPAS DE RIESGOS INHER Y RESID'!$I$18+1),'MAPAS DE RIESGOS INHER Y RESID'!$M$18,IF(OR('MAPAS DE RIESGOS INHER Y RESID'!$I$17='MATRIZ DE RIESGOS DE SST'!X66,X66&lt;'MAPAS DE RIESGOS INHER Y RESID'!$J$17+1),'MAPAS DE RIESGOS INHER Y RESID'!$M$17,'MAPAS DE RIESGOS INHER Y RESID'!$M$16)))</f>
        <v>BAJO</v>
      </c>
      <c r="Z66" s="69" t="str">
        <f>VLOOKUP('MATRIZ DE RIESGOS DE SST'!Y66,'TABLA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7" spans="1:26" ht="409.5" customHeight="1" x14ac:dyDescent="0.25">
      <c r="A67" s="132"/>
      <c r="B67" s="135"/>
      <c r="C67" s="135"/>
      <c r="D67" s="135"/>
      <c r="E67" s="135"/>
      <c r="F67" s="135"/>
      <c r="G67" s="135"/>
      <c r="H67" s="106" t="s">
        <v>602</v>
      </c>
      <c r="I67" s="91" t="s">
        <v>262</v>
      </c>
      <c r="J67" s="69" t="s">
        <v>279</v>
      </c>
      <c r="K67" s="69" t="s">
        <v>264</v>
      </c>
      <c r="L67" s="78" t="s">
        <v>68</v>
      </c>
      <c r="M67" s="79">
        <f>VLOOKUP('MATRIZ DE RIESGOS DE SST'!L67,'MAPAS DE RIESGOS INHER Y RESID'!$E$3:$F$7,2,FALSE)</f>
        <v>3</v>
      </c>
      <c r="N67" s="78" t="s">
        <v>51</v>
      </c>
      <c r="O67" s="79">
        <f>VLOOKUP('MATRIZ DE RIESGOS DE SST'!N67,'MAPAS DE RIESGOS INHER Y RESID'!$O$3:$P$7,2,FALSE)</f>
        <v>16</v>
      </c>
      <c r="P67" s="79">
        <f t="shared" ref="P67:P73" si="24">+M67*O67</f>
        <v>48</v>
      </c>
      <c r="Q67" s="78" t="str">
        <f>IF(OR('MAPAS DE RIESGOS INHER Y RESID'!$G$7='MATRIZ DE RIESGOS DE SST'!P67,P67&lt;'MAPAS DE RIESGOS INHER Y RESID'!$G$3+1),'MAPAS DE RIESGOS INHER Y RESID'!$M$6,IF(OR('MAPAS DE RIESGOS INHER Y RESID'!$H$5='MATRIZ DE RIESGOS DE SST'!P67,P67&lt;'MAPAS DE RIESGOS INHER Y RESID'!$I$5+1),'MAPAS DE RIESGOS INHER Y RESID'!$M$5,IF(OR('MAPAS DE RIESGOS INHER Y RESID'!$I$4='MATRIZ DE RIESGOS DE SST'!P67,P67&lt;'MAPAS DE RIESGOS INHER Y RESID'!$J$4+1),'MAPAS DE RIESGOS INHER Y RESID'!$M$4,'MAPAS DE RIESGOS INHER Y RESID'!$M$3)))</f>
        <v>MODERADO</v>
      </c>
      <c r="R67" s="91" t="s">
        <v>266</v>
      </c>
      <c r="S67" s="91" t="s">
        <v>280</v>
      </c>
      <c r="T67" s="91" t="s">
        <v>268</v>
      </c>
      <c r="U67" s="91" t="s">
        <v>281</v>
      </c>
      <c r="V67" s="78" t="s">
        <v>56</v>
      </c>
      <c r="W67" s="80">
        <f>VLOOKUP(V67,'MAPAS DE RIESGOS INHER Y RESID'!$E$16:$F$18,2,FALSE)</f>
        <v>0.9</v>
      </c>
      <c r="X67" s="81">
        <f t="shared" ref="X67:X70" si="25">P67-(P67*W67)</f>
        <v>4.7999999999999972</v>
      </c>
      <c r="Y67" s="78" t="str">
        <f>IF(OR('MAPAS DE RIESGOS INHER Y RESID'!$G$18='MATRIZ DE RIESGOS DE SST'!X67,X67&lt;'MAPAS DE RIESGOS INHER Y RESID'!$G$16+1),'MAPAS DE RIESGOS INHER Y RESID'!$M$19,IF(OR('MAPAS DE RIESGOS INHER Y RESID'!$H$17='MATRIZ DE RIESGOS DE SST'!X67,X67&lt;'MAPAS DE RIESGOS INHER Y RESID'!$I$18+1),'MAPAS DE RIESGOS INHER Y RESID'!$M$18,IF(OR('MAPAS DE RIESGOS INHER Y RESID'!$I$17='MATRIZ DE RIESGOS DE SST'!X67,X67&lt;'MAPAS DE RIESGOS INHER Y RESID'!$J$17+1),'MAPAS DE RIESGOS INHER Y RESID'!$M$17,'MAPAS DE RIESGOS INHER Y RESID'!$M$16)))</f>
        <v>BAJO</v>
      </c>
      <c r="Z67" s="69" t="str">
        <f>VLOOKUP('MATRIZ DE RIESGOS DE SST'!Y67,'TABLA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8" spans="1:26" ht="267.60000000000002" customHeight="1" x14ac:dyDescent="0.25">
      <c r="A68" s="133"/>
      <c r="B68" s="136"/>
      <c r="C68" s="136"/>
      <c r="D68" s="136"/>
      <c r="E68" s="136"/>
      <c r="F68" s="136"/>
      <c r="G68" s="136"/>
      <c r="H68" s="106" t="s">
        <v>603</v>
      </c>
      <c r="I68" s="91" t="s">
        <v>228</v>
      </c>
      <c r="J68" s="69" t="s">
        <v>282</v>
      </c>
      <c r="K68" s="69" t="s">
        <v>59</v>
      </c>
      <c r="L68" s="78" t="s">
        <v>265</v>
      </c>
      <c r="M68" s="79">
        <f>VLOOKUP('MATRIZ DE RIESGOS DE SST'!L68,'MAPAS DE RIESGOS INHER Y RESID'!$E$3:$F$7,2,FALSE)</f>
        <v>5</v>
      </c>
      <c r="N68" s="78" t="s">
        <v>51</v>
      </c>
      <c r="O68" s="79">
        <f>VLOOKUP('MATRIZ DE RIESGOS DE SST'!N68,'MAPAS DE RIESGOS INHER Y RESID'!$O$3:$P$7,2,FALSE)</f>
        <v>16</v>
      </c>
      <c r="P68" s="79">
        <f t="shared" si="24"/>
        <v>80</v>
      </c>
      <c r="Q68" s="78" t="str">
        <f>IF(OR('MAPAS DE RIESGOS INHER Y RESID'!$G$7='MATRIZ DE RIESGOS DE SST'!P68,P68&lt;'MAPAS DE RIESGOS INHER Y RESID'!$G$3+1),'MAPAS DE RIESGOS INHER Y RESID'!$M$6,IF(OR('MAPAS DE RIESGOS INHER Y RESID'!$H$5='MATRIZ DE RIESGOS DE SST'!P68,P68&lt;'MAPAS DE RIESGOS INHER Y RESID'!$I$5+1),'MAPAS DE RIESGOS INHER Y RESID'!$M$5,IF(OR('MAPAS DE RIESGOS INHER Y RESID'!$I$4='MATRIZ DE RIESGOS DE SST'!P68,P68&lt;'MAPAS DE RIESGOS INHER Y RESID'!$J$4+1),'MAPAS DE RIESGOS INHER Y RESID'!$M$4,'MAPAS DE RIESGOS INHER Y RESID'!$M$3)))</f>
        <v>ALTO</v>
      </c>
      <c r="R68" s="91" t="s">
        <v>91</v>
      </c>
      <c r="S68" s="91" t="s">
        <v>283</v>
      </c>
      <c r="T68" s="91" t="s">
        <v>91</v>
      </c>
      <c r="U68" s="93" t="s">
        <v>284</v>
      </c>
      <c r="V68" s="78" t="s">
        <v>56</v>
      </c>
      <c r="W68" s="80">
        <f>VLOOKUP(V68,'MAPAS DE RIESGOS INHER Y RESID'!$E$16:$F$18,2,FALSE)</f>
        <v>0.9</v>
      </c>
      <c r="X68" s="81">
        <f t="shared" si="25"/>
        <v>8</v>
      </c>
      <c r="Y68" s="78" t="str">
        <f>IF(OR('MAPAS DE RIESGOS INHER Y RESID'!$G$18='MATRIZ DE RIESGOS DE SST'!X68,X68&lt;'MAPAS DE RIESGOS INHER Y RESID'!$G$16+1),'MAPAS DE RIESGOS INHER Y RESID'!$M$19,IF(OR('MAPAS DE RIESGOS INHER Y RESID'!$H$17='MATRIZ DE RIESGOS DE SST'!X68,X68&lt;'MAPAS DE RIESGOS INHER Y RESID'!$I$18+1),'MAPAS DE RIESGOS INHER Y RESID'!$M$18,IF(OR('MAPAS DE RIESGOS INHER Y RESID'!$I$17='MATRIZ DE RIESGOS DE SST'!X68,X68&lt;'MAPAS DE RIESGOS INHER Y RESID'!$J$17+1),'MAPAS DE RIESGOS INHER Y RESID'!$M$17,'MAPAS DE RIESGOS INHER Y RESID'!$M$16)))</f>
        <v>BAJO</v>
      </c>
      <c r="Z68" s="69" t="str">
        <f>VLOOKUP('MATRIZ DE RIESGOS DE SST'!Y68,'TABLA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9" spans="1:26" ht="240" customHeight="1" x14ac:dyDescent="0.25">
      <c r="A69" s="135" t="s">
        <v>285</v>
      </c>
      <c r="B69" s="135" t="s">
        <v>45</v>
      </c>
      <c r="C69" s="135"/>
      <c r="D69" s="135" t="s">
        <v>45</v>
      </c>
      <c r="E69" s="135"/>
      <c r="F69" s="135"/>
      <c r="G69" s="135"/>
      <c r="H69" s="132" t="s">
        <v>604</v>
      </c>
      <c r="I69" s="91" t="s">
        <v>163</v>
      </c>
      <c r="J69" s="69" t="s">
        <v>164</v>
      </c>
      <c r="K69" s="69" t="s">
        <v>165</v>
      </c>
      <c r="L69" s="78" t="s">
        <v>68</v>
      </c>
      <c r="M69" s="79">
        <f>VLOOKUP('MATRIZ DE RIESGOS DE SST'!L69,'MAPAS DE RIESGOS INHER Y RESID'!$E$3:$F$7,2,FALSE)</f>
        <v>3</v>
      </c>
      <c r="N69" s="78" t="s">
        <v>60</v>
      </c>
      <c r="O69" s="79">
        <f>VLOOKUP('MATRIZ DE RIESGOS DE SST'!N69,'MAPAS DE RIESGOS INHER Y RESID'!$O$3:$P$7,2,FALSE)</f>
        <v>256</v>
      </c>
      <c r="P69" s="79">
        <f>+M69*O69</f>
        <v>768</v>
      </c>
      <c r="Q69" s="78" t="str">
        <f>IF(OR('MAPAS DE RIESGOS INHER Y RESID'!$G$7='MATRIZ DE RIESGOS DE SST'!P69,P69&lt;'MAPAS DE RIESGOS INHER Y RESID'!$G$3+1),'MAPAS DE RIESGOS INHER Y RESID'!$M$6,IF(OR('MAPAS DE RIESGOS INHER Y RESID'!$H$5='MATRIZ DE RIESGOS DE SST'!P69,P69&lt;'MAPAS DE RIESGOS INHER Y RESID'!$I$5+1),'MAPAS DE RIESGOS INHER Y RESID'!$M$5,IF(OR('MAPAS DE RIESGOS INHER Y RESID'!$I$4='MATRIZ DE RIESGOS DE SST'!P69,P69&lt;'MAPAS DE RIESGOS INHER Y RESID'!$J$4+1),'MAPAS DE RIESGOS INHER Y RESID'!$M$4,'MAPAS DE RIESGOS INHER Y RESID'!$M$3)))</f>
        <v>ALTO</v>
      </c>
      <c r="R69" s="91" t="s">
        <v>91</v>
      </c>
      <c r="S69" s="91" t="s">
        <v>233</v>
      </c>
      <c r="T69" s="91" t="s">
        <v>91</v>
      </c>
      <c r="U69" s="69" t="s">
        <v>234</v>
      </c>
      <c r="V69" s="78" t="s">
        <v>56</v>
      </c>
      <c r="W69" s="80">
        <f>VLOOKUP(V69,'MAPAS DE RIESGOS INHER Y RESID'!$E$16:$F$18,2,FALSE)</f>
        <v>0.9</v>
      </c>
      <c r="X69" s="81">
        <f t="shared" si="25"/>
        <v>76.799999999999955</v>
      </c>
      <c r="Y69" s="78" t="str">
        <f>IF(OR('MAPAS DE RIESGOS INHER Y RESID'!$G$18='MATRIZ DE RIESGOS DE SST'!X69,X69&lt;'MAPAS DE RIESGOS INHER Y RESID'!$G$16+1),'MAPAS DE RIESGOS INHER Y RESID'!$M$19,IF(OR('MAPAS DE RIESGOS INHER Y RESID'!$H$17='MATRIZ DE RIESGOS DE SST'!X69,X69&lt;'MAPAS DE RIESGOS INHER Y RESID'!$I$18+1),'MAPAS DE RIESGOS INHER Y RESID'!$M$18,IF(OR('MAPAS DE RIESGOS INHER Y RESID'!$I$17='MATRIZ DE RIESGOS DE SST'!X69,X69&lt;'MAPAS DE RIESGOS INHER Y RESID'!$J$17+1),'MAPAS DE RIESGOS INHER Y RESID'!$M$17,'MAPAS DE RIESGOS INHER Y RESID'!$M$16)))</f>
        <v>MODERADO</v>
      </c>
      <c r="Z69" s="69" t="str">
        <f>VLOOKUP('MATRIZ DE RIESGOS DE SST'!Y69,'TABLA DE CRITERIOS'!$A$25:$B$28,2,FALSE)</f>
        <v>Reforzar la divulgación y aplicación de los controles existentes para mejorar su eficacia o complementar dichos controles estableciendo el plan de acción necesario, teniendo en cuenta la jerarquía de definición de controles.</v>
      </c>
    </row>
    <row r="70" spans="1:26" ht="251.45" customHeight="1" x14ac:dyDescent="0.25">
      <c r="A70" s="135"/>
      <c r="B70" s="135"/>
      <c r="C70" s="135"/>
      <c r="D70" s="135"/>
      <c r="E70" s="135"/>
      <c r="F70" s="135"/>
      <c r="G70" s="135"/>
      <c r="H70" s="132"/>
      <c r="I70" s="91" t="s">
        <v>286</v>
      </c>
      <c r="J70" s="69" t="s">
        <v>287</v>
      </c>
      <c r="K70" s="69" t="s">
        <v>264</v>
      </c>
      <c r="L70" s="78" t="s">
        <v>68</v>
      </c>
      <c r="M70" s="79">
        <f>VLOOKUP('MATRIZ DE RIESGOS DE SST'!L70,'MAPAS DE RIESGOS INHER Y RESID'!$E$3:$F$7,2,FALSE)</f>
        <v>3</v>
      </c>
      <c r="N70" s="78" t="s">
        <v>51</v>
      </c>
      <c r="O70" s="79">
        <f>VLOOKUP('MATRIZ DE RIESGOS DE SST'!N70,'MAPAS DE RIESGOS INHER Y RESID'!$O$3:$P$7,2,FALSE)</f>
        <v>16</v>
      </c>
      <c r="P70" s="79">
        <f t="shared" si="24"/>
        <v>48</v>
      </c>
      <c r="Q70" s="78" t="str">
        <f>IF(OR('MAPAS DE RIESGOS INHER Y RESID'!$G$7='MATRIZ DE RIESGOS DE SST'!P70,P70&lt;'MAPAS DE RIESGOS INHER Y RESID'!$G$3+1),'MAPAS DE RIESGOS INHER Y RESID'!$M$6,IF(OR('MAPAS DE RIESGOS INHER Y RESID'!$H$5='MATRIZ DE RIESGOS DE SST'!P70,P70&lt;'MAPAS DE RIESGOS INHER Y RESID'!$I$5+1),'MAPAS DE RIESGOS INHER Y RESID'!$M$5,IF(OR('MAPAS DE RIESGOS INHER Y RESID'!$I$4='MATRIZ DE RIESGOS DE SST'!P70,P70&lt;'MAPAS DE RIESGOS INHER Y RESID'!$J$4+1),'MAPAS DE RIESGOS INHER Y RESID'!$M$4,'MAPAS DE RIESGOS INHER Y RESID'!$M$3)))</f>
        <v>MODERADO</v>
      </c>
      <c r="R70" s="91" t="s">
        <v>266</v>
      </c>
      <c r="S70" s="91" t="s">
        <v>267</v>
      </c>
      <c r="T70" s="91" t="s">
        <v>268</v>
      </c>
      <c r="U70" s="91" t="s">
        <v>93</v>
      </c>
      <c r="V70" s="78" t="s">
        <v>56</v>
      </c>
      <c r="W70" s="80">
        <f>VLOOKUP(V70,'MAPAS DE RIESGOS INHER Y RESID'!$E$16:$F$18,2,FALSE)</f>
        <v>0.9</v>
      </c>
      <c r="X70" s="81">
        <f t="shared" si="25"/>
        <v>4.7999999999999972</v>
      </c>
      <c r="Y70" s="78" t="str">
        <f>IF(OR('MAPAS DE RIESGOS INHER Y RESID'!$G$18='MATRIZ DE RIESGOS DE SST'!X70,X70&lt;'MAPAS DE RIESGOS INHER Y RESID'!$G$16+1),'MAPAS DE RIESGOS INHER Y RESID'!$M$19,IF(OR('MAPAS DE RIESGOS INHER Y RESID'!$H$17='MATRIZ DE RIESGOS DE SST'!X70,X70&lt;'MAPAS DE RIESGOS INHER Y RESID'!$I$18+1),'MAPAS DE RIESGOS INHER Y RESID'!$M$18,IF(OR('MAPAS DE RIESGOS INHER Y RESID'!$I$17='MATRIZ DE RIESGOS DE SST'!X70,X70&lt;'MAPAS DE RIESGOS INHER Y RESID'!$J$17+1),'MAPAS DE RIESGOS INHER Y RESID'!$M$17,'MAPAS DE RIESGOS INHER Y RESID'!$M$16)))</f>
        <v>BAJO</v>
      </c>
      <c r="Z70" s="69" t="str">
        <f>VLOOKUP('MATRIZ DE RIESGOS DE SST'!Y70,'TABLA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1" spans="1:26" ht="172.15" customHeight="1" x14ac:dyDescent="0.25">
      <c r="A71" s="135"/>
      <c r="B71" s="135"/>
      <c r="C71" s="135"/>
      <c r="D71" s="135"/>
      <c r="E71" s="135"/>
      <c r="F71" s="135"/>
      <c r="G71" s="135"/>
      <c r="H71" s="132"/>
      <c r="I71" s="91" t="s">
        <v>73</v>
      </c>
      <c r="J71" s="70" t="s">
        <v>215</v>
      </c>
      <c r="K71" s="69" t="s">
        <v>216</v>
      </c>
      <c r="L71" s="78" t="s">
        <v>217</v>
      </c>
      <c r="M71" s="79">
        <f>VLOOKUP('MATRIZ DE RIESGOS DE SST'!L71,'MAPAS DE RIESGOS INHER Y RESID'!$E$3:$F$7,2,FALSE)</f>
        <v>1</v>
      </c>
      <c r="N71" s="78" t="s">
        <v>51</v>
      </c>
      <c r="O71" s="79">
        <f>VLOOKUP('MATRIZ DE RIESGOS DE SST'!N71,'MAPAS DE RIESGOS INHER Y RESID'!$O$3:$P$7,2,FALSE)</f>
        <v>16</v>
      </c>
      <c r="P71" s="79">
        <f t="shared" si="24"/>
        <v>16</v>
      </c>
      <c r="Q71" s="78" t="str">
        <f>IF(OR('MAPAS DE RIESGOS INHER Y RESID'!$G$7='MATRIZ DE RIESGOS DE SST'!P71,P71&lt;'MAPAS DE RIESGOS INHER Y RESID'!$G$3+1),'MAPAS DE RIESGOS INHER Y RESID'!$M$6,IF(OR('MAPAS DE RIESGOS INHER Y RESID'!$H$5='MATRIZ DE RIESGOS DE SST'!P71,P71&lt;'MAPAS DE RIESGOS INHER Y RESID'!$I$5+1),'MAPAS DE RIESGOS INHER Y RESID'!$M$5,IF(OR('MAPAS DE RIESGOS INHER Y RESID'!$I$4='MATRIZ DE RIESGOS DE SST'!P71,P71&lt;'MAPAS DE RIESGOS INHER Y RESID'!$J$4+1),'MAPAS DE RIESGOS INHER Y RESID'!$M$4,'MAPAS DE RIESGOS INHER Y RESID'!$M$3)))</f>
        <v>MODERADO</v>
      </c>
      <c r="R71" s="69" t="s">
        <v>218</v>
      </c>
      <c r="S71" s="69" t="s">
        <v>78</v>
      </c>
      <c r="T71" s="91" t="s">
        <v>219</v>
      </c>
      <c r="U71" s="69" t="s">
        <v>254</v>
      </c>
      <c r="V71" s="78" t="s">
        <v>56</v>
      </c>
      <c r="W71" s="80">
        <f>VLOOKUP(V71,'MAPAS DE RIESGOS INHER Y RESID'!$E$16:$F$18,2,FALSE)</f>
        <v>0.9</v>
      </c>
      <c r="X71" s="81">
        <f>P71-(W71*P71)</f>
        <v>1.5999999999999996</v>
      </c>
      <c r="Y71" s="78" t="str">
        <f>IF(OR('MAPAS DE RIESGOS INHER Y RESID'!$G$18='MATRIZ DE RIESGOS DE SST'!X71,X71&lt;'MAPAS DE RIESGOS INHER Y RESID'!$G$16+1),'MAPAS DE RIESGOS INHER Y RESID'!$M$19,IF(OR('MAPAS DE RIESGOS INHER Y RESID'!$H$17='MATRIZ DE RIESGOS DE SST'!X71,X71&lt;'MAPAS DE RIESGOS INHER Y RESID'!$I$18+1),'MAPAS DE RIESGOS INHER Y RESID'!$M$18,IF(OR('MAPAS DE RIESGOS INHER Y RESID'!$I$17='MATRIZ DE RIESGOS DE SST'!X71,X71&lt;'MAPAS DE RIESGOS INHER Y RESID'!$J$17+1),'MAPAS DE RIESGOS INHER Y RESID'!$M$17,'MAPAS DE RIESGOS INHER Y RESID'!$M$16)))</f>
        <v>BAJO</v>
      </c>
      <c r="Z71" s="69" t="str">
        <f>VLOOKUP('MATRIZ DE RIESGOS DE SST'!Y71,'TABLA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2" spans="1:26" ht="265.14999999999998" customHeight="1" x14ac:dyDescent="0.25">
      <c r="A72" s="135"/>
      <c r="B72" s="135"/>
      <c r="C72" s="135"/>
      <c r="D72" s="135"/>
      <c r="E72" s="135"/>
      <c r="F72" s="135"/>
      <c r="G72" s="135"/>
      <c r="H72" s="132"/>
      <c r="I72" s="91" t="s">
        <v>155</v>
      </c>
      <c r="J72" s="69" t="s">
        <v>288</v>
      </c>
      <c r="K72" s="69" t="s">
        <v>289</v>
      </c>
      <c r="L72" s="78" t="s">
        <v>68</v>
      </c>
      <c r="M72" s="79">
        <f>VLOOKUP('MATRIZ DE RIESGOS DE SST'!L72,'MAPAS DE RIESGOS INHER Y RESID'!$E$3:$F$7,2,FALSE)</f>
        <v>3</v>
      </c>
      <c r="N72" s="78" t="s">
        <v>51</v>
      </c>
      <c r="O72" s="79">
        <f>VLOOKUP('MATRIZ DE RIESGOS DE SST'!N72,'MAPAS DE RIESGOS INHER Y RESID'!$O$3:$P$7,2,FALSE)</f>
        <v>16</v>
      </c>
      <c r="P72" s="79">
        <f t="shared" si="24"/>
        <v>48</v>
      </c>
      <c r="Q72" s="78" t="str">
        <f>IF(OR('MAPAS DE RIESGOS INHER Y RESID'!$G$7='MATRIZ DE RIESGOS DE SST'!P72,P72&lt;'MAPAS DE RIESGOS INHER Y RESID'!$G$3+1),'MAPAS DE RIESGOS INHER Y RESID'!$M$6,IF(OR('MAPAS DE RIESGOS INHER Y RESID'!$H$5='MATRIZ DE RIESGOS DE SST'!P72,P72&lt;'MAPAS DE RIESGOS INHER Y RESID'!$I$5+1),'MAPAS DE RIESGOS INHER Y RESID'!$M$5,IF(OR('MAPAS DE RIESGOS INHER Y RESID'!$I$4='MATRIZ DE RIESGOS DE SST'!P72,P72&lt;'MAPAS DE RIESGOS INHER Y RESID'!$J$4+1),'MAPAS DE RIESGOS INHER Y RESID'!$M$4,'MAPAS DE RIESGOS INHER Y RESID'!$M$3)))</f>
        <v>MODERADO</v>
      </c>
      <c r="R72" s="69" t="s">
        <v>211</v>
      </c>
      <c r="S72" s="69" t="s">
        <v>212</v>
      </c>
      <c r="T72" s="69" t="s">
        <v>213</v>
      </c>
      <c r="U72" s="69" t="s">
        <v>214</v>
      </c>
      <c r="V72" s="78" t="s">
        <v>56</v>
      </c>
      <c r="W72" s="80">
        <f>VLOOKUP(V72,'MAPAS DE RIESGOS INHER Y RESID'!$E$16:$F$18,2,FALSE)</f>
        <v>0.9</v>
      </c>
      <c r="X72" s="81">
        <f t="shared" ref="X72" si="26">P72-(P72*W72)</f>
        <v>4.7999999999999972</v>
      </c>
      <c r="Y72" s="78" t="str">
        <f>IF(OR('MAPAS DE RIESGOS INHER Y RESID'!$G$18='MATRIZ DE RIESGOS DE SST'!X72,X72&lt;'MAPAS DE RIESGOS INHER Y RESID'!$G$16+1),'MAPAS DE RIESGOS INHER Y RESID'!$M$19,IF(OR('MAPAS DE RIESGOS INHER Y RESID'!$H$17='MATRIZ DE RIESGOS DE SST'!X72,X72&lt;'MAPAS DE RIESGOS INHER Y RESID'!$I$18+1),'MAPAS DE RIESGOS INHER Y RESID'!$M$18,IF(OR('MAPAS DE RIESGOS INHER Y RESID'!$I$17='MATRIZ DE RIESGOS DE SST'!X72,X72&lt;'MAPAS DE RIESGOS INHER Y RESID'!$J$17+1),'MAPAS DE RIESGOS INHER Y RESID'!$M$17,'MAPAS DE RIESGOS INHER Y RESID'!$M$16)))</f>
        <v>BAJO</v>
      </c>
      <c r="Z72" s="69" t="str">
        <f>VLOOKUP('MATRIZ DE RIESGOS DE SST'!Y72,'TABLA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3" spans="1:26" ht="244.15" customHeight="1" x14ac:dyDescent="0.25">
      <c r="A73" s="135"/>
      <c r="B73" s="135"/>
      <c r="C73" s="135"/>
      <c r="D73" s="135"/>
      <c r="E73" s="135"/>
      <c r="F73" s="135"/>
      <c r="G73" s="135"/>
      <c r="H73" s="132"/>
      <c r="I73" s="91" t="s">
        <v>197</v>
      </c>
      <c r="J73" s="70" t="s">
        <v>198</v>
      </c>
      <c r="K73" s="69" t="s">
        <v>199</v>
      </c>
      <c r="L73" s="78" t="s">
        <v>68</v>
      </c>
      <c r="M73" s="79">
        <f>VLOOKUP('MATRIZ DE RIESGOS DE SST'!L73,'MAPAS DE RIESGOS INHER Y RESID'!$E$3:$F$7,2,FALSE)</f>
        <v>3</v>
      </c>
      <c r="N73" s="78" t="s">
        <v>51</v>
      </c>
      <c r="O73" s="79">
        <f>VLOOKUP('MATRIZ DE RIESGOS DE SST'!N73,'MAPAS DE RIESGOS INHER Y RESID'!$O$3:$P$7,2,FALSE)</f>
        <v>16</v>
      </c>
      <c r="P73" s="79">
        <f t="shared" si="24"/>
        <v>48</v>
      </c>
      <c r="Q73" s="78" t="str">
        <f>IF(OR('MAPAS DE RIESGOS INHER Y RESID'!$G$7='MATRIZ DE RIESGOS DE SST'!P73,P73&lt;'MAPAS DE RIESGOS INHER Y RESID'!$G$3+1),'MAPAS DE RIESGOS INHER Y RESID'!$M$6,IF(OR('MAPAS DE RIESGOS INHER Y RESID'!$H$5='MATRIZ DE RIESGOS DE SST'!P73,P73&lt;'MAPAS DE RIESGOS INHER Y RESID'!$I$5+1),'MAPAS DE RIESGOS INHER Y RESID'!$M$5,IF(OR('MAPAS DE RIESGOS INHER Y RESID'!$I$4='MATRIZ DE RIESGOS DE SST'!P73,P73&lt;'MAPAS DE RIESGOS INHER Y RESID'!$J$4+1),'MAPAS DE RIESGOS INHER Y RESID'!$M$4,'MAPAS DE RIESGOS INHER Y RESID'!$M$3)))</f>
        <v>MODERADO</v>
      </c>
      <c r="R73" s="69" t="s">
        <v>249</v>
      </c>
      <c r="S73" s="69" t="s">
        <v>201</v>
      </c>
      <c r="T73" s="19" t="s">
        <v>91</v>
      </c>
      <c r="U73" s="19" t="s">
        <v>250</v>
      </c>
      <c r="V73" s="78" t="s">
        <v>56</v>
      </c>
      <c r="W73" s="80">
        <f>VLOOKUP(V73,'MAPAS DE RIESGOS INHER Y RESID'!$E$16:$F$18,2,FALSE)</f>
        <v>0.9</v>
      </c>
      <c r="X73" s="81">
        <f>P73-(W73*P73)</f>
        <v>4.7999999999999972</v>
      </c>
      <c r="Y73" s="78" t="str">
        <f>IF(OR('MAPAS DE RIESGOS INHER Y RESID'!$G$18='MATRIZ DE RIESGOS DE SST'!X73,X73&lt;'MAPAS DE RIESGOS INHER Y RESID'!$G$16+1),'MAPAS DE RIESGOS INHER Y RESID'!$M$19,IF(OR('MAPAS DE RIESGOS INHER Y RESID'!$H$17='MATRIZ DE RIESGOS DE SST'!X73,X73&lt;'MAPAS DE RIESGOS INHER Y RESID'!$I$18+1),'MAPAS DE RIESGOS INHER Y RESID'!$M$18,IF(OR('MAPAS DE RIESGOS INHER Y RESID'!$I$17='MATRIZ DE RIESGOS DE SST'!X73,X73&lt;'MAPAS DE RIESGOS INHER Y RESID'!$J$17+1),'MAPAS DE RIESGOS INHER Y RESID'!$M$17,'MAPAS DE RIESGOS INHER Y RESID'!$M$16)))</f>
        <v>BAJO</v>
      </c>
      <c r="Z73" s="69" t="str">
        <f>VLOOKUP('MATRIZ DE RIESGOS DE SST'!Y73,'TABLA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4" spans="1:26" ht="289.14999999999998" customHeight="1" x14ac:dyDescent="0.25">
      <c r="A74" s="135"/>
      <c r="B74" s="135"/>
      <c r="C74" s="135"/>
      <c r="D74" s="135"/>
      <c r="E74" s="135"/>
      <c r="F74" s="135"/>
      <c r="G74" s="135"/>
      <c r="H74" s="132"/>
      <c r="I74" s="91" t="s">
        <v>47</v>
      </c>
      <c r="J74" s="70" t="s">
        <v>290</v>
      </c>
      <c r="K74" s="69" t="s">
        <v>49</v>
      </c>
      <c r="L74" s="78" t="s">
        <v>68</v>
      </c>
      <c r="M74" s="79">
        <f>VLOOKUP('MATRIZ DE RIESGOS DE SST'!L74,'MAPAS DE RIESGOS INHER Y RESID'!$E$3:$F$7,2,FALSE)</f>
        <v>3</v>
      </c>
      <c r="N74" s="78" t="s">
        <v>51</v>
      </c>
      <c r="O74" s="79">
        <f>VLOOKUP('MATRIZ DE RIESGOS DE SST'!N74,'MAPAS DE RIESGOS INHER Y RESID'!$O$3:$P$7,2,FALSE)</f>
        <v>16</v>
      </c>
      <c r="P74" s="79">
        <f t="shared" ref="P74:P118" si="27">+M74*O74</f>
        <v>48</v>
      </c>
      <c r="Q74" s="78" t="str">
        <f>IF(OR('MAPAS DE RIESGOS INHER Y RESID'!$G$7='MATRIZ DE RIESGOS DE SST'!P74,P74&lt;'MAPAS DE RIESGOS INHER Y RESID'!$G$3+1),'MAPAS DE RIESGOS INHER Y RESID'!$M$6,IF(OR('MAPAS DE RIESGOS INHER Y RESID'!$H$5='MATRIZ DE RIESGOS DE SST'!P74,P74&lt;'MAPAS DE RIESGOS INHER Y RESID'!$I$5+1),'MAPAS DE RIESGOS INHER Y RESID'!$M$5,IF(OR('MAPAS DE RIESGOS INHER Y RESID'!$I$4='MATRIZ DE RIESGOS DE SST'!P74,P74&lt;'MAPAS DE RIESGOS INHER Y RESID'!$J$4+1),'MAPAS DE RIESGOS INHER Y RESID'!$M$4,'MAPAS DE RIESGOS INHER Y RESID'!$M$3)))</f>
        <v>MODERADO</v>
      </c>
      <c r="R74" s="69" t="s">
        <v>52</v>
      </c>
      <c r="S74" s="69" t="s">
        <v>53</v>
      </c>
      <c r="T74" s="69" t="s">
        <v>291</v>
      </c>
      <c r="U74" s="69" t="s">
        <v>55</v>
      </c>
      <c r="V74" s="78" t="s">
        <v>56</v>
      </c>
      <c r="W74" s="80">
        <f>VLOOKUP(V74,'MAPAS DE RIESGOS INHER Y RESID'!$E$16:$F$18,2,FALSE)</f>
        <v>0.9</v>
      </c>
      <c r="X74" s="81">
        <f t="shared" ref="X74:X80" si="28">P74-(P74*W74)</f>
        <v>4.7999999999999972</v>
      </c>
      <c r="Y74" s="78" t="str">
        <f>IF(OR('MAPAS DE RIESGOS INHER Y RESID'!$G$18='MATRIZ DE RIESGOS DE SST'!X74,X74&lt;'MAPAS DE RIESGOS INHER Y RESID'!$G$16+1),'MAPAS DE RIESGOS INHER Y RESID'!$M$19,IF(OR('MAPAS DE RIESGOS INHER Y RESID'!$H$17='MATRIZ DE RIESGOS DE SST'!X74,X74&lt;'MAPAS DE RIESGOS INHER Y RESID'!$I$18+1),'MAPAS DE RIESGOS INHER Y RESID'!$M$18,IF(OR('MAPAS DE RIESGOS INHER Y RESID'!$I$17='MATRIZ DE RIESGOS DE SST'!X74,X74&lt;'MAPAS DE RIESGOS INHER Y RESID'!$J$17+1),'MAPAS DE RIESGOS INHER Y RESID'!$M$17,'MAPAS DE RIESGOS INHER Y RESID'!$M$16)))</f>
        <v>BAJO</v>
      </c>
      <c r="Z74" s="69" t="str">
        <f>VLOOKUP('MATRIZ DE RIESGOS DE SST'!Y74,'TABLA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5" spans="1:26" ht="278.25" customHeight="1" x14ac:dyDescent="0.25">
      <c r="A75" s="135"/>
      <c r="B75" s="135"/>
      <c r="C75" s="135"/>
      <c r="D75" s="135"/>
      <c r="E75" s="135"/>
      <c r="F75" s="135"/>
      <c r="G75" s="135"/>
      <c r="H75" s="132"/>
      <c r="I75" s="91" t="s">
        <v>292</v>
      </c>
      <c r="J75" s="70" t="s">
        <v>293</v>
      </c>
      <c r="K75" s="91" t="s">
        <v>294</v>
      </c>
      <c r="L75" s="78" t="s">
        <v>50</v>
      </c>
      <c r="M75" s="79">
        <f>VLOOKUP('MATRIZ DE RIESGOS DE SST'!L75,'MAPAS DE RIESGOS INHER Y RESID'!$E$3:$F$7,2,FALSE)</f>
        <v>2</v>
      </c>
      <c r="N75" s="78" t="s">
        <v>76</v>
      </c>
      <c r="O75" s="79">
        <f>VLOOKUP('MATRIZ DE RIESGOS DE SST'!N75,'MAPAS DE RIESGOS INHER Y RESID'!$O$3:$P$7,2,FALSE)</f>
        <v>4</v>
      </c>
      <c r="P75" s="79">
        <f t="shared" si="27"/>
        <v>8</v>
      </c>
      <c r="Q75" s="78" t="str">
        <f>IF(OR('MAPAS DE RIESGOS INHER Y RESID'!$G$7='MATRIZ DE RIESGOS DE SST'!P75,P75&lt;'MAPAS DE RIESGOS INHER Y RESID'!$G$3+1),'MAPAS DE RIESGOS INHER Y RESID'!$M$6,IF(OR('MAPAS DE RIESGOS INHER Y RESID'!$H$5='MATRIZ DE RIESGOS DE SST'!P75,P75&lt;'MAPAS DE RIESGOS INHER Y RESID'!$I$5+1),'MAPAS DE RIESGOS INHER Y RESID'!$M$5,IF(OR('MAPAS DE RIESGOS INHER Y RESID'!$I$4='MATRIZ DE RIESGOS DE SST'!P75,P75&lt;'MAPAS DE RIESGOS INHER Y RESID'!$J$4+1),'MAPAS DE RIESGOS INHER Y RESID'!$M$4,'MAPAS DE RIESGOS INHER Y RESID'!$M$3)))</f>
        <v>BAJO</v>
      </c>
      <c r="R75" s="91" t="s">
        <v>91</v>
      </c>
      <c r="S75" s="91" t="s">
        <v>91</v>
      </c>
      <c r="T75" s="69" t="s">
        <v>295</v>
      </c>
      <c r="U75" s="69" t="s">
        <v>148</v>
      </c>
      <c r="V75" s="78" t="s">
        <v>56</v>
      </c>
      <c r="W75" s="80">
        <f>VLOOKUP(V75,'MAPAS DE RIESGOS INHER Y RESID'!$E$16:$F$18,2,FALSE)</f>
        <v>0.9</v>
      </c>
      <c r="X75" s="81">
        <f t="shared" si="28"/>
        <v>0.79999999999999982</v>
      </c>
      <c r="Y75" s="78" t="str">
        <f>IF(OR('MAPAS DE RIESGOS INHER Y RESID'!$G$18='MATRIZ DE RIESGOS DE SST'!X75,X75&lt;'MAPAS DE RIESGOS INHER Y RESID'!$G$16+1),'MAPAS DE RIESGOS INHER Y RESID'!$M$19,IF(OR('MAPAS DE RIESGOS INHER Y RESID'!$H$17='MATRIZ DE RIESGOS DE SST'!X75,X75&lt;'MAPAS DE RIESGOS INHER Y RESID'!$I$18+1),'MAPAS DE RIESGOS INHER Y RESID'!$M$18,IF(OR('MAPAS DE RIESGOS INHER Y RESID'!$I$17='MATRIZ DE RIESGOS DE SST'!X75,X75&lt;'MAPAS DE RIESGOS INHER Y RESID'!$J$17+1),'MAPAS DE RIESGOS INHER Y RESID'!$M$17,'MAPAS DE RIESGOS INHER Y RESID'!$M$16)))</f>
        <v>BAJO</v>
      </c>
      <c r="Z75" s="69" t="str">
        <f>VLOOKUP('MATRIZ DE RIESGOS DE SST'!Y75,'TABLA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6" spans="1:26" ht="288" customHeight="1" x14ac:dyDescent="0.25">
      <c r="A76" s="135"/>
      <c r="B76" s="135"/>
      <c r="C76" s="135"/>
      <c r="D76" s="135"/>
      <c r="E76" s="135"/>
      <c r="F76" s="135"/>
      <c r="G76" s="135"/>
      <c r="H76" s="132"/>
      <c r="I76" s="91" t="s">
        <v>163</v>
      </c>
      <c r="J76" s="69" t="s">
        <v>164</v>
      </c>
      <c r="K76" s="69" t="s">
        <v>165</v>
      </c>
      <c r="L76" s="78" t="s">
        <v>68</v>
      </c>
      <c r="M76" s="79">
        <f>VLOOKUP('MATRIZ DE RIESGOS DE SST'!L76,'MAPAS DE RIESGOS INHER Y RESID'!$E$3:$F$7,2,FALSE)</f>
        <v>3</v>
      </c>
      <c r="N76" s="78" t="s">
        <v>60</v>
      </c>
      <c r="O76" s="79">
        <f>VLOOKUP('MATRIZ DE RIESGOS DE SST'!N76,'MAPAS DE RIESGOS INHER Y RESID'!$O$3:$P$7,2,FALSE)</f>
        <v>256</v>
      </c>
      <c r="P76" s="79">
        <f>+M76*O76</f>
        <v>768</v>
      </c>
      <c r="Q76" s="78" t="str">
        <f>IF(OR('MAPAS DE RIESGOS INHER Y RESID'!$G$7='MATRIZ DE RIESGOS DE SST'!P76,P76&lt;'MAPAS DE RIESGOS INHER Y RESID'!$G$3+1),'MAPAS DE RIESGOS INHER Y RESID'!$M$6,IF(OR('MAPAS DE RIESGOS INHER Y RESID'!$H$5='MATRIZ DE RIESGOS DE SST'!P76,P76&lt;'MAPAS DE RIESGOS INHER Y RESID'!$I$5+1),'MAPAS DE RIESGOS INHER Y RESID'!$M$5,IF(OR('MAPAS DE RIESGOS INHER Y RESID'!$I$4='MATRIZ DE RIESGOS DE SST'!P76,P76&lt;'MAPAS DE RIESGOS INHER Y RESID'!$J$4+1),'MAPAS DE RIESGOS INHER Y RESID'!$M$4,'MAPAS DE RIESGOS INHER Y RESID'!$M$3)))</f>
        <v>ALTO</v>
      </c>
      <c r="R76" s="91" t="s">
        <v>91</v>
      </c>
      <c r="S76" s="91" t="s">
        <v>233</v>
      </c>
      <c r="T76" s="91" t="s">
        <v>91</v>
      </c>
      <c r="U76" s="69" t="s">
        <v>234</v>
      </c>
      <c r="V76" s="78" t="s">
        <v>56</v>
      </c>
      <c r="W76" s="80">
        <f>VLOOKUP(V76,'MAPAS DE RIESGOS INHER Y RESID'!$E$16:$F$18,2,FALSE)</f>
        <v>0.9</v>
      </c>
      <c r="X76" s="81">
        <f t="shared" si="28"/>
        <v>76.799999999999955</v>
      </c>
      <c r="Y76" s="78" t="str">
        <f>IF(OR('MAPAS DE RIESGOS INHER Y RESID'!$G$18='MATRIZ DE RIESGOS DE SST'!X76,X76&lt;'MAPAS DE RIESGOS INHER Y RESID'!$G$16+1),'MAPAS DE RIESGOS INHER Y RESID'!$M$19,IF(OR('MAPAS DE RIESGOS INHER Y RESID'!$H$17='MATRIZ DE RIESGOS DE SST'!X76,X76&lt;'MAPAS DE RIESGOS INHER Y RESID'!$I$18+1),'MAPAS DE RIESGOS INHER Y RESID'!$M$18,IF(OR('MAPAS DE RIESGOS INHER Y RESID'!$I$17='MATRIZ DE RIESGOS DE SST'!X76,X76&lt;'MAPAS DE RIESGOS INHER Y RESID'!$J$17+1),'MAPAS DE RIESGOS INHER Y RESID'!$M$17,'MAPAS DE RIESGOS INHER Y RESID'!$M$16)))</f>
        <v>MODERADO</v>
      </c>
      <c r="Z76" s="69" t="str">
        <f>VLOOKUP('MATRIZ DE RIESGOS DE SST'!Y76,'TABLA DE CRITERIOS'!$A$25:$B$28,2,FALSE)</f>
        <v>Reforzar la divulgación y aplicación de los controles existentes para mejorar su eficacia o complementar dichos controles estableciendo el plan de acción necesario, teniendo en cuenta la jerarquía de definición de controles.</v>
      </c>
    </row>
    <row r="77" spans="1:26" ht="283.89999999999998" customHeight="1" x14ac:dyDescent="0.25">
      <c r="A77" s="135"/>
      <c r="B77" s="135"/>
      <c r="C77" s="135"/>
      <c r="D77" s="135"/>
      <c r="E77" s="135"/>
      <c r="F77" s="135"/>
      <c r="G77" s="135"/>
      <c r="H77" s="132"/>
      <c r="I77" s="91" t="s">
        <v>137</v>
      </c>
      <c r="J77" s="70" t="s">
        <v>277</v>
      </c>
      <c r="K77" s="69" t="s">
        <v>139</v>
      </c>
      <c r="L77" s="78" t="s">
        <v>68</v>
      </c>
      <c r="M77" s="79">
        <f>VLOOKUP('MATRIZ DE RIESGOS DE SST'!L77,'MAPAS DE RIESGOS INHER Y RESID'!$E$3:$F$7,2,FALSE)</f>
        <v>3</v>
      </c>
      <c r="N77" s="78" t="s">
        <v>51</v>
      </c>
      <c r="O77" s="79">
        <f>VLOOKUP('MATRIZ DE RIESGOS DE SST'!N77,'MAPAS DE RIESGOS INHER Y RESID'!$O$3:$P$7,2,FALSE)</f>
        <v>16</v>
      </c>
      <c r="P77" s="79">
        <f t="shared" si="27"/>
        <v>48</v>
      </c>
      <c r="Q77" s="78" t="str">
        <f>IF(OR('MAPAS DE RIESGOS INHER Y RESID'!$G$7='MATRIZ DE RIESGOS DE SST'!P77,P77&lt;'MAPAS DE RIESGOS INHER Y RESID'!$G$3+1),'MAPAS DE RIESGOS INHER Y RESID'!$M$6,IF(OR('MAPAS DE RIESGOS INHER Y RESID'!$H$5='MATRIZ DE RIESGOS DE SST'!P77,P77&lt;'MAPAS DE RIESGOS INHER Y RESID'!$I$5+1),'MAPAS DE RIESGOS INHER Y RESID'!$M$5,IF(OR('MAPAS DE RIESGOS INHER Y RESID'!$I$4='MATRIZ DE RIESGOS DE SST'!P77,P77&lt;'MAPAS DE RIESGOS INHER Y RESID'!$J$4+1),'MAPAS DE RIESGOS INHER Y RESID'!$M$4,'MAPAS DE RIESGOS INHER Y RESID'!$M$3)))</f>
        <v>MODERADO</v>
      </c>
      <c r="R77" s="91" t="s">
        <v>140</v>
      </c>
      <c r="S77" s="69" t="s">
        <v>246</v>
      </c>
      <c r="T77" s="69" t="s">
        <v>142</v>
      </c>
      <c r="U77" s="69" t="s">
        <v>247</v>
      </c>
      <c r="V77" s="78" t="s">
        <v>56</v>
      </c>
      <c r="W77" s="80">
        <f>VLOOKUP(V77,'MAPAS DE RIESGOS INHER Y RESID'!$E$16:$F$18,2,FALSE)</f>
        <v>0.9</v>
      </c>
      <c r="X77" s="81">
        <f t="shared" si="28"/>
        <v>4.7999999999999972</v>
      </c>
      <c r="Y77" s="78" t="str">
        <f>IF(OR('MAPAS DE RIESGOS INHER Y RESID'!$G$18='MATRIZ DE RIESGOS DE SST'!X77,X77&lt;'MAPAS DE RIESGOS INHER Y RESID'!$G$16+1),'MAPAS DE RIESGOS INHER Y RESID'!$M$19,IF(OR('MAPAS DE RIESGOS INHER Y RESID'!$H$17='MATRIZ DE RIESGOS DE SST'!X77,X77&lt;'MAPAS DE RIESGOS INHER Y RESID'!$I$18+1),'MAPAS DE RIESGOS INHER Y RESID'!$M$18,IF(OR('MAPAS DE RIESGOS INHER Y RESID'!$I$17='MATRIZ DE RIESGOS DE SST'!X77,X77&lt;'MAPAS DE RIESGOS INHER Y RESID'!$J$17+1),'MAPAS DE RIESGOS INHER Y RESID'!$M$17,'MAPAS DE RIESGOS INHER Y RESID'!$M$16)))</f>
        <v>BAJO</v>
      </c>
      <c r="Z77" s="69" t="str">
        <f>VLOOKUP('MATRIZ DE RIESGOS DE SST'!Y77,'TABLA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8" spans="1:26" ht="253.5" x14ac:dyDescent="0.25">
      <c r="A78" s="135"/>
      <c r="B78" s="135"/>
      <c r="C78" s="135"/>
      <c r="D78" s="135"/>
      <c r="E78" s="135"/>
      <c r="F78" s="135"/>
      <c r="G78" s="135"/>
      <c r="H78" s="132"/>
      <c r="I78" s="91" t="s">
        <v>182</v>
      </c>
      <c r="J78" s="70" t="s">
        <v>183</v>
      </c>
      <c r="K78" s="69" t="s">
        <v>132</v>
      </c>
      <c r="L78" s="78" t="s">
        <v>50</v>
      </c>
      <c r="M78" s="79">
        <f>VLOOKUP('MATRIZ DE RIESGOS DE SST'!L78,'MAPAS DE RIESGOS INHER Y RESID'!$E$3:$F$7,2,FALSE)</f>
        <v>2</v>
      </c>
      <c r="N78" s="78" t="s">
        <v>51</v>
      </c>
      <c r="O78" s="79">
        <f>VLOOKUP('MATRIZ DE RIESGOS DE SST'!N78,'MAPAS DE RIESGOS INHER Y RESID'!$O$3:$P$7,2,FALSE)</f>
        <v>16</v>
      </c>
      <c r="P78" s="79">
        <f t="shared" si="27"/>
        <v>32</v>
      </c>
      <c r="Q78" s="78" t="str">
        <f>IF(OR('MAPAS DE RIESGOS INHER Y RESID'!$G$7='MATRIZ DE RIESGOS DE SST'!P78,P78&lt;'MAPAS DE RIESGOS INHER Y RESID'!$G$3+1),'MAPAS DE RIESGOS INHER Y RESID'!$M$6,IF(OR('MAPAS DE RIESGOS INHER Y RESID'!$H$5='MATRIZ DE RIESGOS DE SST'!P78,P78&lt;'MAPAS DE RIESGOS INHER Y RESID'!$I$5+1),'MAPAS DE RIESGOS INHER Y RESID'!$M$5,IF(OR('MAPAS DE RIESGOS INHER Y RESID'!$I$4='MATRIZ DE RIESGOS DE SST'!P78,P78&lt;'MAPAS DE RIESGOS INHER Y RESID'!$J$4+1),'MAPAS DE RIESGOS INHER Y RESID'!$M$4,'MAPAS DE RIESGOS INHER Y RESID'!$M$3)))</f>
        <v>MODERADO</v>
      </c>
      <c r="R78" s="91" t="s">
        <v>184</v>
      </c>
      <c r="S78" s="91" t="s">
        <v>185</v>
      </c>
      <c r="T78" s="92" t="s">
        <v>135</v>
      </c>
      <c r="U78" s="19" t="s">
        <v>186</v>
      </c>
      <c r="V78" s="78" t="s">
        <v>56</v>
      </c>
      <c r="W78" s="80">
        <f>VLOOKUP(V78,'MAPAS DE RIESGOS INHER Y RESID'!$E$16:$F$18,2,FALSE)</f>
        <v>0.9</v>
      </c>
      <c r="X78" s="81">
        <f t="shared" si="28"/>
        <v>3.1999999999999993</v>
      </c>
      <c r="Y78" s="78" t="str">
        <f>IF(OR('MAPAS DE RIESGOS INHER Y RESID'!$G$18='MATRIZ DE RIESGOS DE SST'!X78,X78&lt;'MAPAS DE RIESGOS INHER Y RESID'!$G$16+1),'MAPAS DE RIESGOS INHER Y RESID'!$M$19,IF(OR('MAPAS DE RIESGOS INHER Y RESID'!$H$17='MATRIZ DE RIESGOS DE SST'!X78,X78&lt;'MAPAS DE RIESGOS INHER Y RESID'!$I$18+1),'MAPAS DE RIESGOS INHER Y RESID'!$M$18,IF(OR('MAPAS DE RIESGOS INHER Y RESID'!$I$17='MATRIZ DE RIESGOS DE SST'!X78,X78&lt;'MAPAS DE RIESGOS INHER Y RESID'!$J$17+1),'MAPAS DE RIESGOS INHER Y RESID'!$M$17,'MAPAS DE RIESGOS INHER Y RESID'!$M$16)))</f>
        <v>BAJO</v>
      </c>
      <c r="Z78" s="69" t="str">
        <f>VLOOKUP('MATRIZ DE RIESGOS DE SST'!Y78,'TABLA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9" spans="1:26" ht="319.14999999999998" customHeight="1" x14ac:dyDescent="0.25">
      <c r="A79" s="136"/>
      <c r="B79" s="136"/>
      <c r="C79" s="136"/>
      <c r="D79" s="136"/>
      <c r="E79" s="136"/>
      <c r="F79" s="136"/>
      <c r="G79" s="136"/>
      <c r="H79" s="133"/>
      <c r="I79" s="91" t="s">
        <v>296</v>
      </c>
      <c r="J79" s="69" t="s">
        <v>297</v>
      </c>
      <c r="K79" s="93" t="s">
        <v>165</v>
      </c>
      <c r="L79" s="78" t="s">
        <v>124</v>
      </c>
      <c r="M79" s="79">
        <f>VLOOKUP('MATRIZ DE RIESGOS DE SST'!L79,'MAPAS DE RIESGOS INHER Y RESID'!$E$3:$F$7,2,FALSE)</f>
        <v>4</v>
      </c>
      <c r="N79" s="78" t="s">
        <v>60</v>
      </c>
      <c r="O79" s="79">
        <f>VLOOKUP('MATRIZ DE RIESGOS DE SST'!N79,'MAPAS DE RIESGOS INHER Y RESID'!$O$3:$P$7,2,FALSE)</f>
        <v>256</v>
      </c>
      <c r="P79" s="79">
        <f t="shared" si="27"/>
        <v>1024</v>
      </c>
      <c r="Q79" s="78" t="str">
        <f>IF(OR('MAPAS DE RIESGOS INHER Y RESID'!$G$7='MATRIZ DE RIESGOS DE SST'!P79,P79&lt;'MAPAS DE RIESGOS INHER Y RESID'!$G$3+1),'MAPAS DE RIESGOS INHER Y RESID'!$M$6,IF(OR('MAPAS DE RIESGOS INHER Y RESID'!$H$5='MATRIZ DE RIESGOS DE SST'!P79,P79&lt;'MAPAS DE RIESGOS INHER Y RESID'!$I$5+1),'MAPAS DE RIESGOS INHER Y RESID'!$M$5,IF(OR('MAPAS DE RIESGOS INHER Y RESID'!$I$4='MATRIZ DE RIESGOS DE SST'!P79,P79&lt;'MAPAS DE RIESGOS INHER Y RESID'!$J$4+1),'MAPAS DE RIESGOS INHER Y RESID'!$M$4,'MAPAS DE RIESGOS INHER Y RESID'!$M$3)))</f>
        <v>ALTO</v>
      </c>
      <c r="R79" s="91" t="s">
        <v>298</v>
      </c>
      <c r="S79" s="69" t="s">
        <v>299</v>
      </c>
      <c r="T79" s="69" t="s">
        <v>300</v>
      </c>
      <c r="U79" s="69" t="s">
        <v>301</v>
      </c>
      <c r="V79" s="78" t="s">
        <v>56</v>
      </c>
      <c r="W79" s="80">
        <f>VLOOKUP(V79,'MAPAS DE RIESGOS INHER Y RESID'!$E$16:$F$18,2,FALSE)</f>
        <v>0.9</v>
      </c>
      <c r="X79" s="81">
        <f t="shared" si="28"/>
        <v>102.39999999999998</v>
      </c>
      <c r="Y79" s="78" t="str">
        <f>IF(OR('MAPAS DE RIESGOS INHER Y RESID'!$G$18='MATRIZ DE RIESGOS DE SST'!X79,X79&lt;'MAPAS DE RIESGOS INHER Y RESID'!$G$16+1),'MAPAS DE RIESGOS INHER Y RESID'!$M$19,IF(OR('MAPAS DE RIESGOS INHER Y RESID'!$H$17='MATRIZ DE RIESGOS DE SST'!X79,X79&lt;'MAPAS DE RIESGOS INHER Y RESID'!$I$18+1),'MAPAS DE RIESGOS INHER Y RESID'!$M$18,IF(OR('MAPAS DE RIESGOS INHER Y RESID'!$I$17='MATRIZ DE RIESGOS DE SST'!X79,X79&lt;'MAPAS DE RIESGOS INHER Y RESID'!$J$17+1),'MAPAS DE RIESGOS INHER Y RESID'!$M$17,'MAPAS DE RIESGOS INHER Y RESID'!$M$16)))</f>
        <v>MODERADO</v>
      </c>
      <c r="Z79" s="69" t="str">
        <f>VLOOKUP('MATRIZ DE RIESGOS DE SST'!Y79,'TABLA DE CRITERIOS'!$A$25:$B$28,2,FALSE)</f>
        <v>Reforzar la divulgación y aplicación de los controles existentes para mejorar su eficacia o complementar dichos controles estableciendo el plan de acción necesario, teniendo en cuenta la jerarquía de definición de controles.</v>
      </c>
    </row>
    <row r="80" spans="1:26" ht="243.6" customHeight="1" x14ac:dyDescent="0.25">
      <c r="A80" s="135" t="s">
        <v>285</v>
      </c>
      <c r="B80" s="135" t="s">
        <v>45</v>
      </c>
      <c r="C80" s="135"/>
      <c r="D80" s="135" t="s">
        <v>45</v>
      </c>
      <c r="E80" s="135"/>
      <c r="F80" s="135"/>
      <c r="G80" s="135"/>
      <c r="H80" s="132" t="s">
        <v>605</v>
      </c>
      <c r="I80" s="91" t="s">
        <v>296</v>
      </c>
      <c r="J80" s="69" t="s">
        <v>302</v>
      </c>
      <c r="K80" s="91" t="s">
        <v>303</v>
      </c>
      <c r="L80" s="78" t="s">
        <v>68</v>
      </c>
      <c r="M80" s="79">
        <f>VLOOKUP('MATRIZ DE RIESGOS DE SST'!L80,'MAPAS DE RIESGOS INHER Y RESID'!$E$3:$F$7,2,FALSE)</f>
        <v>3</v>
      </c>
      <c r="N80" s="78" t="s">
        <v>51</v>
      </c>
      <c r="O80" s="79">
        <f>VLOOKUP('MATRIZ DE RIESGOS DE SST'!N80,'MAPAS DE RIESGOS INHER Y RESID'!$O$3:$P$7,2,FALSE)</f>
        <v>16</v>
      </c>
      <c r="P80" s="79">
        <f t="shared" si="27"/>
        <v>48</v>
      </c>
      <c r="Q80" s="78" t="str">
        <f>IF(OR('MAPAS DE RIESGOS INHER Y RESID'!$G$7='MATRIZ DE RIESGOS DE SST'!P80,P80&lt;'MAPAS DE RIESGOS INHER Y RESID'!$G$3+1),'MAPAS DE RIESGOS INHER Y RESID'!$M$6,IF(OR('MAPAS DE RIESGOS INHER Y RESID'!$H$5='MATRIZ DE RIESGOS DE SST'!P80,P80&lt;'MAPAS DE RIESGOS INHER Y RESID'!$I$5+1),'MAPAS DE RIESGOS INHER Y RESID'!$M$5,IF(OR('MAPAS DE RIESGOS INHER Y RESID'!$I$4='MATRIZ DE RIESGOS DE SST'!P80,P80&lt;'MAPAS DE RIESGOS INHER Y RESID'!$J$4+1),'MAPAS DE RIESGOS INHER Y RESID'!$M$4,'MAPAS DE RIESGOS INHER Y RESID'!$M$3)))</f>
        <v>MODERADO</v>
      </c>
      <c r="R80" s="91" t="s">
        <v>304</v>
      </c>
      <c r="S80" s="69" t="s">
        <v>305</v>
      </c>
      <c r="T80" s="91" t="s">
        <v>306</v>
      </c>
      <c r="U80" s="69" t="s">
        <v>307</v>
      </c>
      <c r="V80" s="78" t="s">
        <v>56</v>
      </c>
      <c r="W80" s="80">
        <f>VLOOKUP(V80,'MAPAS DE RIESGOS INHER Y RESID'!$E$16:$F$18,2,FALSE)</f>
        <v>0.9</v>
      </c>
      <c r="X80" s="81">
        <f t="shared" si="28"/>
        <v>4.7999999999999972</v>
      </c>
      <c r="Y80" s="78" t="str">
        <f>IF(OR('MAPAS DE RIESGOS INHER Y RESID'!$G$18='MATRIZ DE RIESGOS DE SST'!X80,X80&lt;'MAPAS DE RIESGOS INHER Y RESID'!$G$16+1),'MAPAS DE RIESGOS INHER Y RESID'!$M$19,IF(OR('MAPAS DE RIESGOS INHER Y RESID'!$H$17='MATRIZ DE RIESGOS DE SST'!X80,X80&lt;'MAPAS DE RIESGOS INHER Y RESID'!$I$18+1),'MAPAS DE RIESGOS INHER Y RESID'!$M$18,IF(OR('MAPAS DE RIESGOS INHER Y RESID'!$I$17='MATRIZ DE RIESGOS DE SST'!X80,X80&lt;'MAPAS DE RIESGOS INHER Y RESID'!$J$17+1),'MAPAS DE RIESGOS INHER Y RESID'!$M$17,'MAPAS DE RIESGOS INHER Y RESID'!$M$16)))</f>
        <v>BAJO</v>
      </c>
      <c r="Z80" s="69" t="str">
        <f>VLOOKUP('MATRIZ DE RIESGOS DE SST'!Y80,'TABLA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1" spans="1:26" ht="259.89999999999998" customHeight="1" x14ac:dyDescent="0.25">
      <c r="A81" s="135"/>
      <c r="B81" s="135"/>
      <c r="C81" s="135"/>
      <c r="D81" s="135"/>
      <c r="E81" s="135"/>
      <c r="F81" s="135"/>
      <c r="G81" s="135"/>
      <c r="H81" s="132"/>
      <c r="I81" s="91" t="s">
        <v>308</v>
      </c>
      <c r="J81" s="93" t="s">
        <v>309</v>
      </c>
      <c r="K81" s="69" t="s">
        <v>49</v>
      </c>
      <c r="L81" s="78" t="s">
        <v>68</v>
      </c>
      <c r="M81" s="79">
        <f>VLOOKUP('MATRIZ DE RIESGOS DE SST'!L81,'MAPAS DE RIESGOS INHER Y RESID'!$E$3:$F$7,2,FALSE)</f>
        <v>3</v>
      </c>
      <c r="N81" s="78" t="s">
        <v>51</v>
      </c>
      <c r="O81" s="79">
        <f>VLOOKUP('MATRIZ DE RIESGOS DE SST'!N81,'MAPAS DE RIESGOS INHER Y RESID'!$O$3:$P$7,2,FALSE)</f>
        <v>16</v>
      </c>
      <c r="P81" s="79">
        <f t="shared" si="27"/>
        <v>48</v>
      </c>
      <c r="Q81" s="78" t="str">
        <f>IF(OR('MAPAS DE RIESGOS INHER Y RESID'!$G$7='MATRIZ DE RIESGOS DE SST'!P81,P81&lt;'MAPAS DE RIESGOS INHER Y RESID'!$G$3+1),'MAPAS DE RIESGOS INHER Y RESID'!$M$6,IF(OR('MAPAS DE RIESGOS INHER Y RESID'!$H$5='MATRIZ DE RIESGOS DE SST'!P81,P81&lt;'MAPAS DE RIESGOS INHER Y RESID'!$I$5+1),'MAPAS DE RIESGOS INHER Y RESID'!$M$5,IF(OR('MAPAS DE RIESGOS INHER Y RESID'!$I$4='MATRIZ DE RIESGOS DE SST'!P81,P81&lt;'MAPAS DE RIESGOS INHER Y RESID'!$J$4+1),'MAPAS DE RIESGOS INHER Y RESID'!$M$4,'MAPAS DE RIESGOS INHER Y RESID'!$M$3)))</f>
        <v>MODERADO</v>
      </c>
      <c r="R81" s="91" t="s">
        <v>91</v>
      </c>
      <c r="S81" s="69" t="s">
        <v>310</v>
      </c>
      <c r="T81" s="91" t="s">
        <v>311</v>
      </c>
      <c r="U81" s="69" t="s">
        <v>312</v>
      </c>
      <c r="V81" s="78" t="s">
        <v>56</v>
      </c>
      <c r="W81" s="80">
        <f>VLOOKUP(V81,'MAPAS DE RIESGOS INHER Y RESID'!$E$16:$F$18,2,FALSE)</f>
        <v>0.9</v>
      </c>
      <c r="X81" s="81">
        <f t="shared" ref="X81:X83" si="29">P81-(P81*W81)</f>
        <v>4.7999999999999972</v>
      </c>
      <c r="Y81" s="78" t="str">
        <f>IF(OR('MAPAS DE RIESGOS INHER Y RESID'!$G$18='MATRIZ DE RIESGOS DE SST'!X81,X81&lt;'MAPAS DE RIESGOS INHER Y RESID'!$G$16+1),'MAPAS DE RIESGOS INHER Y RESID'!$M$19,IF(OR('MAPAS DE RIESGOS INHER Y RESID'!$H$17='MATRIZ DE RIESGOS DE SST'!X81,X81&lt;'MAPAS DE RIESGOS INHER Y RESID'!$I$18+1),'MAPAS DE RIESGOS INHER Y RESID'!$M$18,IF(OR('MAPAS DE RIESGOS INHER Y RESID'!$I$17='MATRIZ DE RIESGOS DE SST'!X81,X81&lt;'MAPAS DE RIESGOS INHER Y RESID'!$J$17+1),'MAPAS DE RIESGOS INHER Y RESID'!$M$17,'MAPAS DE RIESGOS INHER Y RESID'!$M$16)))</f>
        <v>BAJO</v>
      </c>
      <c r="Z81" s="69" t="str">
        <f>VLOOKUP('MATRIZ DE RIESGOS DE SST'!Y81,'TABLA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2" spans="1:26" ht="231" customHeight="1" x14ac:dyDescent="0.25">
      <c r="A82" s="135"/>
      <c r="B82" s="135"/>
      <c r="C82" s="135"/>
      <c r="D82" s="135"/>
      <c r="E82" s="135"/>
      <c r="F82" s="135"/>
      <c r="G82" s="135"/>
      <c r="H82" s="132"/>
      <c r="I82" s="91" t="s">
        <v>155</v>
      </c>
      <c r="J82" s="69" t="s">
        <v>288</v>
      </c>
      <c r="K82" s="69" t="s">
        <v>289</v>
      </c>
      <c r="L82" s="78" t="s">
        <v>68</v>
      </c>
      <c r="M82" s="79">
        <f>VLOOKUP('MATRIZ DE RIESGOS DE SST'!L82,'MAPAS DE RIESGOS INHER Y RESID'!$E$3:$F$7,2,FALSE)</f>
        <v>3</v>
      </c>
      <c r="N82" s="78" t="s">
        <v>51</v>
      </c>
      <c r="O82" s="79">
        <f>VLOOKUP('MATRIZ DE RIESGOS DE SST'!N82,'MAPAS DE RIESGOS INHER Y RESID'!$O$3:$P$7,2,FALSE)</f>
        <v>16</v>
      </c>
      <c r="P82" s="79">
        <f t="shared" si="27"/>
        <v>48</v>
      </c>
      <c r="Q82" s="78" t="str">
        <f>IF(OR('MAPAS DE RIESGOS INHER Y RESID'!$G$7='MATRIZ DE RIESGOS DE SST'!P82,P82&lt;'MAPAS DE RIESGOS INHER Y RESID'!$G$3+1),'MAPAS DE RIESGOS INHER Y RESID'!$M$6,IF(OR('MAPAS DE RIESGOS INHER Y RESID'!$H$5='MATRIZ DE RIESGOS DE SST'!P82,P82&lt;'MAPAS DE RIESGOS INHER Y RESID'!$I$5+1),'MAPAS DE RIESGOS INHER Y RESID'!$M$5,IF(OR('MAPAS DE RIESGOS INHER Y RESID'!$I$4='MATRIZ DE RIESGOS DE SST'!P82,P82&lt;'MAPAS DE RIESGOS INHER Y RESID'!$J$4+1),'MAPAS DE RIESGOS INHER Y RESID'!$M$4,'MAPAS DE RIESGOS INHER Y RESID'!$M$3)))</f>
        <v>MODERADO</v>
      </c>
      <c r="R82" s="69" t="s">
        <v>211</v>
      </c>
      <c r="S82" s="69" t="s">
        <v>212</v>
      </c>
      <c r="T82" s="69" t="s">
        <v>213</v>
      </c>
      <c r="U82" s="69" t="s">
        <v>214</v>
      </c>
      <c r="V82" s="78" t="s">
        <v>56</v>
      </c>
      <c r="W82" s="80">
        <f>VLOOKUP(V82,'MAPAS DE RIESGOS INHER Y RESID'!$E$16:$F$18,2,FALSE)</f>
        <v>0.9</v>
      </c>
      <c r="X82" s="81">
        <f t="shared" si="29"/>
        <v>4.7999999999999972</v>
      </c>
      <c r="Y82" s="78" t="str">
        <f>IF(OR('MAPAS DE RIESGOS INHER Y RESID'!$G$18='MATRIZ DE RIESGOS DE SST'!X82,X82&lt;'MAPAS DE RIESGOS INHER Y RESID'!$G$16+1),'MAPAS DE RIESGOS INHER Y RESID'!$M$19,IF(OR('MAPAS DE RIESGOS INHER Y RESID'!$H$17='MATRIZ DE RIESGOS DE SST'!X82,X82&lt;'MAPAS DE RIESGOS INHER Y RESID'!$I$18+1),'MAPAS DE RIESGOS INHER Y RESID'!$M$18,IF(OR('MAPAS DE RIESGOS INHER Y RESID'!$I$17='MATRIZ DE RIESGOS DE SST'!X82,X82&lt;'MAPAS DE RIESGOS INHER Y RESID'!$J$17+1),'MAPAS DE RIESGOS INHER Y RESID'!$M$17,'MAPAS DE RIESGOS INHER Y RESID'!$M$16)))</f>
        <v>BAJO</v>
      </c>
      <c r="Z82" s="69" t="str">
        <f>VLOOKUP('MATRIZ DE RIESGOS DE SST'!Y82,'TABLA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3" spans="1:26" ht="274.14999999999998" customHeight="1" x14ac:dyDescent="0.25">
      <c r="A83" s="135"/>
      <c r="B83" s="135"/>
      <c r="C83" s="135"/>
      <c r="D83" s="135"/>
      <c r="E83" s="135"/>
      <c r="F83" s="135"/>
      <c r="G83" s="135"/>
      <c r="H83" s="132"/>
      <c r="I83" s="91" t="s">
        <v>73</v>
      </c>
      <c r="J83" s="70" t="s">
        <v>215</v>
      </c>
      <c r="K83" s="69" t="s">
        <v>313</v>
      </c>
      <c r="L83" s="78" t="s">
        <v>217</v>
      </c>
      <c r="M83" s="79">
        <f>VLOOKUP('MATRIZ DE RIESGOS DE SST'!L83,'MAPAS DE RIESGOS INHER Y RESID'!$E$3:$F$7,2,FALSE)</f>
        <v>1</v>
      </c>
      <c r="N83" s="78" t="s">
        <v>51</v>
      </c>
      <c r="O83" s="79">
        <f>VLOOKUP('MATRIZ DE RIESGOS DE SST'!N83,'MAPAS DE RIESGOS INHER Y RESID'!$O$3:$P$7,2,FALSE)</f>
        <v>16</v>
      </c>
      <c r="P83" s="79">
        <f t="shared" si="27"/>
        <v>16</v>
      </c>
      <c r="Q83" s="78" t="str">
        <f>IF(OR('MAPAS DE RIESGOS INHER Y RESID'!$G$7='MATRIZ DE RIESGOS DE SST'!P83,P83&lt;'MAPAS DE RIESGOS INHER Y RESID'!$G$3+1),'MAPAS DE RIESGOS INHER Y RESID'!$M$6,IF(OR('MAPAS DE RIESGOS INHER Y RESID'!$H$5='MATRIZ DE RIESGOS DE SST'!P83,P83&lt;'MAPAS DE RIESGOS INHER Y RESID'!$I$5+1),'MAPAS DE RIESGOS INHER Y RESID'!$M$5,IF(OR('MAPAS DE RIESGOS INHER Y RESID'!$I$4='MATRIZ DE RIESGOS DE SST'!P83,P83&lt;'MAPAS DE RIESGOS INHER Y RESID'!$J$4+1),'MAPAS DE RIESGOS INHER Y RESID'!$M$4,'MAPAS DE RIESGOS INHER Y RESID'!$M$3)))</f>
        <v>MODERADO</v>
      </c>
      <c r="R83" s="69" t="s">
        <v>218</v>
      </c>
      <c r="S83" s="69" t="s">
        <v>78</v>
      </c>
      <c r="T83" s="91" t="s">
        <v>219</v>
      </c>
      <c r="U83" s="69" t="s">
        <v>254</v>
      </c>
      <c r="V83" s="78" t="s">
        <v>56</v>
      </c>
      <c r="W83" s="80">
        <f>VLOOKUP(V83,'MAPAS DE RIESGOS INHER Y RESID'!$E$16:$F$18,2,FALSE)</f>
        <v>0.9</v>
      </c>
      <c r="X83" s="81">
        <f t="shared" si="29"/>
        <v>1.5999999999999996</v>
      </c>
      <c r="Y83" s="78" t="str">
        <f>IF(OR('MAPAS DE RIESGOS INHER Y RESID'!$G$18='MATRIZ DE RIESGOS DE SST'!X83,X83&lt;'MAPAS DE RIESGOS INHER Y RESID'!$G$16+1),'MAPAS DE RIESGOS INHER Y RESID'!$M$19,IF(OR('MAPAS DE RIESGOS INHER Y RESID'!$H$17='MATRIZ DE RIESGOS DE SST'!X83,X83&lt;'MAPAS DE RIESGOS INHER Y RESID'!$I$18+1),'MAPAS DE RIESGOS INHER Y RESID'!$M$18,IF(OR('MAPAS DE RIESGOS INHER Y RESID'!$I$17='MATRIZ DE RIESGOS DE SST'!X83,X83&lt;'MAPAS DE RIESGOS INHER Y RESID'!$J$17+1),'MAPAS DE RIESGOS INHER Y RESID'!$M$17,'MAPAS DE RIESGOS INHER Y RESID'!$M$16)))</f>
        <v>BAJO</v>
      </c>
      <c r="Z83" s="69" t="str">
        <f>VLOOKUP('MATRIZ DE RIESGOS DE SST'!Y83,'TABLA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4" spans="1:26" ht="299.45" customHeight="1" x14ac:dyDescent="0.25">
      <c r="A84" s="135"/>
      <c r="B84" s="135"/>
      <c r="C84" s="135"/>
      <c r="D84" s="135"/>
      <c r="E84" s="135"/>
      <c r="F84" s="135"/>
      <c r="G84" s="135"/>
      <c r="H84" s="132"/>
      <c r="I84" s="91" t="s">
        <v>197</v>
      </c>
      <c r="J84" s="70" t="s">
        <v>198</v>
      </c>
      <c r="K84" s="69" t="s">
        <v>199</v>
      </c>
      <c r="L84" s="78" t="s">
        <v>68</v>
      </c>
      <c r="M84" s="79">
        <f>VLOOKUP('MATRIZ DE RIESGOS DE SST'!L84,'MAPAS DE RIESGOS INHER Y RESID'!$E$3:$F$7,2,FALSE)</f>
        <v>3</v>
      </c>
      <c r="N84" s="78" t="s">
        <v>51</v>
      </c>
      <c r="O84" s="79">
        <f>VLOOKUP('MATRIZ DE RIESGOS DE SST'!N84,'MAPAS DE RIESGOS INHER Y RESID'!$O$3:$P$7,2,FALSE)</f>
        <v>16</v>
      </c>
      <c r="P84" s="79">
        <f t="shared" si="27"/>
        <v>48</v>
      </c>
      <c r="Q84" s="78" t="str">
        <f>IF(OR('MAPAS DE RIESGOS INHER Y RESID'!$G$7='MATRIZ DE RIESGOS DE SST'!P84,P84&lt;'MAPAS DE RIESGOS INHER Y RESID'!$G$3+1),'MAPAS DE RIESGOS INHER Y RESID'!$M$6,IF(OR('MAPAS DE RIESGOS INHER Y RESID'!$H$5='MATRIZ DE RIESGOS DE SST'!P84,P84&lt;'MAPAS DE RIESGOS INHER Y RESID'!$I$5+1),'MAPAS DE RIESGOS INHER Y RESID'!$M$5,IF(OR('MAPAS DE RIESGOS INHER Y RESID'!$I$4='MATRIZ DE RIESGOS DE SST'!P84,P84&lt;'MAPAS DE RIESGOS INHER Y RESID'!$J$4+1),'MAPAS DE RIESGOS INHER Y RESID'!$M$4,'MAPAS DE RIESGOS INHER Y RESID'!$M$3)))</f>
        <v>MODERADO</v>
      </c>
      <c r="R84" s="69" t="s">
        <v>314</v>
      </c>
      <c r="S84" s="69" t="s">
        <v>315</v>
      </c>
      <c r="T84" s="69" t="s">
        <v>316</v>
      </c>
      <c r="U84" s="69" t="s">
        <v>93</v>
      </c>
      <c r="V84" s="78" t="s">
        <v>56</v>
      </c>
      <c r="W84" s="80">
        <f>VLOOKUP(V84,'MAPAS DE RIESGOS INHER Y RESID'!$E$16:$F$18,2,FALSE)</f>
        <v>0.9</v>
      </c>
      <c r="X84" s="81">
        <f>P84-(W84*P84)</f>
        <v>4.7999999999999972</v>
      </c>
      <c r="Y84" s="78" t="str">
        <f>IF(OR('MAPAS DE RIESGOS INHER Y RESID'!$G$18='MATRIZ DE RIESGOS DE SST'!X84,X84&lt;'MAPAS DE RIESGOS INHER Y RESID'!$G$16+1),'MAPAS DE RIESGOS INHER Y RESID'!$M$19,IF(OR('MAPAS DE RIESGOS INHER Y RESID'!$H$17='MATRIZ DE RIESGOS DE SST'!X84,X84&lt;'MAPAS DE RIESGOS INHER Y RESID'!$I$18+1),'MAPAS DE RIESGOS INHER Y RESID'!$M$18,IF(OR('MAPAS DE RIESGOS INHER Y RESID'!$I$17='MATRIZ DE RIESGOS DE SST'!X84,X84&lt;'MAPAS DE RIESGOS INHER Y RESID'!$J$17+1),'MAPAS DE RIESGOS INHER Y RESID'!$M$17,'MAPAS DE RIESGOS INHER Y RESID'!$M$16)))</f>
        <v>BAJO</v>
      </c>
      <c r="Z84" s="69" t="str">
        <f>VLOOKUP('MATRIZ DE RIESGOS DE SST'!Y84,'TABLA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5" spans="1:26" ht="319.89999999999998" customHeight="1" x14ac:dyDescent="0.25">
      <c r="A85" s="135"/>
      <c r="B85" s="135"/>
      <c r="C85" s="135"/>
      <c r="D85" s="135"/>
      <c r="E85" s="135"/>
      <c r="F85" s="135"/>
      <c r="G85" s="135"/>
      <c r="H85" s="132"/>
      <c r="I85" s="91" t="s">
        <v>47</v>
      </c>
      <c r="J85" s="70" t="s">
        <v>290</v>
      </c>
      <c r="K85" s="69" t="s">
        <v>49</v>
      </c>
      <c r="L85" s="78" t="s">
        <v>68</v>
      </c>
      <c r="M85" s="79">
        <f>VLOOKUP('MATRIZ DE RIESGOS DE SST'!L85,'MAPAS DE RIESGOS INHER Y RESID'!$E$3:$F$7,2,FALSE)</f>
        <v>3</v>
      </c>
      <c r="N85" s="78" t="s">
        <v>51</v>
      </c>
      <c r="O85" s="79">
        <f>VLOOKUP('MATRIZ DE RIESGOS DE SST'!N85,'MAPAS DE RIESGOS INHER Y RESID'!$O$3:$P$7,2,FALSE)</f>
        <v>16</v>
      </c>
      <c r="P85" s="79">
        <f t="shared" si="27"/>
        <v>48</v>
      </c>
      <c r="Q85" s="78" t="str">
        <f>IF(OR('MAPAS DE RIESGOS INHER Y RESID'!$G$7='MATRIZ DE RIESGOS DE SST'!P85,P85&lt;'MAPAS DE RIESGOS INHER Y RESID'!$G$3+1),'MAPAS DE RIESGOS INHER Y RESID'!$M$6,IF(OR('MAPAS DE RIESGOS INHER Y RESID'!$H$5='MATRIZ DE RIESGOS DE SST'!P85,P85&lt;'MAPAS DE RIESGOS INHER Y RESID'!$I$5+1),'MAPAS DE RIESGOS INHER Y RESID'!$M$5,IF(OR('MAPAS DE RIESGOS INHER Y RESID'!$I$4='MATRIZ DE RIESGOS DE SST'!P85,P85&lt;'MAPAS DE RIESGOS INHER Y RESID'!$J$4+1),'MAPAS DE RIESGOS INHER Y RESID'!$M$4,'MAPAS DE RIESGOS INHER Y RESID'!$M$3)))</f>
        <v>MODERADO</v>
      </c>
      <c r="R85" s="91" t="s">
        <v>317</v>
      </c>
      <c r="S85" s="69" t="s">
        <v>318</v>
      </c>
      <c r="T85" s="69" t="s">
        <v>319</v>
      </c>
      <c r="U85" s="69" t="s">
        <v>320</v>
      </c>
      <c r="V85" s="78" t="s">
        <v>56</v>
      </c>
      <c r="W85" s="80">
        <f>VLOOKUP(V85,'MAPAS DE RIESGOS INHER Y RESID'!$E$16:$F$18,2,FALSE)</f>
        <v>0.9</v>
      </c>
      <c r="X85" s="81">
        <f t="shared" ref="X85:X89" si="30">P85-(P85*W85)</f>
        <v>4.7999999999999972</v>
      </c>
      <c r="Y85" s="78" t="str">
        <f>IF(OR('MAPAS DE RIESGOS INHER Y RESID'!$G$18='MATRIZ DE RIESGOS DE SST'!X85,X85&lt;'MAPAS DE RIESGOS INHER Y RESID'!$G$16+1),'MAPAS DE RIESGOS INHER Y RESID'!$M$19,IF(OR('MAPAS DE RIESGOS INHER Y RESID'!$H$17='MATRIZ DE RIESGOS DE SST'!X85,X85&lt;'MAPAS DE RIESGOS INHER Y RESID'!$I$18+1),'MAPAS DE RIESGOS INHER Y RESID'!$M$18,IF(OR('MAPAS DE RIESGOS INHER Y RESID'!$I$17='MATRIZ DE RIESGOS DE SST'!X85,X85&lt;'MAPAS DE RIESGOS INHER Y RESID'!$J$17+1),'MAPAS DE RIESGOS INHER Y RESID'!$M$17,'MAPAS DE RIESGOS INHER Y RESID'!$M$16)))</f>
        <v>BAJO</v>
      </c>
      <c r="Z85" s="69" t="str">
        <f>VLOOKUP('MATRIZ DE RIESGOS DE SST'!Y85,'TABLA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6" spans="1:26" ht="253.9" customHeight="1" x14ac:dyDescent="0.25">
      <c r="A86" s="135"/>
      <c r="B86" s="135"/>
      <c r="C86" s="135"/>
      <c r="D86" s="135"/>
      <c r="E86" s="135"/>
      <c r="F86" s="135"/>
      <c r="G86" s="135"/>
      <c r="H86" s="132"/>
      <c r="I86" s="91" t="s">
        <v>292</v>
      </c>
      <c r="J86" s="70" t="s">
        <v>293</v>
      </c>
      <c r="K86" s="91" t="s">
        <v>294</v>
      </c>
      <c r="L86" s="78" t="s">
        <v>50</v>
      </c>
      <c r="M86" s="79">
        <f>VLOOKUP('MATRIZ DE RIESGOS DE SST'!L86,'MAPAS DE RIESGOS INHER Y RESID'!$E$3:$F$7,2,FALSE)</f>
        <v>2</v>
      </c>
      <c r="N86" s="78" t="s">
        <v>76</v>
      </c>
      <c r="O86" s="79">
        <f>VLOOKUP('MATRIZ DE RIESGOS DE SST'!N86,'MAPAS DE RIESGOS INHER Y RESID'!$O$3:$P$7,2,FALSE)</f>
        <v>4</v>
      </c>
      <c r="P86" s="79">
        <f t="shared" si="27"/>
        <v>8</v>
      </c>
      <c r="Q86" s="78" t="str">
        <f>IF(OR('MAPAS DE RIESGOS INHER Y RESID'!$G$7='MATRIZ DE RIESGOS DE SST'!P86,P86&lt;'MAPAS DE RIESGOS INHER Y RESID'!$G$3+1),'MAPAS DE RIESGOS INHER Y RESID'!$M$6,IF(OR('MAPAS DE RIESGOS INHER Y RESID'!$H$5='MATRIZ DE RIESGOS DE SST'!P86,P86&lt;'MAPAS DE RIESGOS INHER Y RESID'!$I$5+1),'MAPAS DE RIESGOS INHER Y RESID'!$M$5,IF(OR('MAPAS DE RIESGOS INHER Y RESID'!$I$4='MATRIZ DE RIESGOS DE SST'!P86,P86&lt;'MAPAS DE RIESGOS INHER Y RESID'!$J$4+1),'MAPAS DE RIESGOS INHER Y RESID'!$M$4,'MAPAS DE RIESGOS INHER Y RESID'!$M$3)))</f>
        <v>BAJO</v>
      </c>
      <c r="R86" s="91" t="s">
        <v>91</v>
      </c>
      <c r="S86" s="91" t="s">
        <v>91</v>
      </c>
      <c r="T86" s="69" t="s">
        <v>321</v>
      </c>
      <c r="U86" s="69" t="s">
        <v>322</v>
      </c>
      <c r="V86" s="78" t="s">
        <v>56</v>
      </c>
      <c r="W86" s="80">
        <f>VLOOKUP(V86,'MAPAS DE RIESGOS INHER Y RESID'!$E$16:$F$18,2,FALSE)</f>
        <v>0.9</v>
      </c>
      <c r="X86" s="81">
        <f t="shared" si="30"/>
        <v>0.79999999999999982</v>
      </c>
      <c r="Y86" s="78" t="str">
        <f>IF(OR('MAPAS DE RIESGOS INHER Y RESID'!$G$18='MATRIZ DE RIESGOS DE SST'!X86,X86&lt;'MAPAS DE RIESGOS INHER Y RESID'!$G$16+1),'MAPAS DE RIESGOS INHER Y RESID'!$M$19,IF(OR('MAPAS DE RIESGOS INHER Y RESID'!$H$17='MATRIZ DE RIESGOS DE SST'!X86,X86&lt;'MAPAS DE RIESGOS INHER Y RESID'!$I$18+1),'MAPAS DE RIESGOS INHER Y RESID'!$M$18,IF(OR('MAPAS DE RIESGOS INHER Y RESID'!$I$17='MATRIZ DE RIESGOS DE SST'!X86,X86&lt;'MAPAS DE RIESGOS INHER Y RESID'!$J$17+1),'MAPAS DE RIESGOS INHER Y RESID'!$M$17,'MAPAS DE RIESGOS INHER Y RESID'!$M$16)))</f>
        <v>BAJO</v>
      </c>
      <c r="Z86" s="69" t="str">
        <f>VLOOKUP('MATRIZ DE RIESGOS DE SST'!Y86,'TABLA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7" spans="1:26" ht="250.9" customHeight="1" x14ac:dyDescent="0.25">
      <c r="A87" s="135"/>
      <c r="B87" s="135"/>
      <c r="C87" s="135"/>
      <c r="D87" s="135"/>
      <c r="E87" s="135"/>
      <c r="F87" s="135"/>
      <c r="G87" s="135"/>
      <c r="H87" s="132"/>
      <c r="I87" s="91" t="s">
        <v>182</v>
      </c>
      <c r="J87" s="70" t="s">
        <v>183</v>
      </c>
      <c r="K87" s="69" t="s">
        <v>132</v>
      </c>
      <c r="L87" s="78" t="s">
        <v>50</v>
      </c>
      <c r="M87" s="79">
        <f>VLOOKUP('MATRIZ DE RIESGOS DE SST'!L87,'MAPAS DE RIESGOS INHER Y RESID'!$E$3:$F$7,2,FALSE)</f>
        <v>2</v>
      </c>
      <c r="N87" s="78" t="s">
        <v>51</v>
      </c>
      <c r="O87" s="79">
        <f>VLOOKUP('MATRIZ DE RIESGOS DE SST'!N87,'MAPAS DE RIESGOS INHER Y RESID'!$O$3:$P$7,2,FALSE)</f>
        <v>16</v>
      </c>
      <c r="P87" s="79">
        <f t="shared" ref="P87" si="31">+M87*O87</f>
        <v>32</v>
      </c>
      <c r="Q87" s="78" t="str">
        <f>IF(OR('MAPAS DE RIESGOS INHER Y RESID'!$G$7='MATRIZ DE RIESGOS DE SST'!P87,P87&lt;'MAPAS DE RIESGOS INHER Y RESID'!$G$3+1),'MAPAS DE RIESGOS INHER Y RESID'!$M$6,IF(OR('MAPAS DE RIESGOS INHER Y RESID'!$H$5='MATRIZ DE RIESGOS DE SST'!P87,P87&lt;'MAPAS DE RIESGOS INHER Y RESID'!$I$5+1),'MAPAS DE RIESGOS INHER Y RESID'!$M$5,IF(OR('MAPAS DE RIESGOS INHER Y RESID'!$I$4='MATRIZ DE RIESGOS DE SST'!P87,P87&lt;'MAPAS DE RIESGOS INHER Y RESID'!$J$4+1),'MAPAS DE RIESGOS INHER Y RESID'!$M$4,'MAPAS DE RIESGOS INHER Y RESID'!$M$3)))</f>
        <v>MODERADO</v>
      </c>
      <c r="R87" s="91" t="s">
        <v>184</v>
      </c>
      <c r="S87" s="91" t="s">
        <v>185</v>
      </c>
      <c r="T87" s="92" t="s">
        <v>135</v>
      </c>
      <c r="U87" s="19" t="s">
        <v>186</v>
      </c>
      <c r="V87" s="78" t="s">
        <v>56</v>
      </c>
      <c r="W87" s="80">
        <f>VLOOKUP(V87,'MAPAS DE RIESGOS INHER Y RESID'!$E$16:$F$18,2,FALSE)</f>
        <v>0.9</v>
      </c>
      <c r="X87" s="81">
        <f t="shared" si="30"/>
        <v>3.1999999999999993</v>
      </c>
      <c r="Y87" s="78" t="str">
        <f>IF(OR('MAPAS DE RIESGOS INHER Y RESID'!$G$18='MATRIZ DE RIESGOS DE SST'!X87,X87&lt;'MAPAS DE RIESGOS INHER Y RESID'!$G$16+1),'MAPAS DE RIESGOS INHER Y RESID'!$M$19,IF(OR('MAPAS DE RIESGOS INHER Y RESID'!$H$17='MATRIZ DE RIESGOS DE SST'!X87,X87&lt;'MAPAS DE RIESGOS INHER Y RESID'!$I$18+1),'MAPAS DE RIESGOS INHER Y RESID'!$M$18,IF(OR('MAPAS DE RIESGOS INHER Y RESID'!$I$17='MATRIZ DE RIESGOS DE SST'!X87,X87&lt;'MAPAS DE RIESGOS INHER Y RESID'!$J$17+1),'MAPAS DE RIESGOS INHER Y RESID'!$M$17,'MAPAS DE RIESGOS INHER Y RESID'!$M$16)))</f>
        <v>BAJO</v>
      </c>
      <c r="Z87" s="69" t="str">
        <f>VLOOKUP('MATRIZ DE RIESGOS DE SST'!Y87,'TABLA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8" spans="1:26" ht="263.45" customHeight="1" x14ac:dyDescent="0.25">
      <c r="A88" s="136"/>
      <c r="B88" s="136"/>
      <c r="C88" s="136"/>
      <c r="D88" s="136"/>
      <c r="E88" s="136"/>
      <c r="F88" s="136"/>
      <c r="G88" s="136"/>
      <c r="H88" s="133"/>
      <c r="I88" s="91" t="s">
        <v>163</v>
      </c>
      <c r="J88" s="69" t="s">
        <v>164</v>
      </c>
      <c r="K88" s="69" t="s">
        <v>165</v>
      </c>
      <c r="L88" s="78" t="s">
        <v>68</v>
      </c>
      <c r="M88" s="79">
        <f>VLOOKUP('MATRIZ DE RIESGOS DE SST'!L88,'MAPAS DE RIESGOS INHER Y RESID'!$E$3:$F$7,2,FALSE)</f>
        <v>3</v>
      </c>
      <c r="N88" s="78" t="s">
        <v>60</v>
      </c>
      <c r="O88" s="79">
        <f>VLOOKUP('MATRIZ DE RIESGOS DE SST'!N88,'MAPAS DE RIESGOS INHER Y RESID'!$O$3:$P$7,2,FALSE)</f>
        <v>256</v>
      </c>
      <c r="P88" s="79">
        <f>+M88*O88</f>
        <v>768</v>
      </c>
      <c r="Q88" s="78" t="str">
        <f>IF(OR('MAPAS DE RIESGOS INHER Y RESID'!$G$7='MATRIZ DE RIESGOS DE SST'!P88,P88&lt;'MAPAS DE RIESGOS INHER Y RESID'!$G$3+1),'MAPAS DE RIESGOS INHER Y RESID'!$M$6,IF(OR('MAPAS DE RIESGOS INHER Y RESID'!$H$5='MATRIZ DE RIESGOS DE SST'!P88,P88&lt;'MAPAS DE RIESGOS INHER Y RESID'!$I$5+1),'MAPAS DE RIESGOS INHER Y RESID'!$M$5,IF(OR('MAPAS DE RIESGOS INHER Y RESID'!$I$4='MATRIZ DE RIESGOS DE SST'!P88,P88&lt;'MAPAS DE RIESGOS INHER Y RESID'!$J$4+1),'MAPAS DE RIESGOS INHER Y RESID'!$M$4,'MAPAS DE RIESGOS INHER Y RESID'!$M$3)))</f>
        <v>ALTO</v>
      </c>
      <c r="R88" s="91" t="s">
        <v>91</v>
      </c>
      <c r="S88" s="91" t="s">
        <v>233</v>
      </c>
      <c r="T88" s="91" t="s">
        <v>91</v>
      </c>
      <c r="U88" s="69" t="s">
        <v>234</v>
      </c>
      <c r="V88" s="78" t="s">
        <v>56</v>
      </c>
      <c r="W88" s="80">
        <f>VLOOKUP(V88,'MAPAS DE RIESGOS INHER Y RESID'!$E$16:$F$18,2,FALSE)</f>
        <v>0.9</v>
      </c>
      <c r="X88" s="81">
        <f t="shared" si="30"/>
        <v>76.799999999999955</v>
      </c>
      <c r="Y88" s="78" t="str">
        <f>IF(OR('MAPAS DE RIESGOS INHER Y RESID'!$G$18='MATRIZ DE RIESGOS DE SST'!X88,X88&lt;'MAPAS DE RIESGOS INHER Y RESID'!$G$16+1),'MAPAS DE RIESGOS INHER Y RESID'!$M$19,IF(OR('MAPAS DE RIESGOS INHER Y RESID'!$H$17='MATRIZ DE RIESGOS DE SST'!X88,X88&lt;'MAPAS DE RIESGOS INHER Y RESID'!$I$18+1),'MAPAS DE RIESGOS INHER Y RESID'!$M$18,IF(OR('MAPAS DE RIESGOS INHER Y RESID'!$I$17='MATRIZ DE RIESGOS DE SST'!X88,X88&lt;'MAPAS DE RIESGOS INHER Y RESID'!$J$17+1),'MAPAS DE RIESGOS INHER Y RESID'!$M$17,'MAPAS DE RIESGOS INHER Y RESID'!$M$16)))</f>
        <v>MODERADO</v>
      </c>
      <c r="Z88" s="69" t="str">
        <f>VLOOKUP('MATRIZ DE RIESGOS DE SST'!Y88,'TABLA DE CRITERIOS'!$A$25:$B$28,2,FALSE)</f>
        <v>Reforzar la divulgación y aplicación de los controles existentes para mejorar su eficacia o complementar dichos controles estableciendo el plan de acción necesario, teniendo en cuenta la jerarquía de definición de controles.</v>
      </c>
    </row>
    <row r="89" spans="1:26" ht="273" customHeight="1" x14ac:dyDescent="0.25">
      <c r="A89" s="135" t="s">
        <v>285</v>
      </c>
      <c r="B89" s="135" t="s">
        <v>45</v>
      </c>
      <c r="C89" s="135"/>
      <c r="D89" s="135" t="s">
        <v>45</v>
      </c>
      <c r="E89" s="135"/>
      <c r="F89" s="135"/>
      <c r="G89" s="135"/>
      <c r="H89" s="131" t="s">
        <v>323</v>
      </c>
      <c r="I89" s="91" t="s">
        <v>137</v>
      </c>
      <c r="J89" s="70" t="s">
        <v>138</v>
      </c>
      <c r="K89" s="69" t="s">
        <v>139</v>
      </c>
      <c r="L89" s="78" t="s">
        <v>68</v>
      </c>
      <c r="M89" s="79">
        <f>VLOOKUP('MATRIZ DE RIESGOS DE SST'!L89,'MAPAS DE RIESGOS INHER Y RESID'!$E$3:$F$7,2,FALSE)</f>
        <v>3</v>
      </c>
      <c r="N89" s="78" t="s">
        <v>51</v>
      </c>
      <c r="O89" s="79">
        <f>VLOOKUP('MATRIZ DE RIESGOS DE SST'!N89,'MAPAS DE RIESGOS INHER Y RESID'!$O$3:$P$7,2,FALSE)</f>
        <v>16</v>
      </c>
      <c r="P89" s="79">
        <f t="shared" si="27"/>
        <v>48</v>
      </c>
      <c r="Q89" s="78" t="str">
        <f>IF(OR('MAPAS DE RIESGOS INHER Y RESID'!$G$7='MATRIZ DE RIESGOS DE SST'!P89,P89&lt;'MAPAS DE RIESGOS INHER Y RESID'!$G$3+1),'MAPAS DE RIESGOS INHER Y RESID'!$M$6,IF(OR('MAPAS DE RIESGOS INHER Y RESID'!$H$5='MATRIZ DE RIESGOS DE SST'!P89,P89&lt;'MAPAS DE RIESGOS INHER Y RESID'!$I$5+1),'MAPAS DE RIESGOS INHER Y RESID'!$M$5,IF(OR('MAPAS DE RIESGOS INHER Y RESID'!$I$4='MATRIZ DE RIESGOS DE SST'!P89,P89&lt;'MAPAS DE RIESGOS INHER Y RESID'!$J$4+1),'MAPAS DE RIESGOS INHER Y RESID'!$M$4,'MAPAS DE RIESGOS INHER Y RESID'!$M$3)))</f>
        <v>MODERADO</v>
      </c>
      <c r="R89" s="91" t="s">
        <v>140</v>
      </c>
      <c r="S89" s="69" t="s">
        <v>246</v>
      </c>
      <c r="T89" s="69" t="s">
        <v>142</v>
      </c>
      <c r="U89" s="69" t="s">
        <v>247</v>
      </c>
      <c r="V89" s="78" t="s">
        <v>56</v>
      </c>
      <c r="W89" s="80">
        <f>VLOOKUP(V89,'MAPAS DE RIESGOS INHER Y RESID'!$E$16:$F$18,2,FALSE)</f>
        <v>0.9</v>
      </c>
      <c r="X89" s="81">
        <f t="shared" si="30"/>
        <v>4.7999999999999972</v>
      </c>
      <c r="Y89" s="78" t="str">
        <f>IF(OR('MAPAS DE RIESGOS INHER Y RESID'!$G$18='MATRIZ DE RIESGOS DE SST'!X89,X89&lt;'MAPAS DE RIESGOS INHER Y RESID'!$G$16+1),'MAPAS DE RIESGOS INHER Y RESID'!$M$19,IF(OR('MAPAS DE RIESGOS INHER Y RESID'!$H$17='MATRIZ DE RIESGOS DE SST'!X89,X89&lt;'MAPAS DE RIESGOS INHER Y RESID'!$I$18+1),'MAPAS DE RIESGOS INHER Y RESID'!$M$18,IF(OR('MAPAS DE RIESGOS INHER Y RESID'!$I$17='MATRIZ DE RIESGOS DE SST'!X89,X89&lt;'MAPAS DE RIESGOS INHER Y RESID'!$J$17+1),'MAPAS DE RIESGOS INHER Y RESID'!$M$17,'MAPAS DE RIESGOS INHER Y RESID'!$M$16)))</f>
        <v>BAJO</v>
      </c>
      <c r="Z89" s="69" t="str">
        <f>VLOOKUP('MATRIZ DE RIESGOS DE SST'!Y89,'TABLA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0" spans="1:26" ht="259.89999999999998" customHeight="1" x14ac:dyDescent="0.25">
      <c r="A90" s="135"/>
      <c r="B90" s="135"/>
      <c r="C90" s="135"/>
      <c r="D90" s="135"/>
      <c r="E90" s="135"/>
      <c r="F90" s="135"/>
      <c r="G90" s="135"/>
      <c r="H90" s="132"/>
      <c r="I90" s="91" t="s">
        <v>308</v>
      </c>
      <c r="J90" s="93" t="s">
        <v>309</v>
      </c>
      <c r="K90" s="69" t="s">
        <v>49</v>
      </c>
      <c r="L90" s="78" t="s">
        <v>50</v>
      </c>
      <c r="M90" s="79">
        <f>VLOOKUP('MATRIZ DE RIESGOS DE SST'!L90,'MAPAS DE RIESGOS INHER Y RESID'!$E$3:$F$7,2,FALSE)</f>
        <v>2</v>
      </c>
      <c r="N90" s="78" t="s">
        <v>51</v>
      </c>
      <c r="O90" s="79">
        <f>VLOOKUP('MATRIZ DE RIESGOS DE SST'!N90,'MAPAS DE RIESGOS INHER Y RESID'!$O$3:$P$7,2,FALSE)</f>
        <v>16</v>
      </c>
      <c r="P90" s="79">
        <f t="shared" si="27"/>
        <v>32</v>
      </c>
      <c r="Q90" s="78" t="str">
        <f>IF(OR('MAPAS DE RIESGOS INHER Y RESID'!$G$7='MATRIZ DE RIESGOS DE SST'!P90,P90&lt;'MAPAS DE RIESGOS INHER Y RESID'!$G$3+1),'MAPAS DE RIESGOS INHER Y RESID'!$M$6,IF(OR('MAPAS DE RIESGOS INHER Y RESID'!$H$5='MATRIZ DE RIESGOS DE SST'!P90,P90&lt;'MAPAS DE RIESGOS INHER Y RESID'!$I$5+1),'MAPAS DE RIESGOS INHER Y RESID'!$M$5,IF(OR('MAPAS DE RIESGOS INHER Y RESID'!$I$4='MATRIZ DE RIESGOS DE SST'!P90,P90&lt;'MAPAS DE RIESGOS INHER Y RESID'!$J$4+1),'MAPAS DE RIESGOS INHER Y RESID'!$M$4,'MAPAS DE RIESGOS INHER Y RESID'!$M$3)))</f>
        <v>MODERADO</v>
      </c>
      <c r="R90" s="91" t="s">
        <v>91</v>
      </c>
      <c r="S90" s="69" t="s">
        <v>310</v>
      </c>
      <c r="T90" s="69" t="s">
        <v>311</v>
      </c>
      <c r="U90" s="69" t="s">
        <v>312</v>
      </c>
      <c r="V90" s="78" t="s">
        <v>56</v>
      </c>
      <c r="W90" s="80">
        <f>VLOOKUP(V90,'MAPAS DE RIESGOS INHER Y RESID'!$E$16:$F$18,2,FALSE)</f>
        <v>0.9</v>
      </c>
      <c r="X90" s="81">
        <f t="shared" ref="X90:X92" si="32">P90-(P90*W90)</f>
        <v>3.1999999999999993</v>
      </c>
      <c r="Y90" s="78" t="str">
        <f>IF(OR('MAPAS DE RIESGOS INHER Y RESID'!$G$18='MATRIZ DE RIESGOS DE SST'!X90,X90&lt;'MAPAS DE RIESGOS INHER Y RESID'!$G$16+1),'MAPAS DE RIESGOS INHER Y RESID'!$M$19,IF(OR('MAPAS DE RIESGOS INHER Y RESID'!$H$17='MATRIZ DE RIESGOS DE SST'!X90,X90&lt;'MAPAS DE RIESGOS INHER Y RESID'!$I$18+1),'MAPAS DE RIESGOS INHER Y RESID'!$M$18,IF(OR('MAPAS DE RIESGOS INHER Y RESID'!$I$17='MATRIZ DE RIESGOS DE SST'!X90,X90&lt;'MAPAS DE RIESGOS INHER Y RESID'!$J$17+1),'MAPAS DE RIESGOS INHER Y RESID'!$M$17,'MAPAS DE RIESGOS INHER Y RESID'!$M$16)))</f>
        <v>BAJO</v>
      </c>
      <c r="Z90" s="69" t="str">
        <f>VLOOKUP('MATRIZ DE RIESGOS DE SST'!Y90,'TABLA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1" spans="1:26" ht="210.6" customHeight="1" x14ac:dyDescent="0.25">
      <c r="A91" s="135"/>
      <c r="B91" s="135"/>
      <c r="C91" s="135"/>
      <c r="D91" s="135"/>
      <c r="E91" s="135"/>
      <c r="F91" s="135"/>
      <c r="G91" s="135"/>
      <c r="H91" s="132"/>
      <c r="I91" s="91" t="s">
        <v>73</v>
      </c>
      <c r="J91" s="70" t="s">
        <v>215</v>
      </c>
      <c r="K91" s="69" t="s">
        <v>313</v>
      </c>
      <c r="L91" s="78" t="s">
        <v>217</v>
      </c>
      <c r="M91" s="79">
        <f>VLOOKUP('MATRIZ DE RIESGOS DE SST'!L91,'MAPAS DE RIESGOS INHER Y RESID'!$E$3:$F$7,2,FALSE)</f>
        <v>1</v>
      </c>
      <c r="N91" s="78" t="s">
        <v>51</v>
      </c>
      <c r="O91" s="79">
        <f>VLOOKUP('MATRIZ DE RIESGOS DE SST'!N91,'MAPAS DE RIESGOS INHER Y RESID'!$O$3:$P$7,2,FALSE)</f>
        <v>16</v>
      </c>
      <c r="P91" s="79">
        <f t="shared" ref="P91:P92" si="33">+M91*O91</f>
        <v>16</v>
      </c>
      <c r="Q91" s="78" t="str">
        <f>IF(OR('MAPAS DE RIESGOS INHER Y RESID'!$G$7='MATRIZ DE RIESGOS DE SST'!P91,P91&lt;'MAPAS DE RIESGOS INHER Y RESID'!$G$3+1),'MAPAS DE RIESGOS INHER Y RESID'!$M$6,IF(OR('MAPAS DE RIESGOS INHER Y RESID'!$H$5='MATRIZ DE RIESGOS DE SST'!P91,P91&lt;'MAPAS DE RIESGOS INHER Y RESID'!$I$5+1),'MAPAS DE RIESGOS INHER Y RESID'!$M$5,IF(OR('MAPAS DE RIESGOS INHER Y RESID'!$I$4='MATRIZ DE RIESGOS DE SST'!P91,P91&lt;'MAPAS DE RIESGOS INHER Y RESID'!$J$4+1),'MAPAS DE RIESGOS INHER Y RESID'!$M$4,'MAPAS DE RIESGOS INHER Y RESID'!$M$3)))</f>
        <v>MODERADO</v>
      </c>
      <c r="R91" s="69" t="s">
        <v>218</v>
      </c>
      <c r="S91" s="69" t="s">
        <v>78</v>
      </c>
      <c r="T91" s="91" t="s">
        <v>219</v>
      </c>
      <c r="U91" s="69" t="s">
        <v>254</v>
      </c>
      <c r="V91" s="78" t="s">
        <v>56</v>
      </c>
      <c r="W91" s="80">
        <f>VLOOKUP(V91,'MAPAS DE RIESGOS INHER Y RESID'!$E$16:$F$18,2,FALSE)</f>
        <v>0.9</v>
      </c>
      <c r="X91" s="81">
        <f t="shared" si="32"/>
        <v>1.5999999999999996</v>
      </c>
      <c r="Y91" s="78" t="str">
        <f>IF(OR('MAPAS DE RIESGOS INHER Y RESID'!$G$18='MATRIZ DE RIESGOS DE SST'!X91,X91&lt;'MAPAS DE RIESGOS INHER Y RESID'!$G$16+1),'MAPAS DE RIESGOS INHER Y RESID'!$M$19,IF(OR('MAPAS DE RIESGOS INHER Y RESID'!$H$17='MATRIZ DE RIESGOS DE SST'!X91,X91&lt;'MAPAS DE RIESGOS INHER Y RESID'!$I$18+1),'MAPAS DE RIESGOS INHER Y RESID'!$M$18,IF(OR('MAPAS DE RIESGOS INHER Y RESID'!$I$17='MATRIZ DE RIESGOS DE SST'!X91,X91&lt;'MAPAS DE RIESGOS INHER Y RESID'!$J$17+1),'MAPAS DE RIESGOS INHER Y RESID'!$M$17,'MAPAS DE RIESGOS INHER Y RESID'!$M$16)))</f>
        <v>BAJO</v>
      </c>
      <c r="Z91" s="69" t="str">
        <f>VLOOKUP('MATRIZ DE RIESGOS DE SST'!Y91,'TABLA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2" spans="1:26" ht="259.89999999999998" customHeight="1" x14ac:dyDescent="0.25">
      <c r="A92" s="135"/>
      <c r="B92" s="135"/>
      <c r="C92" s="135"/>
      <c r="D92" s="135"/>
      <c r="E92" s="135"/>
      <c r="F92" s="135"/>
      <c r="G92" s="135"/>
      <c r="H92" s="132"/>
      <c r="I92" s="91" t="s">
        <v>155</v>
      </c>
      <c r="J92" s="69" t="s">
        <v>288</v>
      </c>
      <c r="K92" s="69" t="s">
        <v>289</v>
      </c>
      <c r="L92" s="78" t="s">
        <v>68</v>
      </c>
      <c r="M92" s="79">
        <f>VLOOKUP('MATRIZ DE RIESGOS DE SST'!L92,'MAPAS DE RIESGOS INHER Y RESID'!$E$3:$F$7,2,FALSE)</f>
        <v>3</v>
      </c>
      <c r="N92" s="78" t="s">
        <v>51</v>
      </c>
      <c r="O92" s="79">
        <f>VLOOKUP('MATRIZ DE RIESGOS DE SST'!N92,'MAPAS DE RIESGOS INHER Y RESID'!$O$3:$P$7,2,FALSE)</f>
        <v>16</v>
      </c>
      <c r="P92" s="79">
        <f t="shared" si="33"/>
        <v>48</v>
      </c>
      <c r="Q92" s="78" t="str">
        <f>IF(OR('MAPAS DE RIESGOS INHER Y RESID'!$G$7='MATRIZ DE RIESGOS DE SST'!P92,P92&lt;'MAPAS DE RIESGOS INHER Y RESID'!$G$3+1),'MAPAS DE RIESGOS INHER Y RESID'!$M$6,IF(OR('MAPAS DE RIESGOS INHER Y RESID'!$H$5='MATRIZ DE RIESGOS DE SST'!P92,P92&lt;'MAPAS DE RIESGOS INHER Y RESID'!$I$5+1),'MAPAS DE RIESGOS INHER Y RESID'!$M$5,IF(OR('MAPAS DE RIESGOS INHER Y RESID'!$I$4='MATRIZ DE RIESGOS DE SST'!P92,P92&lt;'MAPAS DE RIESGOS INHER Y RESID'!$J$4+1),'MAPAS DE RIESGOS INHER Y RESID'!$M$4,'MAPAS DE RIESGOS INHER Y RESID'!$M$3)))</f>
        <v>MODERADO</v>
      </c>
      <c r="R92" s="69" t="s">
        <v>211</v>
      </c>
      <c r="S92" s="69" t="s">
        <v>212</v>
      </c>
      <c r="T92" s="69" t="s">
        <v>213</v>
      </c>
      <c r="U92" s="69" t="s">
        <v>214</v>
      </c>
      <c r="V92" s="78" t="s">
        <v>56</v>
      </c>
      <c r="W92" s="80">
        <f>VLOOKUP(V92,'MAPAS DE RIESGOS INHER Y RESID'!$E$16:$F$18,2,FALSE)</f>
        <v>0.9</v>
      </c>
      <c r="X92" s="81">
        <f t="shared" si="32"/>
        <v>4.7999999999999972</v>
      </c>
      <c r="Y92" s="78" t="str">
        <f>IF(OR('MAPAS DE RIESGOS INHER Y RESID'!$G$18='MATRIZ DE RIESGOS DE SST'!X92,X92&lt;'MAPAS DE RIESGOS INHER Y RESID'!$G$16+1),'MAPAS DE RIESGOS INHER Y RESID'!$M$19,IF(OR('MAPAS DE RIESGOS INHER Y RESID'!$H$17='MATRIZ DE RIESGOS DE SST'!X92,X92&lt;'MAPAS DE RIESGOS INHER Y RESID'!$I$18+1),'MAPAS DE RIESGOS INHER Y RESID'!$M$18,IF(OR('MAPAS DE RIESGOS INHER Y RESID'!$I$17='MATRIZ DE RIESGOS DE SST'!X92,X92&lt;'MAPAS DE RIESGOS INHER Y RESID'!$J$17+1),'MAPAS DE RIESGOS INHER Y RESID'!$M$17,'MAPAS DE RIESGOS INHER Y RESID'!$M$16)))</f>
        <v>BAJO</v>
      </c>
      <c r="Z92" s="69" t="str">
        <f>VLOOKUP('MATRIZ DE RIESGOS DE SST'!Y92,'TABLA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3" spans="1:26" ht="241.9" customHeight="1" x14ac:dyDescent="0.25">
      <c r="A93" s="135"/>
      <c r="B93" s="135"/>
      <c r="C93" s="135"/>
      <c r="D93" s="135"/>
      <c r="E93" s="135"/>
      <c r="F93" s="135"/>
      <c r="G93" s="135"/>
      <c r="H93" s="132"/>
      <c r="I93" s="91" t="s">
        <v>197</v>
      </c>
      <c r="J93" s="70" t="s">
        <v>198</v>
      </c>
      <c r="K93" s="69" t="s">
        <v>199</v>
      </c>
      <c r="L93" s="78" t="s">
        <v>68</v>
      </c>
      <c r="M93" s="79">
        <f>VLOOKUP('MATRIZ DE RIESGOS DE SST'!L93,'MAPAS DE RIESGOS INHER Y RESID'!$E$3:$F$7,2,FALSE)</f>
        <v>3</v>
      </c>
      <c r="N93" s="78" t="s">
        <v>51</v>
      </c>
      <c r="O93" s="79">
        <f>VLOOKUP('MATRIZ DE RIESGOS DE SST'!N93,'MAPAS DE RIESGOS INHER Y RESID'!$O$3:$P$7,2,FALSE)</f>
        <v>16</v>
      </c>
      <c r="P93" s="79">
        <f t="shared" si="27"/>
        <v>48</v>
      </c>
      <c r="Q93" s="78" t="str">
        <f>IF(OR('MAPAS DE RIESGOS INHER Y RESID'!$G$7='MATRIZ DE RIESGOS DE SST'!P93,P93&lt;'MAPAS DE RIESGOS INHER Y RESID'!$G$3+1),'MAPAS DE RIESGOS INHER Y RESID'!$M$6,IF(OR('MAPAS DE RIESGOS INHER Y RESID'!$H$5='MATRIZ DE RIESGOS DE SST'!P93,P93&lt;'MAPAS DE RIESGOS INHER Y RESID'!$I$5+1),'MAPAS DE RIESGOS INHER Y RESID'!$M$5,IF(OR('MAPAS DE RIESGOS INHER Y RESID'!$I$4='MATRIZ DE RIESGOS DE SST'!P93,P93&lt;'MAPAS DE RIESGOS INHER Y RESID'!$J$4+1),'MAPAS DE RIESGOS INHER Y RESID'!$M$4,'MAPAS DE RIESGOS INHER Y RESID'!$M$3)))</f>
        <v>MODERADO</v>
      </c>
      <c r="R93" s="69" t="s">
        <v>249</v>
      </c>
      <c r="S93" s="69" t="s">
        <v>201</v>
      </c>
      <c r="T93" s="92" t="s">
        <v>91</v>
      </c>
      <c r="U93" s="19" t="s">
        <v>250</v>
      </c>
      <c r="V93" s="78" t="s">
        <v>56</v>
      </c>
      <c r="W93" s="80">
        <f>VLOOKUP(V93,'MAPAS DE RIESGOS INHER Y RESID'!$E$16:$F$18,2,FALSE)</f>
        <v>0.9</v>
      </c>
      <c r="X93" s="81">
        <f>P93-(W93*P93)</f>
        <v>4.7999999999999972</v>
      </c>
      <c r="Y93" s="78" t="str">
        <f>IF(OR('MAPAS DE RIESGOS INHER Y RESID'!$G$18='MATRIZ DE RIESGOS DE SST'!X93,X93&lt;'MAPAS DE RIESGOS INHER Y RESID'!$G$16+1),'MAPAS DE RIESGOS INHER Y RESID'!$M$19,IF(OR('MAPAS DE RIESGOS INHER Y RESID'!$H$17='MATRIZ DE RIESGOS DE SST'!X93,X93&lt;'MAPAS DE RIESGOS INHER Y RESID'!$I$18+1),'MAPAS DE RIESGOS INHER Y RESID'!$M$18,IF(OR('MAPAS DE RIESGOS INHER Y RESID'!$I$17='MATRIZ DE RIESGOS DE SST'!X93,X93&lt;'MAPAS DE RIESGOS INHER Y RESID'!$J$17+1),'MAPAS DE RIESGOS INHER Y RESID'!$M$17,'MAPAS DE RIESGOS INHER Y RESID'!$M$16)))</f>
        <v>BAJO</v>
      </c>
      <c r="Z93" s="69" t="str">
        <f>VLOOKUP('MATRIZ DE RIESGOS DE SST'!Y93,'TABLA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4" spans="1:26" ht="305.45" customHeight="1" x14ac:dyDescent="0.25">
      <c r="A94" s="135"/>
      <c r="B94" s="135"/>
      <c r="C94" s="135"/>
      <c r="D94" s="135"/>
      <c r="E94" s="135"/>
      <c r="F94" s="135"/>
      <c r="G94" s="135"/>
      <c r="H94" s="132"/>
      <c r="I94" s="91" t="s">
        <v>100</v>
      </c>
      <c r="J94" s="69" t="s">
        <v>324</v>
      </c>
      <c r="K94" s="69" t="s">
        <v>102</v>
      </c>
      <c r="L94" s="78" t="s">
        <v>68</v>
      </c>
      <c r="M94" s="79">
        <f>VLOOKUP('MATRIZ DE RIESGOS DE SST'!L94,'MAPAS DE RIESGOS INHER Y RESID'!$E$3:$F$7,2,FALSE)</f>
        <v>3</v>
      </c>
      <c r="N94" s="78" t="s">
        <v>51</v>
      </c>
      <c r="O94" s="79">
        <f>VLOOKUP('MATRIZ DE RIESGOS DE SST'!N94,'MAPAS DE RIESGOS INHER Y RESID'!$O$3:$P$7,2,FALSE)</f>
        <v>16</v>
      </c>
      <c r="P94" s="79">
        <f t="shared" si="27"/>
        <v>48</v>
      </c>
      <c r="Q94" s="78" t="str">
        <f>IF(OR('MAPAS DE RIESGOS INHER Y RESID'!$G$7='MATRIZ DE RIESGOS DE SST'!P94,P94&lt;'MAPAS DE RIESGOS INHER Y RESID'!$G$3+1),'MAPAS DE RIESGOS INHER Y RESID'!$M$6,IF(OR('MAPAS DE RIESGOS INHER Y RESID'!$H$5='MATRIZ DE RIESGOS DE SST'!P94,P94&lt;'MAPAS DE RIESGOS INHER Y RESID'!$I$5+1),'MAPAS DE RIESGOS INHER Y RESID'!$M$5,IF(OR('MAPAS DE RIESGOS INHER Y RESID'!$I$4='MATRIZ DE RIESGOS DE SST'!P94,P94&lt;'MAPAS DE RIESGOS INHER Y RESID'!$J$4+1),'MAPAS DE RIESGOS INHER Y RESID'!$M$4,'MAPAS DE RIESGOS INHER Y RESID'!$M$3)))</f>
        <v>MODERADO</v>
      </c>
      <c r="R94" s="91" t="s">
        <v>91</v>
      </c>
      <c r="S94" s="91" t="s">
        <v>91</v>
      </c>
      <c r="T94" s="69" t="s">
        <v>325</v>
      </c>
      <c r="U94" s="69" t="s">
        <v>93</v>
      </c>
      <c r="V94" s="78" t="s">
        <v>56</v>
      </c>
      <c r="W94" s="80">
        <f>VLOOKUP(V94,'MAPAS DE RIESGOS INHER Y RESID'!$E$16:$F$18,2,FALSE)</f>
        <v>0.9</v>
      </c>
      <c r="X94" s="81">
        <f t="shared" ref="X94:X100" si="34">P94-(P94*W94)</f>
        <v>4.7999999999999972</v>
      </c>
      <c r="Y94" s="78" t="str">
        <f>IF(OR('MAPAS DE RIESGOS INHER Y RESID'!$G$18='MATRIZ DE RIESGOS DE SST'!X94,X94&lt;'MAPAS DE RIESGOS INHER Y RESID'!$G$16+1),'MAPAS DE RIESGOS INHER Y RESID'!$M$19,IF(OR('MAPAS DE RIESGOS INHER Y RESID'!$H$17='MATRIZ DE RIESGOS DE SST'!X94,X94&lt;'MAPAS DE RIESGOS INHER Y RESID'!$I$18+1),'MAPAS DE RIESGOS INHER Y RESID'!$M$18,IF(OR('MAPAS DE RIESGOS INHER Y RESID'!$I$17='MATRIZ DE RIESGOS DE SST'!X94,X94&lt;'MAPAS DE RIESGOS INHER Y RESID'!$J$17+1),'MAPAS DE RIESGOS INHER Y RESID'!$M$17,'MAPAS DE RIESGOS INHER Y RESID'!$M$16)))</f>
        <v>BAJO</v>
      </c>
      <c r="Z94" s="69" t="str">
        <f>VLOOKUP('MATRIZ DE RIESGOS DE SST'!Y94,'TABLA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5" spans="1:26" ht="283.14999999999998" customHeight="1" x14ac:dyDescent="0.25">
      <c r="A95" s="135"/>
      <c r="B95" s="135"/>
      <c r="C95" s="135"/>
      <c r="D95" s="135"/>
      <c r="E95" s="135"/>
      <c r="F95" s="135"/>
      <c r="G95" s="135"/>
      <c r="H95" s="132"/>
      <c r="I95" s="91" t="s">
        <v>47</v>
      </c>
      <c r="J95" s="70" t="s">
        <v>290</v>
      </c>
      <c r="K95" s="69" t="s">
        <v>49</v>
      </c>
      <c r="L95" s="78" t="s">
        <v>68</v>
      </c>
      <c r="M95" s="79">
        <f>VLOOKUP('MATRIZ DE RIESGOS DE SST'!L95,'MAPAS DE RIESGOS INHER Y RESID'!$E$3:$F$7,2,FALSE)</f>
        <v>3</v>
      </c>
      <c r="N95" s="78" t="s">
        <v>51</v>
      </c>
      <c r="O95" s="79">
        <f>VLOOKUP('MATRIZ DE RIESGOS DE SST'!N95,'MAPAS DE RIESGOS INHER Y RESID'!$O$3:$P$7,2,FALSE)</f>
        <v>16</v>
      </c>
      <c r="P95" s="79">
        <f t="shared" si="27"/>
        <v>48</v>
      </c>
      <c r="Q95" s="78" t="str">
        <f>IF(OR('MAPAS DE RIESGOS INHER Y RESID'!$G$7='MATRIZ DE RIESGOS DE SST'!P95,P95&lt;'MAPAS DE RIESGOS INHER Y RESID'!$G$3+1),'MAPAS DE RIESGOS INHER Y RESID'!$M$6,IF(OR('MAPAS DE RIESGOS INHER Y RESID'!$H$5='MATRIZ DE RIESGOS DE SST'!P95,P95&lt;'MAPAS DE RIESGOS INHER Y RESID'!$I$5+1),'MAPAS DE RIESGOS INHER Y RESID'!$M$5,IF(OR('MAPAS DE RIESGOS INHER Y RESID'!$I$4='MATRIZ DE RIESGOS DE SST'!P95,P95&lt;'MAPAS DE RIESGOS INHER Y RESID'!$J$4+1),'MAPAS DE RIESGOS INHER Y RESID'!$M$4,'MAPAS DE RIESGOS INHER Y RESID'!$M$3)))</f>
        <v>MODERADO</v>
      </c>
      <c r="R95" s="91" t="s">
        <v>317</v>
      </c>
      <c r="S95" s="69" t="s">
        <v>318</v>
      </c>
      <c r="T95" s="69" t="s">
        <v>319</v>
      </c>
      <c r="U95" s="69" t="s">
        <v>320</v>
      </c>
      <c r="V95" s="78" t="s">
        <v>56</v>
      </c>
      <c r="W95" s="80">
        <f>VLOOKUP(V95,'MAPAS DE RIESGOS INHER Y RESID'!$E$16:$F$18,2,FALSE)</f>
        <v>0.9</v>
      </c>
      <c r="X95" s="81">
        <f t="shared" si="34"/>
        <v>4.7999999999999972</v>
      </c>
      <c r="Y95" s="78" t="str">
        <f>IF(OR('MAPAS DE RIESGOS INHER Y RESID'!$G$18='MATRIZ DE RIESGOS DE SST'!X95,X95&lt;'MAPAS DE RIESGOS INHER Y RESID'!$G$16+1),'MAPAS DE RIESGOS INHER Y RESID'!$M$19,IF(OR('MAPAS DE RIESGOS INHER Y RESID'!$H$17='MATRIZ DE RIESGOS DE SST'!X95,X95&lt;'MAPAS DE RIESGOS INHER Y RESID'!$I$18+1),'MAPAS DE RIESGOS INHER Y RESID'!$M$18,IF(OR('MAPAS DE RIESGOS INHER Y RESID'!$I$17='MATRIZ DE RIESGOS DE SST'!X95,X95&lt;'MAPAS DE RIESGOS INHER Y RESID'!$J$17+1),'MAPAS DE RIESGOS INHER Y RESID'!$M$17,'MAPAS DE RIESGOS INHER Y RESID'!$M$16)))</f>
        <v>BAJO</v>
      </c>
      <c r="Z95" s="69" t="str">
        <f>VLOOKUP('MATRIZ DE RIESGOS DE SST'!Y95,'TABLA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6" spans="1:26" ht="337.9" customHeight="1" x14ac:dyDescent="0.25">
      <c r="A96" s="135"/>
      <c r="B96" s="135"/>
      <c r="C96" s="135"/>
      <c r="D96" s="135"/>
      <c r="E96" s="135"/>
      <c r="F96" s="135"/>
      <c r="G96" s="135"/>
      <c r="H96" s="132"/>
      <c r="I96" s="91" t="s">
        <v>163</v>
      </c>
      <c r="J96" s="69" t="s">
        <v>164</v>
      </c>
      <c r="K96" s="69" t="s">
        <v>165</v>
      </c>
      <c r="L96" s="78" t="s">
        <v>68</v>
      </c>
      <c r="M96" s="79">
        <f>VLOOKUP('MATRIZ DE RIESGOS DE SST'!L96,'MAPAS DE RIESGOS INHER Y RESID'!$E$3:$F$7,2,FALSE)</f>
        <v>3</v>
      </c>
      <c r="N96" s="78" t="s">
        <v>60</v>
      </c>
      <c r="O96" s="79">
        <f>VLOOKUP('MATRIZ DE RIESGOS DE SST'!N96,'MAPAS DE RIESGOS INHER Y RESID'!$O$3:$P$7,2,FALSE)</f>
        <v>256</v>
      </c>
      <c r="P96" s="79">
        <f>+M96*O96</f>
        <v>768</v>
      </c>
      <c r="Q96" s="78" t="str">
        <f>IF(OR('MAPAS DE RIESGOS INHER Y RESID'!$G$7='MATRIZ DE RIESGOS DE SST'!P96,P96&lt;'MAPAS DE RIESGOS INHER Y RESID'!$G$3+1),'MAPAS DE RIESGOS INHER Y RESID'!$M$6,IF(OR('MAPAS DE RIESGOS INHER Y RESID'!$H$5='MATRIZ DE RIESGOS DE SST'!P96,P96&lt;'MAPAS DE RIESGOS INHER Y RESID'!$I$5+1),'MAPAS DE RIESGOS INHER Y RESID'!$M$5,IF(OR('MAPAS DE RIESGOS INHER Y RESID'!$I$4='MATRIZ DE RIESGOS DE SST'!P96,P96&lt;'MAPAS DE RIESGOS INHER Y RESID'!$J$4+1),'MAPAS DE RIESGOS INHER Y RESID'!$M$4,'MAPAS DE RIESGOS INHER Y RESID'!$M$3)))</f>
        <v>ALTO</v>
      </c>
      <c r="R96" s="91" t="s">
        <v>91</v>
      </c>
      <c r="S96" s="91" t="s">
        <v>233</v>
      </c>
      <c r="T96" s="91" t="s">
        <v>91</v>
      </c>
      <c r="U96" s="69" t="s">
        <v>234</v>
      </c>
      <c r="V96" s="78" t="s">
        <v>56</v>
      </c>
      <c r="W96" s="80">
        <f>VLOOKUP(V96,'MAPAS DE RIESGOS INHER Y RESID'!$E$16:$F$18,2,FALSE)</f>
        <v>0.9</v>
      </c>
      <c r="X96" s="81">
        <f t="shared" si="34"/>
        <v>76.799999999999955</v>
      </c>
      <c r="Y96" s="78" t="str">
        <f>IF(OR('MAPAS DE RIESGOS INHER Y RESID'!$G$18='MATRIZ DE RIESGOS DE SST'!X96,X96&lt;'MAPAS DE RIESGOS INHER Y RESID'!$G$16+1),'MAPAS DE RIESGOS INHER Y RESID'!$M$19,IF(OR('MAPAS DE RIESGOS INHER Y RESID'!$H$17='MATRIZ DE RIESGOS DE SST'!X96,X96&lt;'MAPAS DE RIESGOS INHER Y RESID'!$I$18+1),'MAPAS DE RIESGOS INHER Y RESID'!$M$18,IF(OR('MAPAS DE RIESGOS INHER Y RESID'!$I$17='MATRIZ DE RIESGOS DE SST'!X96,X96&lt;'MAPAS DE RIESGOS INHER Y RESID'!$J$17+1),'MAPAS DE RIESGOS INHER Y RESID'!$M$17,'MAPAS DE RIESGOS INHER Y RESID'!$M$16)))</f>
        <v>MODERADO</v>
      </c>
      <c r="Z96" s="69" t="str">
        <f>VLOOKUP('MATRIZ DE RIESGOS DE SST'!Y96,'TABLA DE CRITERIOS'!$A$25:$B$28,2,FALSE)</f>
        <v>Reforzar la divulgación y aplicación de los controles existentes para mejorar su eficacia o complementar dichos controles estableciendo el plan de acción necesario, teniendo en cuenta la jerarquía de definición de controles.</v>
      </c>
    </row>
    <row r="97" spans="1:26" ht="255.6" customHeight="1" x14ac:dyDescent="0.25">
      <c r="A97" s="135"/>
      <c r="B97" s="135"/>
      <c r="C97" s="135"/>
      <c r="D97" s="135"/>
      <c r="E97" s="135"/>
      <c r="F97" s="135"/>
      <c r="G97" s="135"/>
      <c r="H97" s="132"/>
      <c r="I97" s="91" t="s">
        <v>262</v>
      </c>
      <c r="J97" s="69" t="s">
        <v>279</v>
      </c>
      <c r="K97" s="69" t="s">
        <v>264</v>
      </c>
      <c r="L97" s="78" t="s">
        <v>68</v>
      </c>
      <c r="M97" s="79">
        <f>VLOOKUP('MATRIZ DE RIESGOS DE SST'!L97,'MAPAS DE RIESGOS INHER Y RESID'!$E$3:$F$7,2,FALSE)</f>
        <v>3</v>
      </c>
      <c r="N97" s="78" t="s">
        <v>51</v>
      </c>
      <c r="O97" s="79">
        <f>VLOOKUP('MATRIZ DE RIESGOS DE SST'!N97,'MAPAS DE RIESGOS INHER Y RESID'!$O$3:$P$7,2,FALSE)</f>
        <v>16</v>
      </c>
      <c r="P97" s="79">
        <f t="shared" si="27"/>
        <v>48</v>
      </c>
      <c r="Q97" s="78" t="str">
        <f>IF(OR('MAPAS DE RIESGOS INHER Y RESID'!$G$7='MATRIZ DE RIESGOS DE SST'!P97,P97&lt;'MAPAS DE RIESGOS INHER Y RESID'!$G$3+1),'MAPAS DE RIESGOS INHER Y RESID'!$M$6,IF(OR('MAPAS DE RIESGOS INHER Y RESID'!$H$5='MATRIZ DE RIESGOS DE SST'!P97,P97&lt;'MAPAS DE RIESGOS INHER Y RESID'!$I$5+1),'MAPAS DE RIESGOS INHER Y RESID'!$M$5,IF(OR('MAPAS DE RIESGOS INHER Y RESID'!$I$4='MATRIZ DE RIESGOS DE SST'!P97,P97&lt;'MAPAS DE RIESGOS INHER Y RESID'!$J$4+1),'MAPAS DE RIESGOS INHER Y RESID'!$M$4,'MAPAS DE RIESGOS INHER Y RESID'!$M$3)))</f>
        <v>MODERADO</v>
      </c>
      <c r="R97" s="91" t="s">
        <v>91</v>
      </c>
      <c r="S97" s="69" t="s">
        <v>326</v>
      </c>
      <c r="T97" s="69" t="s">
        <v>327</v>
      </c>
      <c r="U97" s="69" t="s">
        <v>328</v>
      </c>
      <c r="V97" s="78" t="s">
        <v>56</v>
      </c>
      <c r="W97" s="80">
        <f>VLOOKUP(V97,'MAPAS DE RIESGOS INHER Y RESID'!$E$16:$F$18,2,FALSE)</f>
        <v>0.9</v>
      </c>
      <c r="X97" s="81">
        <f t="shared" si="34"/>
        <v>4.7999999999999972</v>
      </c>
      <c r="Y97" s="78" t="str">
        <f>IF(OR('MAPAS DE RIESGOS INHER Y RESID'!$G$18='MATRIZ DE RIESGOS DE SST'!X97,X97&lt;'MAPAS DE RIESGOS INHER Y RESID'!$G$16+1),'MAPAS DE RIESGOS INHER Y RESID'!$M$19,IF(OR('MAPAS DE RIESGOS INHER Y RESID'!$H$17='MATRIZ DE RIESGOS DE SST'!X97,X97&lt;'MAPAS DE RIESGOS INHER Y RESID'!$I$18+1),'MAPAS DE RIESGOS INHER Y RESID'!$M$18,IF(OR('MAPAS DE RIESGOS INHER Y RESID'!$I$17='MATRIZ DE RIESGOS DE SST'!X97,X97&lt;'MAPAS DE RIESGOS INHER Y RESID'!$J$17+1),'MAPAS DE RIESGOS INHER Y RESID'!$M$17,'MAPAS DE RIESGOS INHER Y RESID'!$M$16)))</f>
        <v>BAJO</v>
      </c>
      <c r="Z97" s="69" t="str">
        <f>VLOOKUP('MATRIZ DE RIESGOS DE SST'!Y97,'TABLA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8" spans="1:26" ht="250.9" customHeight="1" x14ac:dyDescent="0.25">
      <c r="A98" s="135"/>
      <c r="B98" s="135"/>
      <c r="C98" s="135"/>
      <c r="D98" s="135"/>
      <c r="E98" s="135"/>
      <c r="F98" s="135"/>
      <c r="G98" s="135"/>
      <c r="H98" s="132"/>
      <c r="I98" s="91" t="s">
        <v>182</v>
      </c>
      <c r="J98" s="70" t="s">
        <v>183</v>
      </c>
      <c r="K98" s="69" t="s">
        <v>132</v>
      </c>
      <c r="L98" s="78" t="s">
        <v>50</v>
      </c>
      <c r="M98" s="79">
        <f>VLOOKUP('MATRIZ DE RIESGOS DE SST'!L98,'MAPAS DE RIESGOS INHER Y RESID'!$E$3:$F$7,2,FALSE)</f>
        <v>2</v>
      </c>
      <c r="N98" s="78" t="s">
        <v>51</v>
      </c>
      <c r="O98" s="79">
        <f>VLOOKUP('MATRIZ DE RIESGOS DE SST'!N98,'MAPAS DE RIESGOS INHER Y RESID'!$O$3:$P$7,2,FALSE)</f>
        <v>16</v>
      </c>
      <c r="P98" s="79">
        <f t="shared" si="27"/>
        <v>32</v>
      </c>
      <c r="Q98" s="78" t="str">
        <f>IF(OR('MAPAS DE RIESGOS INHER Y RESID'!$G$7='MATRIZ DE RIESGOS DE SST'!P98,P98&lt;'MAPAS DE RIESGOS INHER Y RESID'!$G$3+1),'MAPAS DE RIESGOS INHER Y RESID'!$M$6,IF(OR('MAPAS DE RIESGOS INHER Y RESID'!$H$5='MATRIZ DE RIESGOS DE SST'!P98,P98&lt;'MAPAS DE RIESGOS INHER Y RESID'!$I$5+1),'MAPAS DE RIESGOS INHER Y RESID'!$M$5,IF(OR('MAPAS DE RIESGOS INHER Y RESID'!$I$4='MATRIZ DE RIESGOS DE SST'!P98,P98&lt;'MAPAS DE RIESGOS INHER Y RESID'!$J$4+1),'MAPAS DE RIESGOS INHER Y RESID'!$M$4,'MAPAS DE RIESGOS INHER Y RESID'!$M$3)))</f>
        <v>MODERADO</v>
      </c>
      <c r="R98" s="91" t="s">
        <v>184</v>
      </c>
      <c r="S98" s="91" t="s">
        <v>185</v>
      </c>
      <c r="T98" s="92" t="s">
        <v>135</v>
      </c>
      <c r="U98" s="19" t="s">
        <v>186</v>
      </c>
      <c r="V98" s="78" t="s">
        <v>56</v>
      </c>
      <c r="W98" s="80">
        <f>VLOOKUP(V98,'MAPAS DE RIESGOS INHER Y RESID'!$E$16:$F$18,2,FALSE)</f>
        <v>0.9</v>
      </c>
      <c r="X98" s="81">
        <f t="shared" si="34"/>
        <v>3.1999999999999993</v>
      </c>
      <c r="Y98" s="78" t="str">
        <f>IF(OR('MAPAS DE RIESGOS INHER Y RESID'!$G$18='MATRIZ DE RIESGOS DE SST'!X98,X98&lt;'MAPAS DE RIESGOS INHER Y RESID'!$G$16+1),'MAPAS DE RIESGOS INHER Y RESID'!$M$19,IF(OR('MAPAS DE RIESGOS INHER Y RESID'!$H$17='MATRIZ DE RIESGOS DE SST'!X98,X98&lt;'MAPAS DE RIESGOS INHER Y RESID'!$I$18+1),'MAPAS DE RIESGOS INHER Y RESID'!$M$18,IF(OR('MAPAS DE RIESGOS INHER Y RESID'!$I$17='MATRIZ DE RIESGOS DE SST'!X98,X98&lt;'MAPAS DE RIESGOS INHER Y RESID'!$J$17+1),'MAPAS DE RIESGOS INHER Y RESID'!$M$17,'MAPAS DE RIESGOS INHER Y RESID'!$M$16)))</f>
        <v>BAJO</v>
      </c>
      <c r="Z98" s="69" t="str">
        <f>VLOOKUP('MATRIZ DE RIESGOS DE SST'!Y98,'TABLA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9" spans="1:26" ht="288.75" customHeight="1" x14ac:dyDescent="0.25">
      <c r="A99" s="136"/>
      <c r="B99" s="136"/>
      <c r="C99" s="136"/>
      <c r="D99" s="136"/>
      <c r="E99" s="136"/>
      <c r="F99" s="136"/>
      <c r="G99" s="136"/>
      <c r="H99" s="133"/>
      <c r="I99" s="91" t="s">
        <v>292</v>
      </c>
      <c r="J99" s="70" t="s">
        <v>293</v>
      </c>
      <c r="K99" s="91" t="s">
        <v>294</v>
      </c>
      <c r="L99" s="78" t="s">
        <v>50</v>
      </c>
      <c r="M99" s="79">
        <f>VLOOKUP('MATRIZ DE RIESGOS DE SST'!L99,'MAPAS DE RIESGOS INHER Y RESID'!$E$3:$F$7,2,FALSE)</f>
        <v>2</v>
      </c>
      <c r="N99" s="78" t="s">
        <v>76</v>
      </c>
      <c r="O99" s="79">
        <f>VLOOKUP('MATRIZ DE RIESGOS DE SST'!N99,'MAPAS DE RIESGOS INHER Y RESID'!$O$3:$P$7,2,FALSE)</f>
        <v>4</v>
      </c>
      <c r="P99" s="79">
        <f t="shared" si="27"/>
        <v>8</v>
      </c>
      <c r="Q99" s="78" t="str">
        <f>IF(OR('MAPAS DE RIESGOS INHER Y RESID'!$G$7='MATRIZ DE RIESGOS DE SST'!P99,P99&lt;'MAPAS DE RIESGOS INHER Y RESID'!$G$3+1),'MAPAS DE RIESGOS INHER Y RESID'!$M$6,IF(OR('MAPAS DE RIESGOS INHER Y RESID'!$H$5='MATRIZ DE RIESGOS DE SST'!P99,P99&lt;'MAPAS DE RIESGOS INHER Y RESID'!$I$5+1),'MAPAS DE RIESGOS INHER Y RESID'!$M$5,IF(OR('MAPAS DE RIESGOS INHER Y RESID'!$I$4='MATRIZ DE RIESGOS DE SST'!P99,P99&lt;'MAPAS DE RIESGOS INHER Y RESID'!$J$4+1),'MAPAS DE RIESGOS INHER Y RESID'!$M$4,'MAPAS DE RIESGOS INHER Y RESID'!$M$3)))</f>
        <v>BAJO</v>
      </c>
      <c r="R99" s="91" t="s">
        <v>91</v>
      </c>
      <c r="S99" s="91" t="s">
        <v>91</v>
      </c>
      <c r="T99" s="69" t="s">
        <v>329</v>
      </c>
      <c r="U99" s="69" t="s">
        <v>148</v>
      </c>
      <c r="V99" s="78" t="s">
        <v>56</v>
      </c>
      <c r="W99" s="80">
        <f>VLOOKUP(V99,'MAPAS DE RIESGOS INHER Y RESID'!$E$16:$F$18,2,FALSE)</f>
        <v>0.9</v>
      </c>
      <c r="X99" s="81">
        <f t="shared" si="34"/>
        <v>0.79999999999999982</v>
      </c>
      <c r="Y99" s="78" t="str">
        <f>IF(OR('MAPAS DE RIESGOS INHER Y RESID'!$G$18='MATRIZ DE RIESGOS DE SST'!X99,X99&lt;'MAPAS DE RIESGOS INHER Y RESID'!$G$16+1),'MAPAS DE RIESGOS INHER Y RESID'!$M$19,IF(OR('MAPAS DE RIESGOS INHER Y RESID'!$H$17='MATRIZ DE RIESGOS DE SST'!X99,X99&lt;'MAPAS DE RIESGOS INHER Y RESID'!$I$18+1),'MAPAS DE RIESGOS INHER Y RESID'!$M$18,IF(OR('MAPAS DE RIESGOS INHER Y RESID'!$I$17='MATRIZ DE RIESGOS DE SST'!X99,X99&lt;'MAPAS DE RIESGOS INHER Y RESID'!$J$17+1),'MAPAS DE RIESGOS INHER Y RESID'!$M$17,'MAPAS DE RIESGOS INHER Y RESID'!$M$16)))</f>
        <v>BAJO</v>
      </c>
      <c r="Z99" s="69" t="str">
        <f>VLOOKUP('MATRIZ DE RIESGOS DE SST'!Y99,'TABLA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0" spans="1:26" ht="265.89999999999998" customHeight="1" x14ac:dyDescent="0.25">
      <c r="A100" s="135" t="s">
        <v>285</v>
      </c>
      <c r="B100" s="135" t="s">
        <v>45</v>
      </c>
      <c r="C100" s="135"/>
      <c r="D100" s="135" t="s">
        <v>45</v>
      </c>
      <c r="E100" s="135"/>
      <c r="F100" s="135" t="s">
        <v>45</v>
      </c>
      <c r="G100" s="135"/>
      <c r="H100" s="131" t="s">
        <v>330</v>
      </c>
      <c r="I100" s="91" t="s">
        <v>137</v>
      </c>
      <c r="J100" s="70" t="s">
        <v>138</v>
      </c>
      <c r="K100" s="69" t="s">
        <v>139</v>
      </c>
      <c r="L100" s="78" t="s">
        <v>68</v>
      </c>
      <c r="M100" s="79">
        <f>VLOOKUP('MATRIZ DE RIESGOS DE SST'!L100,'MAPAS DE RIESGOS INHER Y RESID'!$E$3:$F$7,2,FALSE)</f>
        <v>3</v>
      </c>
      <c r="N100" s="78" t="s">
        <v>51</v>
      </c>
      <c r="O100" s="79">
        <f>VLOOKUP('MATRIZ DE RIESGOS DE SST'!N100,'MAPAS DE RIESGOS INHER Y RESID'!$O$3:$P$7,2,FALSE)</f>
        <v>16</v>
      </c>
      <c r="P100" s="79">
        <f t="shared" si="27"/>
        <v>48</v>
      </c>
      <c r="Q100" s="78" t="str">
        <f>IF(OR('MAPAS DE RIESGOS INHER Y RESID'!$G$7='MATRIZ DE RIESGOS DE SST'!P100,P100&lt;'MAPAS DE RIESGOS INHER Y RESID'!$G$3+1),'MAPAS DE RIESGOS INHER Y RESID'!$M$6,IF(OR('MAPAS DE RIESGOS INHER Y RESID'!$H$5='MATRIZ DE RIESGOS DE SST'!P100,P100&lt;'MAPAS DE RIESGOS INHER Y RESID'!$I$5+1),'MAPAS DE RIESGOS INHER Y RESID'!$M$5,IF(OR('MAPAS DE RIESGOS INHER Y RESID'!$I$4='MATRIZ DE RIESGOS DE SST'!P100,P100&lt;'MAPAS DE RIESGOS INHER Y RESID'!$J$4+1),'MAPAS DE RIESGOS INHER Y RESID'!$M$4,'MAPAS DE RIESGOS INHER Y RESID'!$M$3)))</f>
        <v>MODERADO</v>
      </c>
      <c r="R100" s="91" t="s">
        <v>140</v>
      </c>
      <c r="S100" s="69" t="s">
        <v>246</v>
      </c>
      <c r="T100" s="69" t="s">
        <v>142</v>
      </c>
      <c r="U100" s="69" t="s">
        <v>331</v>
      </c>
      <c r="V100" s="78" t="s">
        <v>56</v>
      </c>
      <c r="W100" s="80">
        <f>VLOOKUP(V100,'MAPAS DE RIESGOS INHER Y RESID'!$E$16:$F$18,2,FALSE)</f>
        <v>0.9</v>
      </c>
      <c r="X100" s="81">
        <f t="shared" si="34"/>
        <v>4.7999999999999972</v>
      </c>
      <c r="Y100" s="78" t="str">
        <f>IF(OR('MAPAS DE RIESGOS INHER Y RESID'!$G$18='MATRIZ DE RIESGOS DE SST'!X100,X100&lt;'MAPAS DE RIESGOS INHER Y RESID'!$G$16+1),'MAPAS DE RIESGOS INHER Y RESID'!$M$19,IF(OR('MAPAS DE RIESGOS INHER Y RESID'!$H$17='MATRIZ DE RIESGOS DE SST'!X100,X100&lt;'MAPAS DE RIESGOS INHER Y RESID'!$I$18+1),'MAPAS DE RIESGOS INHER Y RESID'!$M$18,IF(OR('MAPAS DE RIESGOS INHER Y RESID'!$I$17='MATRIZ DE RIESGOS DE SST'!X100,X100&lt;'MAPAS DE RIESGOS INHER Y RESID'!$J$17+1),'MAPAS DE RIESGOS INHER Y RESID'!$M$17,'MAPAS DE RIESGOS INHER Y RESID'!$M$16)))</f>
        <v>BAJO</v>
      </c>
      <c r="Z100" s="69" t="str">
        <f>VLOOKUP('MATRIZ DE RIESGOS DE SST'!Y100,'TABLA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1" spans="1:26" ht="252.6" customHeight="1" x14ac:dyDescent="0.25">
      <c r="A101" s="135"/>
      <c r="B101" s="135"/>
      <c r="C101" s="135"/>
      <c r="D101" s="135"/>
      <c r="E101" s="135"/>
      <c r="F101" s="135"/>
      <c r="G101" s="135"/>
      <c r="H101" s="132"/>
      <c r="I101" s="91" t="s">
        <v>308</v>
      </c>
      <c r="J101" s="93" t="s">
        <v>309</v>
      </c>
      <c r="K101" s="69" t="s">
        <v>49</v>
      </c>
      <c r="L101" s="78" t="s">
        <v>68</v>
      </c>
      <c r="M101" s="79">
        <f>VLOOKUP('MATRIZ DE RIESGOS DE SST'!L101,'MAPAS DE RIESGOS INHER Y RESID'!$E$3:$F$7,2,FALSE)</f>
        <v>3</v>
      </c>
      <c r="N101" s="78" t="s">
        <v>51</v>
      </c>
      <c r="O101" s="79">
        <f>VLOOKUP('MATRIZ DE RIESGOS DE SST'!N101,'MAPAS DE RIESGOS INHER Y RESID'!$O$3:$P$7,2,FALSE)</f>
        <v>16</v>
      </c>
      <c r="P101" s="79">
        <f t="shared" si="27"/>
        <v>48</v>
      </c>
      <c r="Q101" s="78" t="str">
        <f>IF(OR('MAPAS DE RIESGOS INHER Y RESID'!$G$7='MATRIZ DE RIESGOS DE SST'!P101,P101&lt;'MAPAS DE RIESGOS INHER Y RESID'!$G$3+1),'MAPAS DE RIESGOS INHER Y RESID'!$M$6,IF(OR('MAPAS DE RIESGOS INHER Y RESID'!$H$5='MATRIZ DE RIESGOS DE SST'!P101,P101&lt;'MAPAS DE RIESGOS INHER Y RESID'!$I$5+1),'MAPAS DE RIESGOS INHER Y RESID'!$M$5,IF(OR('MAPAS DE RIESGOS INHER Y RESID'!$I$4='MATRIZ DE RIESGOS DE SST'!P101,P101&lt;'MAPAS DE RIESGOS INHER Y RESID'!$J$4+1),'MAPAS DE RIESGOS INHER Y RESID'!$M$4,'MAPAS DE RIESGOS INHER Y RESID'!$M$3)))</f>
        <v>MODERADO</v>
      </c>
      <c r="R101" s="91" t="s">
        <v>91</v>
      </c>
      <c r="S101" s="69" t="s">
        <v>310</v>
      </c>
      <c r="T101" s="69" t="s">
        <v>311</v>
      </c>
      <c r="U101" s="69" t="s">
        <v>312</v>
      </c>
      <c r="V101" s="78" t="s">
        <v>56</v>
      </c>
      <c r="W101" s="80">
        <f>VLOOKUP(V101,'MAPAS DE RIESGOS INHER Y RESID'!$E$16:$F$18,2,FALSE)</f>
        <v>0.9</v>
      </c>
      <c r="X101" s="81">
        <f t="shared" ref="X101:X103" si="35">P101-(P101*W101)</f>
        <v>4.7999999999999972</v>
      </c>
      <c r="Y101" s="78" t="str">
        <f>IF(OR('MAPAS DE RIESGOS INHER Y RESID'!$G$18='MATRIZ DE RIESGOS DE SST'!X101,X101&lt;'MAPAS DE RIESGOS INHER Y RESID'!$G$16+1),'MAPAS DE RIESGOS INHER Y RESID'!$M$19,IF(OR('MAPAS DE RIESGOS INHER Y RESID'!$H$17='MATRIZ DE RIESGOS DE SST'!X101,X101&lt;'MAPAS DE RIESGOS INHER Y RESID'!$I$18+1),'MAPAS DE RIESGOS INHER Y RESID'!$M$18,IF(OR('MAPAS DE RIESGOS INHER Y RESID'!$I$17='MATRIZ DE RIESGOS DE SST'!X101,X101&lt;'MAPAS DE RIESGOS INHER Y RESID'!$J$17+1),'MAPAS DE RIESGOS INHER Y RESID'!$M$17,'MAPAS DE RIESGOS INHER Y RESID'!$M$16)))</f>
        <v>BAJO</v>
      </c>
      <c r="Z101" s="69" t="str">
        <f>VLOOKUP('MATRIZ DE RIESGOS DE SST'!Y101,'TABLA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2" spans="1:26" ht="252.6" customHeight="1" x14ac:dyDescent="0.25">
      <c r="A102" s="135"/>
      <c r="B102" s="135"/>
      <c r="C102" s="135"/>
      <c r="D102" s="135"/>
      <c r="E102" s="135"/>
      <c r="F102" s="135"/>
      <c r="G102" s="135"/>
      <c r="H102" s="132"/>
      <c r="I102" s="91" t="s">
        <v>155</v>
      </c>
      <c r="J102" s="93" t="s">
        <v>332</v>
      </c>
      <c r="K102" s="69" t="s">
        <v>289</v>
      </c>
      <c r="L102" s="78" t="s">
        <v>68</v>
      </c>
      <c r="M102" s="79">
        <f>VLOOKUP('MATRIZ DE RIESGOS DE SST'!L102,'MAPAS DE RIESGOS INHER Y RESID'!$E$3:$F$7,2,FALSE)</f>
        <v>3</v>
      </c>
      <c r="N102" s="78" t="s">
        <v>51</v>
      </c>
      <c r="O102" s="79">
        <f>VLOOKUP('MATRIZ DE RIESGOS DE SST'!N102,'MAPAS DE RIESGOS INHER Y RESID'!$O$3:$P$7,2,FALSE)</f>
        <v>16</v>
      </c>
      <c r="P102" s="79">
        <f t="shared" si="27"/>
        <v>48</v>
      </c>
      <c r="Q102" s="78" t="str">
        <f>IF(OR('MAPAS DE RIESGOS INHER Y RESID'!$G$7='MATRIZ DE RIESGOS DE SST'!P102,P102&lt;'MAPAS DE RIESGOS INHER Y RESID'!$G$3+1),'MAPAS DE RIESGOS INHER Y RESID'!$M$6,IF(OR('MAPAS DE RIESGOS INHER Y RESID'!$H$5='MATRIZ DE RIESGOS DE SST'!P102,P102&lt;'MAPAS DE RIESGOS INHER Y RESID'!$I$5+1),'MAPAS DE RIESGOS INHER Y RESID'!$M$5,IF(OR('MAPAS DE RIESGOS INHER Y RESID'!$I$4='MATRIZ DE RIESGOS DE SST'!P102,P102&lt;'MAPAS DE RIESGOS INHER Y RESID'!$J$4+1),'MAPAS DE RIESGOS INHER Y RESID'!$M$4,'MAPAS DE RIESGOS INHER Y RESID'!$M$3)))</f>
        <v>MODERADO</v>
      </c>
      <c r="R102" s="69" t="s">
        <v>211</v>
      </c>
      <c r="S102" s="69" t="s">
        <v>212</v>
      </c>
      <c r="T102" s="69" t="s">
        <v>213</v>
      </c>
      <c r="U102" s="69" t="s">
        <v>214</v>
      </c>
      <c r="V102" s="78" t="s">
        <v>56</v>
      </c>
      <c r="W102" s="80">
        <f>VLOOKUP(V102,'MAPAS DE RIESGOS INHER Y RESID'!$E$16:$F$18,2,FALSE)</f>
        <v>0.9</v>
      </c>
      <c r="X102" s="81">
        <f t="shared" si="35"/>
        <v>4.7999999999999972</v>
      </c>
      <c r="Y102" s="78" t="str">
        <f>IF(OR('MAPAS DE RIESGOS INHER Y RESID'!$G$18='MATRIZ DE RIESGOS DE SST'!X102,X102&lt;'MAPAS DE RIESGOS INHER Y RESID'!$G$16+1),'MAPAS DE RIESGOS INHER Y RESID'!$M$19,IF(OR('MAPAS DE RIESGOS INHER Y RESID'!$H$17='MATRIZ DE RIESGOS DE SST'!X102,X102&lt;'MAPAS DE RIESGOS INHER Y RESID'!$I$18+1),'MAPAS DE RIESGOS INHER Y RESID'!$M$18,IF(OR('MAPAS DE RIESGOS INHER Y RESID'!$I$17='MATRIZ DE RIESGOS DE SST'!X102,X102&lt;'MAPAS DE RIESGOS INHER Y RESID'!$J$17+1),'MAPAS DE RIESGOS INHER Y RESID'!$M$17,'MAPAS DE RIESGOS INHER Y RESID'!$M$16)))</f>
        <v>BAJO</v>
      </c>
      <c r="Z102" s="69" t="str">
        <f>VLOOKUP('MATRIZ DE RIESGOS DE SST'!Y102,'TABLA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3" spans="1:26" ht="243" customHeight="1" x14ac:dyDescent="0.25">
      <c r="A103" s="135"/>
      <c r="B103" s="135"/>
      <c r="C103" s="135"/>
      <c r="D103" s="135"/>
      <c r="E103" s="135"/>
      <c r="F103" s="135"/>
      <c r="G103" s="135"/>
      <c r="H103" s="132"/>
      <c r="I103" s="91" t="s">
        <v>73</v>
      </c>
      <c r="J103" s="70" t="s">
        <v>215</v>
      </c>
      <c r="K103" s="69" t="s">
        <v>313</v>
      </c>
      <c r="L103" s="78" t="s">
        <v>217</v>
      </c>
      <c r="M103" s="79">
        <f>VLOOKUP('MATRIZ DE RIESGOS DE SST'!L103,'MAPAS DE RIESGOS INHER Y RESID'!$E$3:$F$7,2,FALSE)</f>
        <v>1</v>
      </c>
      <c r="N103" s="78" t="s">
        <v>51</v>
      </c>
      <c r="O103" s="79">
        <f>VLOOKUP('MATRIZ DE RIESGOS DE SST'!N103,'MAPAS DE RIESGOS INHER Y RESID'!$O$3:$P$7,2,FALSE)</f>
        <v>16</v>
      </c>
      <c r="P103" s="79">
        <f t="shared" si="27"/>
        <v>16</v>
      </c>
      <c r="Q103" s="78" t="str">
        <f>IF(OR('MAPAS DE RIESGOS INHER Y RESID'!$G$7='MATRIZ DE RIESGOS DE SST'!P103,P103&lt;'MAPAS DE RIESGOS INHER Y RESID'!$G$3+1),'MAPAS DE RIESGOS INHER Y RESID'!$M$6,IF(OR('MAPAS DE RIESGOS INHER Y RESID'!$H$5='MATRIZ DE RIESGOS DE SST'!P103,P103&lt;'MAPAS DE RIESGOS INHER Y RESID'!$I$5+1),'MAPAS DE RIESGOS INHER Y RESID'!$M$5,IF(OR('MAPAS DE RIESGOS INHER Y RESID'!$I$4='MATRIZ DE RIESGOS DE SST'!P103,P103&lt;'MAPAS DE RIESGOS INHER Y RESID'!$J$4+1),'MAPAS DE RIESGOS INHER Y RESID'!$M$4,'MAPAS DE RIESGOS INHER Y RESID'!$M$3)))</f>
        <v>MODERADO</v>
      </c>
      <c r="R103" s="69" t="s">
        <v>218</v>
      </c>
      <c r="S103" s="69" t="s">
        <v>78</v>
      </c>
      <c r="T103" s="91" t="s">
        <v>219</v>
      </c>
      <c r="U103" s="69" t="s">
        <v>254</v>
      </c>
      <c r="V103" s="78" t="s">
        <v>56</v>
      </c>
      <c r="W103" s="80">
        <f>VLOOKUP(V103,'MAPAS DE RIESGOS INHER Y RESID'!$E$16:$F$18,2,FALSE)</f>
        <v>0.9</v>
      </c>
      <c r="X103" s="81">
        <f t="shared" si="35"/>
        <v>1.5999999999999996</v>
      </c>
      <c r="Y103" s="78" t="str">
        <f>IF(OR('MAPAS DE RIESGOS INHER Y RESID'!$G$18='MATRIZ DE RIESGOS DE SST'!X103,X103&lt;'MAPAS DE RIESGOS INHER Y RESID'!$G$16+1),'MAPAS DE RIESGOS INHER Y RESID'!$M$19,IF(OR('MAPAS DE RIESGOS INHER Y RESID'!$H$17='MATRIZ DE RIESGOS DE SST'!X103,X103&lt;'MAPAS DE RIESGOS INHER Y RESID'!$I$18+1),'MAPAS DE RIESGOS INHER Y RESID'!$M$18,IF(OR('MAPAS DE RIESGOS INHER Y RESID'!$I$17='MATRIZ DE RIESGOS DE SST'!X103,X103&lt;'MAPAS DE RIESGOS INHER Y RESID'!$J$17+1),'MAPAS DE RIESGOS INHER Y RESID'!$M$17,'MAPAS DE RIESGOS INHER Y RESID'!$M$16)))</f>
        <v>BAJO</v>
      </c>
      <c r="Z103" s="69" t="str">
        <f>VLOOKUP('MATRIZ DE RIESGOS DE SST'!Y103,'TABLA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4" spans="1:26" ht="287.45" customHeight="1" x14ac:dyDescent="0.25">
      <c r="A104" s="135"/>
      <c r="B104" s="135"/>
      <c r="C104" s="135"/>
      <c r="D104" s="135"/>
      <c r="E104" s="135"/>
      <c r="F104" s="135"/>
      <c r="G104" s="135"/>
      <c r="H104" s="132"/>
      <c r="I104" s="91" t="s">
        <v>197</v>
      </c>
      <c r="J104" s="70" t="s">
        <v>198</v>
      </c>
      <c r="K104" s="69" t="s">
        <v>199</v>
      </c>
      <c r="L104" s="78" t="s">
        <v>217</v>
      </c>
      <c r="M104" s="79">
        <f>VLOOKUP('MATRIZ DE RIESGOS DE SST'!L104,'MAPAS DE RIESGOS INHER Y RESID'!$E$3:$F$7,2,FALSE)</f>
        <v>1</v>
      </c>
      <c r="N104" s="78" t="s">
        <v>51</v>
      </c>
      <c r="O104" s="79">
        <f>VLOOKUP('MATRIZ DE RIESGOS DE SST'!N104,'MAPAS DE RIESGOS INHER Y RESID'!$O$3:$P$7,2,FALSE)</f>
        <v>16</v>
      </c>
      <c r="P104" s="79">
        <f t="shared" si="27"/>
        <v>16</v>
      </c>
      <c r="Q104" s="78" t="str">
        <f>IF(OR('MAPAS DE RIESGOS INHER Y RESID'!$G$7='MATRIZ DE RIESGOS DE SST'!P104,P104&lt;'MAPAS DE RIESGOS INHER Y RESID'!$G$3+1),'MAPAS DE RIESGOS INHER Y RESID'!$M$6,IF(OR('MAPAS DE RIESGOS INHER Y RESID'!$H$5='MATRIZ DE RIESGOS DE SST'!P104,P104&lt;'MAPAS DE RIESGOS INHER Y RESID'!$I$5+1),'MAPAS DE RIESGOS INHER Y RESID'!$M$5,IF(OR('MAPAS DE RIESGOS INHER Y RESID'!$I$4='MATRIZ DE RIESGOS DE SST'!P104,P104&lt;'MAPAS DE RIESGOS INHER Y RESID'!$J$4+1),'MAPAS DE RIESGOS INHER Y RESID'!$M$4,'MAPAS DE RIESGOS INHER Y RESID'!$M$3)))</f>
        <v>MODERADO</v>
      </c>
      <c r="R104" s="69" t="s">
        <v>249</v>
      </c>
      <c r="S104" s="69" t="s">
        <v>201</v>
      </c>
      <c r="T104" s="92" t="s">
        <v>91</v>
      </c>
      <c r="U104" s="19" t="s">
        <v>250</v>
      </c>
      <c r="V104" s="78" t="s">
        <v>56</v>
      </c>
      <c r="W104" s="80">
        <f>VLOOKUP(V104,'MAPAS DE RIESGOS INHER Y RESID'!$E$16:$F$18,2,FALSE)</f>
        <v>0.9</v>
      </c>
      <c r="X104" s="81">
        <f>P104-(W104*P104)</f>
        <v>1.5999999999999996</v>
      </c>
      <c r="Y104" s="78" t="str">
        <f>IF(OR('MAPAS DE RIESGOS INHER Y RESID'!$G$18='MATRIZ DE RIESGOS DE SST'!X104,X104&lt;'MAPAS DE RIESGOS INHER Y RESID'!$G$16+1),'MAPAS DE RIESGOS INHER Y RESID'!$M$19,IF(OR('MAPAS DE RIESGOS INHER Y RESID'!$H$17='MATRIZ DE RIESGOS DE SST'!X104,X104&lt;'MAPAS DE RIESGOS INHER Y RESID'!$I$18+1),'MAPAS DE RIESGOS INHER Y RESID'!$M$18,IF(OR('MAPAS DE RIESGOS INHER Y RESID'!$I$17='MATRIZ DE RIESGOS DE SST'!X104,X104&lt;'MAPAS DE RIESGOS INHER Y RESID'!$J$17+1),'MAPAS DE RIESGOS INHER Y RESID'!$M$17,'MAPAS DE RIESGOS INHER Y RESID'!$M$16)))</f>
        <v>BAJO</v>
      </c>
      <c r="Z104" s="69" t="str">
        <f>VLOOKUP('MATRIZ DE RIESGOS DE SST'!Y104,'TABLA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5" spans="1:26" ht="287.45" customHeight="1" x14ac:dyDescent="0.25">
      <c r="A105" s="135"/>
      <c r="B105" s="135"/>
      <c r="C105" s="135"/>
      <c r="D105" s="135"/>
      <c r="E105" s="135"/>
      <c r="F105" s="135"/>
      <c r="G105" s="135"/>
      <c r="H105" s="132"/>
      <c r="I105" s="91" t="s">
        <v>100</v>
      </c>
      <c r="J105" s="70" t="s">
        <v>333</v>
      </c>
      <c r="K105" s="69" t="s">
        <v>102</v>
      </c>
      <c r="L105" s="78" t="s">
        <v>217</v>
      </c>
      <c r="M105" s="79">
        <f>VLOOKUP('MATRIZ DE RIESGOS DE SST'!L105,'MAPAS DE RIESGOS INHER Y RESID'!$E$3:$F$7,2,FALSE)</f>
        <v>1</v>
      </c>
      <c r="N105" s="78" t="s">
        <v>51</v>
      </c>
      <c r="O105" s="79">
        <f>VLOOKUP('MATRIZ DE RIESGOS DE SST'!N105,'MAPAS DE RIESGOS INHER Y RESID'!$O$3:$P$7,2,FALSE)</f>
        <v>16</v>
      </c>
      <c r="P105" s="79">
        <f t="shared" si="27"/>
        <v>16</v>
      </c>
      <c r="Q105" s="78" t="str">
        <f>IF(OR('MAPAS DE RIESGOS INHER Y RESID'!$G$7='MATRIZ DE RIESGOS DE SST'!P105,P105&lt;'MAPAS DE RIESGOS INHER Y RESID'!$G$3+1),'MAPAS DE RIESGOS INHER Y RESID'!$M$6,IF(OR('MAPAS DE RIESGOS INHER Y RESID'!$H$5='MATRIZ DE RIESGOS DE SST'!P105,P105&lt;'MAPAS DE RIESGOS INHER Y RESID'!$I$5+1),'MAPAS DE RIESGOS INHER Y RESID'!$M$5,IF(OR('MAPAS DE RIESGOS INHER Y RESID'!$I$4='MATRIZ DE RIESGOS DE SST'!P105,P105&lt;'MAPAS DE RIESGOS INHER Y RESID'!$J$4+1),'MAPAS DE RIESGOS INHER Y RESID'!$M$4,'MAPAS DE RIESGOS INHER Y RESID'!$M$3)))</f>
        <v>MODERADO</v>
      </c>
      <c r="R105" s="91" t="s">
        <v>91</v>
      </c>
      <c r="S105" s="91" t="s">
        <v>91</v>
      </c>
      <c r="T105" s="69" t="s">
        <v>325</v>
      </c>
      <c r="U105" s="69" t="s">
        <v>334</v>
      </c>
      <c r="V105" s="78" t="s">
        <v>56</v>
      </c>
      <c r="W105" s="80">
        <f>VLOOKUP(V105,'MAPAS DE RIESGOS INHER Y RESID'!$E$16:$F$18,2,FALSE)</f>
        <v>0.9</v>
      </c>
      <c r="X105" s="81">
        <f t="shared" ref="X105:X110" si="36">P105-(P105*W105)</f>
        <v>1.5999999999999996</v>
      </c>
      <c r="Y105" s="78" t="str">
        <f>IF(OR('MAPAS DE RIESGOS INHER Y RESID'!$G$18='MATRIZ DE RIESGOS DE SST'!X105,X105&lt;'MAPAS DE RIESGOS INHER Y RESID'!$G$16+1),'MAPAS DE RIESGOS INHER Y RESID'!$M$19,IF(OR('MAPAS DE RIESGOS INHER Y RESID'!$H$17='MATRIZ DE RIESGOS DE SST'!X105,X105&lt;'MAPAS DE RIESGOS INHER Y RESID'!$I$18+1),'MAPAS DE RIESGOS INHER Y RESID'!$M$18,IF(OR('MAPAS DE RIESGOS INHER Y RESID'!$I$17='MATRIZ DE RIESGOS DE SST'!X105,X105&lt;'MAPAS DE RIESGOS INHER Y RESID'!$J$17+1),'MAPAS DE RIESGOS INHER Y RESID'!$M$17,'MAPAS DE RIESGOS INHER Y RESID'!$M$16)))</f>
        <v>BAJO</v>
      </c>
      <c r="Z105" s="69" t="str">
        <f>VLOOKUP('MATRIZ DE RIESGOS DE SST'!Y105,'TABLA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6" spans="1:26" ht="273" customHeight="1" x14ac:dyDescent="0.25">
      <c r="A106" s="135"/>
      <c r="B106" s="135"/>
      <c r="C106" s="135"/>
      <c r="D106" s="135"/>
      <c r="E106" s="135"/>
      <c r="F106" s="135"/>
      <c r="G106" s="135"/>
      <c r="H106" s="132"/>
      <c r="I106" s="91" t="s">
        <v>47</v>
      </c>
      <c r="J106" s="70" t="s">
        <v>290</v>
      </c>
      <c r="K106" s="69" t="s">
        <v>49</v>
      </c>
      <c r="L106" s="78" t="s">
        <v>68</v>
      </c>
      <c r="M106" s="79">
        <f>VLOOKUP('MATRIZ DE RIESGOS DE SST'!L106,'MAPAS DE RIESGOS INHER Y RESID'!$E$3:$F$7,2,FALSE)</f>
        <v>3</v>
      </c>
      <c r="N106" s="78" t="s">
        <v>51</v>
      </c>
      <c r="O106" s="79">
        <f>VLOOKUP('MATRIZ DE RIESGOS DE SST'!N106,'MAPAS DE RIESGOS INHER Y RESID'!$O$3:$P$7,2,FALSE)</f>
        <v>16</v>
      </c>
      <c r="P106" s="79">
        <f t="shared" si="27"/>
        <v>48</v>
      </c>
      <c r="Q106" s="78" t="str">
        <f>IF(OR('MAPAS DE RIESGOS INHER Y RESID'!$G$7='MATRIZ DE RIESGOS DE SST'!P106,P106&lt;'MAPAS DE RIESGOS INHER Y RESID'!$G$3+1),'MAPAS DE RIESGOS INHER Y RESID'!$M$6,IF(OR('MAPAS DE RIESGOS INHER Y RESID'!$H$5='MATRIZ DE RIESGOS DE SST'!P106,P106&lt;'MAPAS DE RIESGOS INHER Y RESID'!$I$5+1),'MAPAS DE RIESGOS INHER Y RESID'!$M$5,IF(OR('MAPAS DE RIESGOS INHER Y RESID'!$I$4='MATRIZ DE RIESGOS DE SST'!P106,P106&lt;'MAPAS DE RIESGOS INHER Y RESID'!$J$4+1),'MAPAS DE RIESGOS INHER Y RESID'!$M$4,'MAPAS DE RIESGOS INHER Y RESID'!$M$3)))</f>
        <v>MODERADO</v>
      </c>
      <c r="R106" s="91" t="s">
        <v>317</v>
      </c>
      <c r="S106" s="69" t="s">
        <v>318</v>
      </c>
      <c r="T106" s="69" t="s">
        <v>319</v>
      </c>
      <c r="U106" s="69" t="s">
        <v>320</v>
      </c>
      <c r="V106" s="78" t="s">
        <v>56</v>
      </c>
      <c r="W106" s="80">
        <f>VLOOKUP(V106,'MAPAS DE RIESGOS INHER Y RESID'!$E$16:$F$18,2,FALSE)</f>
        <v>0.9</v>
      </c>
      <c r="X106" s="81">
        <f t="shared" si="36"/>
        <v>4.7999999999999972</v>
      </c>
      <c r="Y106" s="78" t="str">
        <f>IF(OR('MAPAS DE RIESGOS INHER Y RESID'!$G$18='MATRIZ DE RIESGOS DE SST'!X106,X106&lt;'MAPAS DE RIESGOS INHER Y RESID'!$G$16+1),'MAPAS DE RIESGOS INHER Y RESID'!$M$19,IF(OR('MAPAS DE RIESGOS INHER Y RESID'!$H$17='MATRIZ DE RIESGOS DE SST'!X106,X106&lt;'MAPAS DE RIESGOS INHER Y RESID'!$I$18+1),'MAPAS DE RIESGOS INHER Y RESID'!$M$18,IF(OR('MAPAS DE RIESGOS INHER Y RESID'!$I$17='MATRIZ DE RIESGOS DE SST'!X106,X106&lt;'MAPAS DE RIESGOS INHER Y RESID'!$J$17+1),'MAPAS DE RIESGOS INHER Y RESID'!$M$17,'MAPAS DE RIESGOS INHER Y RESID'!$M$16)))</f>
        <v>BAJO</v>
      </c>
      <c r="Z106" s="69" t="str">
        <f>VLOOKUP('MATRIZ DE RIESGOS DE SST'!Y106,'TABLA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7" spans="1:26" ht="279.60000000000002" customHeight="1" x14ac:dyDescent="0.25">
      <c r="A107" s="135"/>
      <c r="B107" s="135"/>
      <c r="C107" s="135"/>
      <c r="D107" s="135"/>
      <c r="E107" s="135"/>
      <c r="F107" s="135"/>
      <c r="G107" s="135"/>
      <c r="H107" s="132"/>
      <c r="I107" s="91" t="s">
        <v>163</v>
      </c>
      <c r="J107" s="69" t="s">
        <v>164</v>
      </c>
      <c r="K107" s="69" t="s">
        <v>165</v>
      </c>
      <c r="L107" s="78" t="s">
        <v>68</v>
      </c>
      <c r="M107" s="79">
        <f>VLOOKUP('MATRIZ DE RIESGOS DE SST'!L107,'MAPAS DE RIESGOS INHER Y RESID'!$E$3:$F$7,2,FALSE)</f>
        <v>3</v>
      </c>
      <c r="N107" s="78" t="s">
        <v>60</v>
      </c>
      <c r="O107" s="79">
        <f>VLOOKUP('MATRIZ DE RIESGOS DE SST'!N107,'MAPAS DE RIESGOS INHER Y RESID'!$O$3:$P$7,2,FALSE)</f>
        <v>256</v>
      </c>
      <c r="P107" s="79">
        <f>+M107*O107</f>
        <v>768</v>
      </c>
      <c r="Q107" s="78" t="str">
        <f>IF(OR('MAPAS DE RIESGOS INHER Y RESID'!$G$7='MATRIZ DE RIESGOS DE SST'!P107,P107&lt;'MAPAS DE RIESGOS INHER Y RESID'!$G$3+1),'MAPAS DE RIESGOS INHER Y RESID'!$M$6,IF(OR('MAPAS DE RIESGOS INHER Y RESID'!$H$5='MATRIZ DE RIESGOS DE SST'!P107,P107&lt;'MAPAS DE RIESGOS INHER Y RESID'!$I$5+1),'MAPAS DE RIESGOS INHER Y RESID'!$M$5,IF(OR('MAPAS DE RIESGOS INHER Y RESID'!$I$4='MATRIZ DE RIESGOS DE SST'!P107,P107&lt;'MAPAS DE RIESGOS INHER Y RESID'!$J$4+1),'MAPAS DE RIESGOS INHER Y RESID'!$M$4,'MAPAS DE RIESGOS INHER Y RESID'!$M$3)))</f>
        <v>ALTO</v>
      </c>
      <c r="R107" s="91" t="s">
        <v>91</v>
      </c>
      <c r="S107" s="91" t="s">
        <v>233</v>
      </c>
      <c r="T107" s="91" t="s">
        <v>91</v>
      </c>
      <c r="U107" s="69" t="s">
        <v>234</v>
      </c>
      <c r="V107" s="78" t="s">
        <v>56</v>
      </c>
      <c r="W107" s="80">
        <f>VLOOKUP(V107,'MAPAS DE RIESGOS INHER Y RESID'!$E$16:$F$18,2,FALSE)</f>
        <v>0.9</v>
      </c>
      <c r="X107" s="81">
        <f t="shared" si="36"/>
        <v>76.799999999999955</v>
      </c>
      <c r="Y107" s="78" t="str">
        <f>IF(OR('MAPAS DE RIESGOS INHER Y RESID'!$G$18='MATRIZ DE RIESGOS DE SST'!X107,X107&lt;'MAPAS DE RIESGOS INHER Y RESID'!$G$16+1),'MAPAS DE RIESGOS INHER Y RESID'!$M$19,IF(OR('MAPAS DE RIESGOS INHER Y RESID'!$H$17='MATRIZ DE RIESGOS DE SST'!X107,X107&lt;'MAPAS DE RIESGOS INHER Y RESID'!$I$18+1),'MAPAS DE RIESGOS INHER Y RESID'!$M$18,IF(OR('MAPAS DE RIESGOS INHER Y RESID'!$I$17='MATRIZ DE RIESGOS DE SST'!X107,X107&lt;'MAPAS DE RIESGOS INHER Y RESID'!$J$17+1),'MAPAS DE RIESGOS INHER Y RESID'!$M$17,'MAPAS DE RIESGOS INHER Y RESID'!$M$16)))</f>
        <v>MODERADO</v>
      </c>
      <c r="Z107" s="69" t="str">
        <f>VLOOKUP('MATRIZ DE RIESGOS DE SST'!Y107,'TABLA DE CRITERIOS'!$A$25:$B$28,2,FALSE)</f>
        <v>Reforzar la divulgación y aplicación de los controles existentes para mejorar su eficacia o complementar dichos controles estableciendo el plan de acción necesario, teniendo en cuenta la jerarquía de definición de controles.</v>
      </c>
    </row>
    <row r="108" spans="1:26" ht="248.45" customHeight="1" x14ac:dyDescent="0.25">
      <c r="A108" s="135"/>
      <c r="B108" s="135"/>
      <c r="C108" s="135"/>
      <c r="D108" s="135"/>
      <c r="E108" s="135"/>
      <c r="F108" s="135"/>
      <c r="G108" s="135"/>
      <c r="H108" s="132"/>
      <c r="I108" s="91" t="s">
        <v>182</v>
      </c>
      <c r="J108" s="70" t="s">
        <v>183</v>
      </c>
      <c r="K108" s="69" t="s">
        <v>132</v>
      </c>
      <c r="L108" s="78" t="s">
        <v>50</v>
      </c>
      <c r="M108" s="79">
        <f>VLOOKUP('MATRIZ DE RIESGOS DE SST'!L108,'MAPAS DE RIESGOS INHER Y RESID'!$E$3:$F$7,2,FALSE)</f>
        <v>2</v>
      </c>
      <c r="N108" s="78" t="s">
        <v>51</v>
      </c>
      <c r="O108" s="79">
        <f>VLOOKUP('MATRIZ DE RIESGOS DE SST'!N108,'MAPAS DE RIESGOS INHER Y RESID'!$O$3:$P$7,2,FALSE)</f>
        <v>16</v>
      </c>
      <c r="P108" s="79">
        <f t="shared" ref="P108" si="37">+M108*O108</f>
        <v>32</v>
      </c>
      <c r="Q108" s="78" t="str">
        <f>IF(OR('MAPAS DE RIESGOS INHER Y RESID'!$G$7='MATRIZ DE RIESGOS DE SST'!P108,P108&lt;'MAPAS DE RIESGOS INHER Y RESID'!$G$3+1),'MAPAS DE RIESGOS INHER Y RESID'!$M$6,IF(OR('MAPAS DE RIESGOS INHER Y RESID'!$H$5='MATRIZ DE RIESGOS DE SST'!P108,P108&lt;'MAPAS DE RIESGOS INHER Y RESID'!$I$5+1),'MAPAS DE RIESGOS INHER Y RESID'!$M$5,IF(OR('MAPAS DE RIESGOS INHER Y RESID'!$I$4='MATRIZ DE RIESGOS DE SST'!P108,P108&lt;'MAPAS DE RIESGOS INHER Y RESID'!$J$4+1),'MAPAS DE RIESGOS INHER Y RESID'!$M$4,'MAPAS DE RIESGOS INHER Y RESID'!$M$3)))</f>
        <v>MODERADO</v>
      </c>
      <c r="R108" s="91" t="s">
        <v>184</v>
      </c>
      <c r="S108" s="91" t="s">
        <v>185</v>
      </c>
      <c r="T108" s="92" t="s">
        <v>135</v>
      </c>
      <c r="U108" s="19" t="s">
        <v>186</v>
      </c>
      <c r="V108" s="78" t="s">
        <v>56</v>
      </c>
      <c r="W108" s="80">
        <f>VLOOKUP(V108,'MAPAS DE RIESGOS INHER Y RESID'!$E$16:$F$18,2,FALSE)</f>
        <v>0.9</v>
      </c>
      <c r="X108" s="81">
        <f t="shared" si="36"/>
        <v>3.1999999999999993</v>
      </c>
      <c r="Y108" s="78" t="str">
        <f>IF(OR('MAPAS DE RIESGOS INHER Y RESID'!$G$18='MATRIZ DE RIESGOS DE SST'!X108,X108&lt;'MAPAS DE RIESGOS INHER Y RESID'!$G$16+1),'MAPAS DE RIESGOS INHER Y RESID'!$M$19,IF(OR('MAPAS DE RIESGOS INHER Y RESID'!$H$17='MATRIZ DE RIESGOS DE SST'!X108,X108&lt;'MAPAS DE RIESGOS INHER Y RESID'!$I$18+1),'MAPAS DE RIESGOS INHER Y RESID'!$M$18,IF(OR('MAPAS DE RIESGOS INHER Y RESID'!$I$17='MATRIZ DE RIESGOS DE SST'!X108,X108&lt;'MAPAS DE RIESGOS INHER Y RESID'!$J$17+1),'MAPAS DE RIESGOS INHER Y RESID'!$M$17,'MAPAS DE RIESGOS INHER Y RESID'!$M$16)))</f>
        <v>BAJO</v>
      </c>
      <c r="Z108" s="69" t="str">
        <f>VLOOKUP('MATRIZ DE RIESGOS DE SST'!Y108,'TABLA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9" spans="1:26" ht="267.60000000000002" customHeight="1" x14ac:dyDescent="0.25">
      <c r="A109" s="136"/>
      <c r="B109" s="136"/>
      <c r="C109" s="136"/>
      <c r="D109" s="136"/>
      <c r="E109" s="136"/>
      <c r="F109" s="136"/>
      <c r="G109" s="136"/>
      <c r="H109" s="133"/>
      <c r="I109" s="91" t="s">
        <v>286</v>
      </c>
      <c r="J109" s="69" t="s">
        <v>335</v>
      </c>
      <c r="K109" s="91" t="s">
        <v>90</v>
      </c>
      <c r="L109" s="78" t="s">
        <v>217</v>
      </c>
      <c r="M109" s="79">
        <f>VLOOKUP('MATRIZ DE RIESGOS DE SST'!L109,'MAPAS DE RIESGOS INHER Y RESID'!$E$3:$F$7,2,FALSE)</f>
        <v>1</v>
      </c>
      <c r="N109" s="78" t="s">
        <v>51</v>
      </c>
      <c r="O109" s="79">
        <f>VLOOKUP('MATRIZ DE RIESGOS DE SST'!N109,'MAPAS DE RIESGOS INHER Y RESID'!$O$3:$P$7,2,FALSE)</f>
        <v>16</v>
      </c>
      <c r="P109" s="79">
        <f t="shared" si="27"/>
        <v>16</v>
      </c>
      <c r="Q109" s="78" t="str">
        <f>IF(OR('MAPAS DE RIESGOS INHER Y RESID'!$G$7='MATRIZ DE RIESGOS DE SST'!P109,P109&lt;'MAPAS DE RIESGOS INHER Y RESID'!$G$3+1),'MAPAS DE RIESGOS INHER Y RESID'!$M$6,IF(OR('MAPAS DE RIESGOS INHER Y RESID'!$H$5='MATRIZ DE RIESGOS DE SST'!P109,P109&lt;'MAPAS DE RIESGOS INHER Y RESID'!$I$5+1),'MAPAS DE RIESGOS INHER Y RESID'!$M$5,IF(OR('MAPAS DE RIESGOS INHER Y RESID'!$I$4='MATRIZ DE RIESGOS DE SST'!P109,P109&lt;'MAPAS DE RIESGOS INHER Y RESID'!$J$4+1),'MAPAS DE RIESGOS INHER Y RESID'!$M$4,'MAPAS DE RIESGOS INHER Y RESID'!$M$3)))</f>
        <v>MODERADO</v>
      </c>
      <c r="R109" s="91" t="s">
        <v>91</v>
      </c>
      <c r="S109" s="69" t="s">
        <v>326</v>
      </c>
      <c r="T109" s="69" t="s">
        <v>336</v>
      </c>
      <c r="U109" s="69" t="s">
        <v>337</v>
      </c>
      <c r="V109" s="78" t="s">
        <v>56</v>
      </c>
      <c r="W109" s="80">
        <f>VLOOKUP(V109,'MAPAS DE RIESGOS INHER Y RESID'!$E$16:$F$18,2,FALSE)</f>
        <v>0.9</v>
      </c>
      <c r="X109" s="81">
        <f t="shared" si="36"/>
        <v>1.5999999999999996</v>
      </c>
      <c r="Y109" s="78" t="str">
        <f>IF(OR('MAPAS DE RIESGOS INHER Y RESID'!$G$18='MATRIZ DE RIESGOS DE SST'!X109,X109&lt;'MAPAS DE RIESGOS INHER Y RESID'!$G$16+1),'MAPAS DE RIESGOS INHER Y RESID'!$M$19,IF(OR('MAPAS DE RIESGOS INHER Y RESID'!$H$17='MATRIZ DE RIESGOS DE SST'!X109,X109&lt;'MAPAS DE RIESGOS INHER Y RESID'!$I$18+1),'MAPAS DE RIESGOS INHER Y RESID'!$M$18,IF(OR('MAPAS DE RIESGOS INHER Y RESID'!$I$17='MATRIZ DE RIESGOS DE SST'!X109,X109&lt;'MAPAS DE RIESGOS INHER Y RESID'!$J$17+1),'MAPAS DE RIESGOS INHER Y RESID'!$M$17,'MAPAS DE RIESGOS INHER Y RESID'!$M$16)))</f>
        <v>BAJO</v>
      </c>
      <c r="Z109" s="69" t="str">
        <f>VLOOKUP('MATRIZ DE RIESGOS DE SST'!Y109,'TABLA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0" spans="1:26" ht="330" customHeight="1" x14ac:dyDescent="0.25">
      <c r="A110" s="135" t="s">
        <v>338</v>
      </c>
      <c r="B110" s="135" t="s">
        <v>45</v>
      </c>
      <c r="C110" s="135"/>
      <c r="D110" s="135" t="s">
        <v>45</v>
      </c>
      <c r="E110" s="135"/>
      <c r="F110" s="135"/>
      <c r="G110" s="135"/>
      <c r="H110" s="131" t="s">
        <v>606</v>
      </c>
      <c r="I110" s="91" t="s">
        <v>292</v>
      </c>
      <c r="J110" s="70" t="s">
        <v>293</v>
      </c>
      <c r="K110" s="91" t="s">
        <v>294</v>
      </c>
      <c r="L110" s="78" t="s">
        <v>217</v>
      </c>
      <c r="M110" s="79">
        <f>VLOOKUP('MATRIZ DE RIESGOS DE SST'!L110,'MAPAS DE RIESGOS INHER Y RESID'!$E$3:$F$7,2,FALSE)</f>
        <v>1</v>
      </c>
      <c r="N110" s="78" t="s">
        <v>76</v>
      </c>
      <c r="O110" s="79">
        <f>VLOOKUP('MATRIZ DE RIESGOS DE SST'!N110,'MAPAS DE RIESGOS INHER Y RESID'!$O$3:$P$7,2,FALSE)</f>
        <v>4</v>
      </c>
      <c r="P110" s="79">
        <f t="shared" si="27"/>
        <v>4</v>
      </c>
      <c r="Q110" s="78" t="str">
        <f>IF(OR('MAPAS DE RIESGOS INHER Y RESID'!$G$7='MATRIZ DE RIESGOS DE SST'!P110,P110&lt;'MAPAS DE RIESGOS INHER Y RESID'!$G$3+1),'MAPAS DE RIESGOS INHER Y RESID'!$M$6,IF(OR('MAPAS DE RIESGOS INHER Y RESID'!$H$5='MATRIZ DE RIESGOS DE SST'!P110,P110&lt;'MAPAS DE RIESGOS INHER Y RESID'!$I$5+1),'MAPAS DE RIESGOS INHER Y RESID'!$M$5,IF(OR('MAPAS DE RIESGOS INHER Y RESID'!$I$4='MATRIZ DE RIESGOS DE SST'!P110,P110&lt;'MAPAS DE RIESGOS INHER Y RESID'!$J$4+1),'MAPAS DE RIESGOS INHER Y RESID'!$M$4,'MAPAS DE RIESGOS INHER Y RESID'!$M$3)))</f>
        <v>BAJO</v>
      </c>
      <c r="R110" s="91" t="s">
        <v>91</v>
      </c>
      <c r="S110" s="91" t="s">
        <v>91</v>
      </c>
      <c r="T110" s="69" t="s">
        <v>339</v>
      </c>
      <c r="U110" s="69" t="s">
        <v>148</v>
      </c>
      <c r="V110" s="78" t="s">
        <v>56</v>
      </c>
      <c r="W110" s="80">
        <f>VLOOKUP(V110,'MAPAS DE RIESGOS INHER Y RESID'!$E$16:$F$18,2,FALSE)</f>
        <v>0.9</v>
      </c>
      <c r="X110" s="81">
        <f t="shared" si="36"/>
        <v>0.39999999999999991</v>
      </c>
      <c r="Y110" s="78" t="str">
        <f>IF(OR('MAPAS DE RIESGOS INHER Y RESID'!$G$18='MATRIZ DE RIESGOS DE SST'!X110,X110&lt;'MAPAS DE RIESGOS INHER Y RESID'!$G$16+1),'MAPAS DE RIESGOS INHER Y RESID'!$M$19,IF(OR('MAPAS DE RIESGOS INHER Y RESID'!$H$17='MATRIZ DE RIESGOS DE SST'!X110,X110&lt;'MAPAS DE RIESGOS INHER Y RESID'!$I$18+1),'MAPAS DE RIESGOS INHER Y RESID'!$M$18,IF(OR('MAPAS DE RIESGOS INHER Y RESID'!$I$17='MATRIZ DE RIESGOS DE SST'!X110,X110&lt;'MAPAS DE RIESGOS INHER Y RESID'!$J$17+1),'MAPAS DE RIESGOS INHER Y RESID'!$M$17,'MAPAS DE RIESGOS INHER Y RESID'!$M$16)))</f>
        <v>BAJO</v>
      </c>
      <c r="Z110" s="69" t="str">
        <f>VLOOKUP('MATRIZ DE RIESGOS DE SST'!Y110,'TABLA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1" spans="1:26" ht="264.60000000000002" customHeight="1" x14ac:dyDescent="0.25">
      <c r="A111" s="135"/>
      <c r="B111" s="135"/>
      <c r="C111" s="135"/>
      <c r="D111" s="135"/>
      <c r="E111" s="135"/>
      <c r="F111" s="135"/>
      <c r="G111" s="135"/>
      <c r="H111" s="132"/>
      <c r="I111" s="91" t="s">
        <v>137</v>
      </c>
      <c r="J111" s="70" t="s">
        <v>138</v>
      </c>
      <c r="K111" s="69" t="s">
        <v>139</v>
      </c>
      <c r="L111" s="78" t="s">
        <v>68</v>
      </c>
      <c r="M111" s="79">
        <f>VLOOKUP('MATRIZ DE RIESGOS DE SST'!L111,'MAPAS DE RIESGOS INHER Y RESID'!$E$3:$F$7,2,FALSE)</f>
        <v>3</v>
      </c>
      <c r="N111" s="78" t="s">
        <v>51</v>
      </c>
      <c r="O111" s="79">
        <f>VLOOKUP('MATRIZ DE RIESGOS DE SST'!N111,'MAPAS DE RIESGOS INHER Y RESID'!$O$3:$P$7,2,FALSE)</f>
        <v>16</v>
      </c>
      <c r="P111" s="79">
        <f t="shared" si="27"/>
        <v>48</v>
      </c>
      <c r="Q111" s="78" t="str">
        <f>IF(OR('MAPAS DE RIESGOS INHER Y RESID'!$G$7='MATRIZ DE RIESGOS DE SST'!P111,P111&lt;'MAPAS DE RIESGOS INHER Y RESID'!$G$3+1),'MAPAS DE RIESGOS INHER Y RESID'!$M$6,IF(OR('MAPAS DE RIESGOS INHER Y RESID'!$H$5='MATRIZ DE RIESGOS DE SST'!P111,P111&lt;'MAPAS DE RIESGOS INHER Y RESID'!$I$5+1),'MAPAS DE RIESGOS INHER Y RESID'!$M$5,IF(OR('MAPAS DE RIESGOS INHER Y RESID'!$I$4='MATRIZ DE RIESGOS DE SST'!P111,P111&lt;'MAPAS DE RIESGOS INHER Y RESID'!$J$4+1),'MAPAS DE RIESGOS INHER Y RESID'!$M$4,'MAPAS DE RIESGOS INHER Y RESID'!$M$3)))</f>
        <v>MODERADO</v>
      </c>
      <c r="R111" s="91" t="s">
        <v>140</v>
      </c>
      <c r="S111" s="69" t="s">
        <v>246</v>
      </c>
      <c r="T111" s="69" t="s">
        <v>142</v>
      </c>
      <c r="U111" s="69" t="s">
        <v>247</v>
      </c>
      <c r="V111" s="78" t="s">
        <v>56</v>
      </c>
      <c r="W111" s="80">
        <f>VLOOKUP(V111,'MAPAS DE RIESGOS INHER Y RESID'!$E$16:$F$18,2,FALSE)</f>
        <v>0.9</v>
      </c>
      <c r="X111" s="81">
        <f t="shared" ref="X111" si="38">P111-(P111*W111)</f>
        <v>4.7999999999999972</v>
      </c>
      <c r="Y111" s="78" t="str">
        <f>IF(OR('MAPAS DE RIESGOS INHER Y RESID'!$G$18='MATRIZ DE RIESGOS DE SST'!X111,X111&lt;'MAPAS DE RIESGOS INHER Y RESID'!$G$16+1),'MAPAS DE RIESGOS INHER Y RESID'!$M$19,IF(OR('MAPAS DE RIESGOS INHER Y RESID'!$H$17='MATRIZ DE RIESGOS DE SST'!X111,X111&lt;'MAPAS DE RIESGOS INHER Y RESID'!$I$18+1),'MAPAS DE RIESGOS INHER Y RESID'!$M$18,IF(OR('MAPAS DE RIESGOS INHER Y RESID'!$I$17='MATRIZ DE RIESGOS DE SST'!X111,X111&lt;'MAPAS DE RIESGOS INHER Y RESID'!$J$17+1),'MAPAS DE RIESGOS INHER Y RESID'!$M$17,'MAPAS DE RIESGOS INHER Y RESID'!$M$16)))</f>
        <v>BAJO</v>
      </c>
      <c r="Z111" s="69" t="str">
        <f>VLOOKUP('MATRIZ DE RIESGOS DE SST'!Y111,'TABLA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2" spans="1:26" ht="327" customHeight="1" x14ac:dyDescent="0.25">
      <c r="A112" s="135"/>
      <c r="B112" s="135"/>
      <c r="C112" s="135"/>
      <c r="D112" s="135"/>
      <c r="E112" s="135"/>
      <c r="F112" s="135"/>
      <c r="G112" s="135"/>
      <c r="H112" s="132"/>
      <c r="I112" s="91" t="s">
        <v>57</v>
      </c>
      <c r="J112" s="69" t="s">
        <v>340</v>
      </c>
      <c r="K112" s="69" t="s">
        <v>204</v>
      </c>
      <c r="L112" s="78" t="s">
        <v>124</v>
      </c>
      <c r="M112" s="79">
        <f>VLOOKUP('MATRIZ DE RIESGOS DE SST'!L112,'MAPAS DE RIESGOS INHER Y RESID'!$E$3:$F$7,2,FALSE)</f>
        <v>4</v>
      </c>
      <c r="N112" s="78" t="s">
        <v>60</v>
      </c>
      <c r="O112" s="79">
        <f>VLOOKUP('MATRIZ DE RIESGOS DE SST'!N112,'MAPAS DE RIESGOS INHER Y RESID'!$O$3:$P$7,2,FALSE)</f>
        <v>256</v>
      </c>
      <c r="P112" s="79">
        <f t="shared" si="27"/>
        <v>1024</v>
      </c>
      <c r="Q112" s="78" t="str">
        <f>IF(OR('MAPAS DE RIESGOS INHER Y RESID'!$G$7='MATRIZ DE RIESGOS DE SST'!P112,P112&lt;'MAPAS DE RIESGOS INHER Y RESID'!$G$3+1),'MAPAS DE RIESGOS INHER Y RESID'!$M$6,IF(OR('MAPAS DE RIESGOS INHER Y RESID'!$H$5='MATRIZ DE RIESGOS DE SST'!P112,P112&lt;'MAPAS DE RIESGOS INHER Y RESID'!$I$5+1),'MAPAS DE RIESGOS INHER Y RESID'!$M$5,IF(OR('MAPAS DE RIESGOS INHER Y RESID'!$I$4='MATRIZ DE RIESGOS DE SST'!P112,P112&lt;'MAPAS DE RIESGOS INHER Y RESID'!$J$4+1),'MAPAS DE RIESGOS INHER Y RESID'!$M$4,'MAPAS DE RIESGOS INHER Y RESID'!$M$3)))</f>
        <v>ALTO</v>
      </c>
      <c r="R112" s="91" t="s">
        <v>91</v>
      </c>
      <c r="S112" s="69" t="s">
        <v>341</v>
      </c>
      <c r="T112" s="19" t="s">
        <v>231</v>
      </c>
      <c r="U112" s="19" t="s">
        <v>342</v>
      </c>
      <c r="V112" s="78" t="s">
        <v>56</v>
      </c>
      <c r="W112" s="80">
        <f>VLOOKUP(V112,'MAPAS DE RIESGOS INHER Y RESID'!$E$16:$F$18,2,FALSE)</f>
        <v>0.9</v>
      </c>
      <c r="X112" s="81">
        <f>P112-(W112*P112)</f>
        <v>102.39999999999998</v>
      </c>
      <c r="Y112" s="78" t="str">
        <f>IF(OR('MAPAS DE RIESGOS INHER Y RESID'!$G$18='MATRIZ DE RIESGOS DE SST'!X112,X112&lt;'MAPAS DE RIESGOS INHER Y RESID'!$G$16+1),'MAPAS DE RIESGOS INHER Y RESID'!$M$19,IF(OR('MAPAS DE RIESGOS INHER Y RESID'!$H$17='MATRIZ DE RIESGOS DE SST'!X112,X112&lt;'MAPAS DE RIESGOS INHER Y RESID'!$I$18+1),'MAPAS DE RIESGOS INHER Y RESID'!$M$18,IF(OR('MAPAS DE RIESGOS INHER Y RESID'!$I$17='MATRIZ DE RIESGOS DE SST'!X112,X112&lt;'MAPAS DE RIESGOS INHER Y RESID'!$J$17+1),'MAPAS DE RIESGOS INHER Y RESID'!$M$17,'MAPAS DE RIESGOS INHER Y RESID'!$M$16)))</f>
        <v>MODERADO</v>
      </c>
      <c r="Z112" s="69" t="str">
        <f>VLOOKUP('MATRIZ DE RIESGOS DE SST'!Y112,'TABLA DE CRITERIOS'!$A$25:$B$28,2,FALSE)</f>
        <v>Reforzar la divulgación y aplicación de los controles existentes para mejorar su eficacia o complementar dichos controles estableciendo el plan de acción necesario, teniendo en cuenta la jerarquía de definición de controles.</v>
      </c>
    </row>
    <row r="113" spans="1:26" ht="324.60000000000002" customHeight="1" x14ac:dyDescent="0.25">
      <c r="A113" s="135"/>
      <c r="B113" s="135"/>
      <c r="C113" s="135"/>
      <c r="D113" s="135"/>
      <c r="E113" s="135"/>
      <c r="F113" s="135"/>
      <c r="G113" s="135"/>
      <c r="H113" s="132"/>
      <c r="I113" s="91" t="s">
        <v>228</v>
      </c>
      <c r="J113" s="69" t="s">
        <v>343</v>
      </c>
      <c r="K113" s="69" t="s">
        <v>59</v>
      </c>
      <c r="L113" s="78" t="s">
        <v>124</v>
      </c>
      <c r="M113" s="79">
        <f>VLOOKUP('MATRIZ DE RIESGOS DE SST'!L113,'MAPAS DE RIESGOS INHER Y RESID'!$E$3:$F$7,2,FALSE)</f>
        <v>4</v>
      </c>
      <c r="N113" s="78" t="s">
        <v>60</v>
      </c>
      <c r="O113" s="79">
        <f>VLOOKUP('MATRIZ DE RIESGOS DE SST'!N113,'MAPAS DE RIESGOS INHER Y RESID'!$O$3:$P$7,2,FALSE)</f>
        <v>256</v>
      </c>
      <c r="P113" s="79">
        <f t="shared" si="27"/>
        <v>1024</v>
      </c>
      <c r="Q113" s="78" t="str">
        <f>IF(OR('MAPAS DE RIESGOS INHER Y RESID'!$G$7='MATRIZ DE RIESGOS DE SST'!P113,P113&lt;'MAPAS DE RIESGOS INHER Y RESID'!$G$3+1),'MAPAS DE RIESGOS INHER Y RESID'!$M$6,IF(OR('MAPAS DE RIESGOS INHER Y RESID'!$H$5='MATRIZ DE RIESGOS DE SST'!P113,P113&lt;'MAPAS DE RIESGOS INHER Y RESID'!$I$5+1),'MAPAS DE RIESGOS INHER Y RESID'!$M$5,IF(OR('MAPAS DE RIESGOS INHER Y RESID'!$I$4='MATRIZ DE RIESGOS DE SST'!P113,P113&lt;'MAPAS DE RIESGOS INHER Y RESID'!$J$4+1),'MAPAS DE RIESGOS INHER Y RESID'!$M$4,'MAPAS DE RIESGOS INHER Y RESID'!$M$3)))</f>
        <v>ALTO</v>
      </c>
      <c r="R113" s="91" t="s">
        <v>91</v>
      </c>
      <c r="S113" s="69" t="s">
        <v>341</v>
      </c>
      <c r="T113" s="19" t="s">
        <v>231</v>
      </c>
      <c r="U113" s="19" t="s">
        <v>344</v>
      </c>
      <c r="V113" s="78" t="s">
        <v>56</v>
      </c>
      <c r="W113" s="80">
        <f>VLOOKUP(V113,'MAPAS DE RIESGOS INHER Y RESID'!$E$16:$F$18,2,FALSE)</f>
        <v>0.9</v>
      </c>
      <c r="X113" s="81">
        <f>P113-(W113*P113)</f>
        <v>102.39999999999998</v>
      </c>
      <c r="Y113" s="78" t="str">
        <f>IF(OR('MAPAS DE RIESGOS INHER Y RESID'!$G$18='MATRIZ DE RIESGOS DE SST'!X113,X113&lt;'MAPAS DE RIESGOS INHER Y RESID'!$G$16+1),'MAPAS DE RIESGOS INHER Y RESID'!$M$19,IF(OR('MAPAS DE RIESGOS INHER Y RESID'!$H$17='MATRIZ DE RIESGOS DE SST'!X113,X113&lt;'MAPAS DE RIESGOS INHER Y RESID'!$I$18+1),'MAPAS DE RIESGOS INHER Y RESID'!$M$18,IF(OR('MAPAS DE RIESGOS INHER Y RESID'!$I$17='MATRIZ DE RIESGOS DE SST'!X113,X113&lt;'MAPAS DE RIESGOS INHER Y RESID'!$J$17+1),'MAPAS DE RIESGOS INHER Y RESID'!$M$17,'MAPAS DE RIESGOS INHER Y RESID'!$M$16)))</f>
        <v>MODERADO</v>
      </c>
      <c r="Z113" s="69" t="str">
        <f>VLOOKUP('MATRIZ DE RIESGOS DE SST'!Y113,'TABLA DE CRITERIOS'!$A$25:$B$28,2,FALSE)</f>
        <v>Reforzar la divulgación y aplicación de los controles existentes para mejorar su eficacia o complementar dichos controles estableciendo el plan de acción necesario, teniendo en cuenta la jerarquía de definición de controles.</v>
      </c>
    </row>
    <row r="114" spans="1:26" ht="229.9" customHeight="1" x14ac:dyDescent="0.25">
      <c r="A114" s="135"/>
      <c r="B114" s="135"/>
      <c r="C114" s="135"/>
      <c r="D114" s="135"/>
      <c r="E114" s="135"/>
      <c r="F114" s="135"/>
      <c r="G114" s="135"/>
      <c r="H114" s="132"/>
      <c r="I114" s="91" t="s">
        <v>73</v>
      </c>
      <c r="J114" s="70" t="s">
        <v>215</v>
      </c>
      <c r="K114" s="69" t="s">
        <v>313</v>
      </c>
      <c r="L114" s="78" t="s">
        <v>217</v>
      </c>
      <c r="M114" s="79">
        <f>VLOOKUP('MATRIZ DE RIESGOS DE SST'!L114,'MAPAS DE RIESGOS INHER Y RESID'!$E$3:$F$7,2,FALSE)</f>
        <v>1</v>
      </c>
      <c r="N114" s="78" t="s">
        <v>51</v>
      </c>
      <c r="O114" s="79">
        <f>VLOOKUP('MATRIZ DE RIESGOS DE SST'!N114,'MAPAS DE RIESGOS INHER Y RESID'!$O$3:$P$7,2,FALSE)</f>
        <v>16</v>
      </c>
      <c r="P114" s="79">
        <f t="shared" ref="P114:P115" si="39">+M114*O114</f>
        <v>16</v>
      </c>
      <c r="Q114" s="78" t="str">
        <f>IF(OR('MAPAS DE RIESGOS INHER Y RESID'!$G$7='MATRIZ DE RIESGOS DE SST'!P114,P114&lt;'MAPAS DE RIESGOS INHER Y RESID'!$G$3+1),'MAPAS DE RIESGOS INHER Y RESID'!$M$6,IF(OR('MAPAS DE RIESGOS INHER Y RESID'!$H$5='MATRIZ DE RIESGOS DE SST'!P114,P114&lt;'MAPAS DE RIESGOS INHER Y RESID'!$I$5+1),'MAPAS DE RIESGOS INHER Y RESID'!$M$5,IF(OR('MAPAS DE RIESGOS INHER Y RESID'!$I$4='MATRIZ DE RIESGOS DE SST'!P114,P114&lt;'MAPAS DE RIESGOS INHER Y RESID'!$J$4+1),'MAPAS DE RIESGOS INHER Y RESID'!$M$4,'MAPAS DE RIESGOS INHER Y RESID'!$M$3)))</f>
        <v>MODERADO</v>
      </c>
      <c r="R114" s="69" t="s">
        <v>218</v>
      </c>
      <c r="S114" s="69" t="s">
        <v>78</v>
      </c>
      <c r="T114" s="91" t="s">
        <v>219</v>
      </c>
      <c r="U114" s="69" t="s">
        <v>254</v>
      </c>
      <c r="V114" s="78" t="s">
        <v>56</v>
      </c>
      <c r="W114" s="80">
        <f>VLOOKUP(V114,'MAPAS DE RIESGOS INHER Y RESID'!$E$16:$F$18,2,FALSE)</f>
        <v>0.9</v>
      </c>
      <c r="X114" s="81">
        <f t="shared" ref="X114:X115" si="40">P114-(P114*W114)</f>
        <v>1.5999999999999996</v>
      </c>
      <c r="Y114" s="78" t="str">
        <f>IF(OR('MAPAS DE RIESGOS INHER Y RESID'!$G$18='MATRIZ DE RIESGOS DE SST'!X114,X114&lt;'MAPAS DE RIESGOS INHER Y RESID'!$G$16+1),'MAPAS DE RIESGOS INHER Y RESID'!$M$19,IF(OR('MAPAS DE RIESGOS INHER Y RESID'!$H$17='MATRIZ DE RIESGOS DE SST'!X114,X114&lt;'MAPAS DE RIESGOS INHER Y RESID'!$I$18+1),'MAPAS DE RIESGOS INHER Y RESID'!$M$18,IF(OR('MAPAS DE RIESGOS INHER Y RESID'!$I$17='MATRIZ DE RIESGOS DE SST'!X114,X114&lt;'MAPAS DE RIESGOS INHER Y RESID'!$J$17+1),'MAPAS DE RIESGOS INHER Y RESID'!$M$17,'MAPAS DE RIESGOS INHER Y RESID'!$M$16)))</f>
        <v>BAJO</v>
      </c>
      <c r="Z114" s="69" t="str">
        <f>VLOOKUP('MATRIZ DE RIESGOS DE SST'!Y114,'TABLA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5" spans="1:26" ht="247.15" customHeight="1" x14ac:dyDescent="0.25">
      <c r="A115" s="135"/>
      <c r="B115" s="135"/>
      <c r="C115" s="135"/>
      <c r="D115" s="135"/>
      <c r="E115" s="135"/>
      <c r="F115" s="135"/>
      <c r="G115" s="135"/>
      <c r="H115" s="132"/>
      <c r="I115" s="91" t="s">
        <v>155</v>
      </c>
      <c r="J115" s="69" t="s">
        <v>345</v>
      </c>
      <c r="K115" s="69" t="s">
        <v>210</v>
      </c>
      <c r="L115" s="78" t="s">
        <v>68</v>
      </c>
      <c r="M115" s="79">
        <f>VLOOKUP('MATRIZ DE RIESGOS DE SST'!L115,'MAPAS DE RIESGOS INHER Y RESID'!$E$3:$F$7,2,FALSE)</f>
        <v>3</v>
      </c>
      <c r="N115" s="78" t="s">
        <v>51</v>
      </c>
      <c r="O115" s="79">
        <f>VLOOKUP('MATRIZ DE RIESGOS DE SST'!N115,'MAPAS DE RIESGOS INHER Y RESID'!$O$3:$P$7,2,FALSE)</f>
        <v>16</v>
      </c>
      <c r="P115" s="79">
        <f t="shared" si="39"/>
        <v>48</v>
      </c>
      <c r="Q115" s="78" t="str">
        <f>IF(OR('MAPAS DE RIESGOS INHER Y RESID'!$G$7='MATRIZ DE RIESGOS DE SST'!P115,P115&lt;'MAPAS DE RIESGOS INHER Y RESID'!$G$3+1),'MAPAS DE RIESGOS INHER Y RESID'!$M$6,IF(OR('MAPAS DE RIESGOS INHER Y RESID'!$H$5='MATRIZ DE RIESGOS DE SST'!P115,P115&lt;'MAPAS DE RIESGOS INHER Y RESID'!$I$5+1),'MAPAS DE RIESGOS INHER Y RESID'!$M$5,IF(OR('MAPAS DE RIESGOS INHER Y RESID'!$I$4='MATRIZ DE RIESGOS DE SST'!P115,P115&lt;'MAPAS DE RIESGOS INHER Y RESID'!$J$4+1),'MAPAS DE RIESGOS INHER Y RESID'!$M$4,'MAPAS DE RIESGOS INHER Y RESID'!$M$3)))</f>
        <v>MODERADO</v>
      </c>
      <c r="R115" s="69" t="s">
        <v>211</v>
      </c>
      <c r="S115" s="69" t="s">
        <v>212</v>
      </c>
      <c r="T115" s="69" t="s">
        <v>213</v>
      </c>
      <c r="U115" s="69" t="s">
        <v>214</v>
      </c>
      <c r="V115" s="78" t="s">
        <v>56</v>
      </c>
      <c r="W115" s="80">
        <f>VLOOKUP(V115,'MAPAS DE RIESGOS INHER Y RESID'!$E$16:$F$18,2,FALSE)</f>
        <v>0.9</v>
      </c>
      <c r="X115" s="81">
        <f t="shared" si="40"/>
        <v>4.7999999999999972</v>
      </c>
      <c r="Y115" s="78" t="str">
        <f>IF(OR('MAPAS DE RIESGOS INHER Y RESID'!$G$18='MATRIZ DE RIESGOS DE SST'!X115,X115&lt;'MAPAS DE RIESGOS INHER Y RESID'!$G$16+1),'MAPAS DE RIESGOS INHER Y RESID'!$M$19,IF(OR('MAPAS DE RIESGOS INHER Y RESID'!$H$17='MATRIZ DE RIESGOS DE SST'!X115,X115&lt;'MAPAS DE RIESGOS INHER Y RESID'!$I$18+1),'MAPAS DE RIESGOS INHER Y RESID'!$M$18,IF(OR('MAPAS DE RIESGOS INHER Y RESID'!$I$17='MATRIZ DE RIESGOS DE SST'!X115,X115&lt;'MAPAS DE RIESGOS INHER Y RESID'!$J$17+1),'MAPAS DE RIESGOS INHER Y RESID'!$M$17,'MAPAS DE RIESGOS INHER Y RESID'!$M$16)))</f>
        <v>BAJO</v>
      </c>
      <c r="Z115" s="69" t="str">
        <f>VLOOKUP('MATRIZ DE RIESGOS DE SST'!Y115,'TABLA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6" spans="1:26" ht="280.89999999999998" customHeight="1" x14ac:dyDescent="0.25">
      <c r="A116" s="135"/>
      <c r="B116" s="135"/>
      <c r="C116" s="135"/>
      <c r="D116" s="135"/>
      <c r="E116" s="135"/>
      <c r="F116" s="135"/>
      <c r="G116" s="135"/>
      <c r="H116" s="132"/>
      <c r="I116" s="91" t="s">
        <v>100</v>
      </c>
      <c r="J116" s="69" t="s">
        <v>346</v>
      </c>
      <c r="K116" s="69" t="s">
        <v>102</v>
      </c>
      <c r="L116" s="78" t="s">
        <v>68</v>
      </c>
      <c r="M116" s="79">
        <f>VLOOKUP('MATRIZ DE RIESGOS DE SST'!L116,'MAPAS DE RIESGOS INHER Y RESID'!$E$3:$F$7,2,FALSE)</f>
        <v>3</v>
      </c>
      <c r="N116" s="78" t="s">
        <v>51</v>
      </c>
      <c r="O116" s="79">
        <f>VLOOKUP('MATRIZ DE RIESGOS DE SST'!N116,'MAPAS DE RIESGOS INHER Y RESID'!$O$3:$P$7,2,FALSE)</f>
        <v>16</v>
      </c>
      <c r="P116" s="79">
        <f t="shared" si="27"/>
        <v>48</v>
      </c>
      <c r="Q116" s="78" t="str">
        <f>IF(OR('MAPAS DE RIESGOS INHER Y RESID'!$G$7='MATRIZ DE RIESGOS DE SST'!P116,P116&lt;'MAPAS DE RIESGOS INHER Y RESID'!$G$3+1),'MAPAS DE RIESGOS INHER Y RESID'!$M$6,IF(OR('MAPAS DE RIESGOS INHER Y RESID'!$H$5='MATRIZ DE RIESGOS DE SST'!P116,P116&lt;'MAPAS DE RIESGOS INHER Y RESID'!$I$5+1),'MAPAS DE RIESGOS INHER Y RESID'!$M$5,IF(OR('MAPAS DE RIESGOS INHER Y RESID'!$I$4='MATRIZ DE RIESGOS DE SST'!P116,P116&lt;'MAPAS DE RIESGOS INHER Y RESID'!$J$4+1),'MAPAS DE RIESGOS INHER Y RESID'!$M$4,'MAPAS DE RIESGOS INHER Y RESID'!$M$3)))</f>
        <v>MODERADO</v>
      </c>
      <c r="R116" s="91" t="s">
        <v>347</v>
      </c>
      <c r="S116" s="91" t="s">
        <v>135</v>
      </c>
      <c r="T116" s="69" t="s">
        <v>325</v>
      </c>
      <c r="U116" s="69" t="s">
        <v>93</v>
      </c>
      <c r="V116" s="78" t="s">
        <v>56</v>
      </c>
      <c r="W116" s="80">
        <f>VLOOKUP(V116,'MAPAS DE RIESGOS INHER Y RESID'!$E$16:$F$18,2,FALSE)</f>
        <v>0.9</v>
      </c>
      <c r="X116" s="81">
        <f t="shared" ref="X116:X124" si="41">P116-(P116*W116)</f>
        <v>4.7999999999999972</v>
      </c>
      <c r="Y116" s="78" t="str">
        <f>IF(OR('MAPAS DE RIESGOS INHER Y RESID'!$G$18='MATRIZ DE RIESGOS DE SST'!X116,X116&lt;'MAPAS DE RIESGOS INHER Y RESID'!$G$16+1),'MAPAS DE RIESGOS INHER Y RESID'!$M$19,IF(OR('MAPAS DE RIESGOS INHER Y RESID'!$H$17='MATRIZ DE RIESGOS DE SST'!X116,X116&lt;'MAPAS DE RIESGOS INHER Y RESID'!$I$18+1),'MAPAS DE RIESGOS INHER Y RESID'!$M$18,IF(OR('MAPAS DE RIESGOS INHER Y RESID'!$I$17='MATRIZ DE RIESGOS DE SST'!X116,X116&lt;'MAPAS DE RIESGOS INHER Y RESID'!$J$17+1),'MAPAS DE RIESGOS INHER Y RESID'!$M$17,'MAPAS DE RIESGOS INHER Y RESID'!$M$16)))</f>
        <v>BAJO</v>
      </c>
      <c r="Z116" s="69" t="str">
        <f>VLOOKUP('MATRIZ DE RIESGOS DE SST'!Y116,'TABLA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7" spans="1:26" ht="249" customHeight="1" x14ac:dyDescent="0.25">
      <c r="A117" s="135"/>
      <c r="B117" s="135"/>
      <c r="C117" s="135"/>
      <c r="D117" s="135"/>
      <c r="E117" s="135"/>
      <c r="F117" s="135"/>
      <c r="G117" s="135"/>
      <c r="H117" s="132"/>
      <c r="I117" s="91" t="s">
        <v>47</v>
      </c>
      <c r="J117" s="70" t="s">
        <v>290</v>
      </c>
      <c r="K117" s="69" t="s">
        <v>49</v>
      </c>
      <c r="L117" s="78" t="s">
        <v>68</v>
      </c>
      <c r="M117" s="79">
        <f>VLOOKUP('MATRIZ DE RIESGOS DE SST'!L117,'MAPAS DE RIESGOS INHER Y RESID'!$E$3:$F$7,2,FALSE)</f>
        <v>3</v>
      </c>
      <c r="N117" s="78" t="s">
        <v>51</v>
      </c>
      <c r="O117" s="79">
        <f>VLOOKUP('MATRIZ DE RIESGOS DE SST'!N117,'MAPAS DE RIESGOS INHER Y RESID'!$O$3:$P$7,2,FALSE)</f>
        <v>16</v>
      </c>
      <c r="P117" s="79">
        <f t="shared" si="27"/>
        <v>48</v>
      </c>
      <c r="Q117" s="78" t="str">
        <f>IF(OR('MAPAS DE RIESGOS INHER Y RESID'!$G$7='MATRIZ DE RIESGOS DE SST'!P117,P117&lt;'MAPAS DE RIESGOS INHER Y RESID'!$G$3+1),'MAPAS DE RIESGOS INHER Y RESID'!$M$6,IF(OR('MAPAS DE RIESGOS INHER Y RESID'!$H$5='MATRIZ DE RIESGOS DE SST'!P117,P117&lt;'MAPAS DE RIESGOS INHER Y RESID'!$I$5+1),'MAPAS DE RIESGOS INHER Y RESID'!$M$5,IF(OR('MAPAS DE RIESGOS INHER Y RESID'!$I$4='MATRIZ DE RIESGOS DE SST'!P117,P117&lt;'MAPAS DE RIESGOS INHER Y RESID'!$J$4+1),'MAPAS DE RIESGOS INHER Y RESID'!$M$4,'MAPAS DE RIESGOS INHER Y RESID'!$M$3)))</f>
        <v>MODERADO</v>
      </c>
      <c r="R117" s="91" t="s">
        <v>317</v>
      </c>
      <c r="S117" s="69" t="s">
        <v>318</v>
      </c>
      <c r="T117" s="91" t="s">
        <v>319</v>
      </c>
      <c r="U117" s="69" t="s">
        <v>348</v>
      </c>
      <c r="V117" s="78" t="s">
        <v>56</v>
      </c>
      <c r="W117" s="80">
        <f>VLOOKUP(V117,'MAPAS DE RIESGOS INHER Y RESID'!$E$16:$F$18,2,FALSE)</f>
        <v>0.9</v>
      </c>
      <c r="X117" s="81">
        <f t="shared" si="41"/>
        <v>4.7999999999999972</v>
      </c>
      <c r="Y117" s="78" t="str">
        <f>IF(OR('MAPAS DE RIESGOS INHER Y RESID'!$G$18='MATRIZ DE RIESGOS DE SST'!X117,X117&lt;'MAPAS DE RIESGOS INHER Y RESID'!$G$16+1),'MAPAS DE RIESGOS INHER Y RESID'!$M$19,IF(OR('MAPAS DE RIESGOS INHER Y RESID'!$H$17='MATRIZ DE RIESGOS DE SST'!X117,X117&lt;'MAPAS DE RIESGOS INHER Y RESID'!$I$18+1),'MAPAS DE RIESGOS INHER Y RESID'!$M$18,IF(OR('MAPAS DE RIESGOS INHER Y RESID'!$I$17='MATRIZ DE RIESGOS DE SST'!X117,X117&lt;'MAPAS DE RIESGOS INHER Y RESID'!$J$17+1),'MAPAS DE RIESGOS INHER Y RESID'!$M$17,'MAPAS DE RIESGOS INHER Y RESID'!$M$16)))</f>
        <v>BAJO</v>
      </c>
      <c r="Z117" s="69" t="str">
        <f>VLOOKUP('MATRIZ DE RIESGOS DE SST'!Y117,'TABLA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8" spans="1:26" ht="282" customHeight="1" x14ac:dyDescent="0.25">
      <c r="A118" s="135"/>
      <c r="B118" s="135"/>
      <c r="C118" s="135"/>
      <c r="D118" s="135"/>
      <c r="E118" s="135"/>
      <c r="F118" s="135"/>
      <c r="G118" s="135"/>
      <c r="H118" s="132"/>
      <c r="I118" s="91" t="s">
        <v>235</v>
      </c>
      <c r="J118" s="69" t="s">
        <v>236</v>
      </c>
      <c r="K118" s="69" t="s">
        <v>237</v>
      </c>
      <c r="L118" s="78" t="s">
        <v>50</v>
      </c>
      <c r="M118" s="79">
        <f>VLOOKUP('MATRIZ DE RIESGOS DE SST'!L118,'MAPAS DE RIESGOS INHER Y RESID'!$E$3:$F$7,2,FALSE)</f>
        <v>2</v>
      </c>
      <c r="N118" s="78" t="s">
        <v>51</v>
      </c>
      <c r="O118" s="79">
        <f>VLOOKUP('MATRIZ DE RIESGOS DE SST'!N118,'MAPAS DE RIESGOS INHER Y RESID'!$O$3:$P$7,2,FALSE)</f>
        <v>16</v>
      </c>
      <c r="P118" s="79">
        <f t="shared" si="27"/>
        <v>32</v>
      </c>
      <c r="Q118" s="78" t="str">
        <f>IF(OR('MAPAS DE RIESGOS INHER Y RESID'!$G$7='MATRIZ DE RIESGOS DE SST'!P118,P118&lt;'MAPAS DE RIESGOS INHER Y RESID'!$G$3+1),'MAPAS DE RIESGOS INHER Y RESID'!$M$6,IF(OR('MAPAS DE RIESGOS INHER Y RESID'!$H$5='MATRIZ DE RIESGOS DE SST'!P118,P118&lt;'MAPAS DE RIESGOS INHER Y RESID'!$I$5+1),'MAPAS DE RIESGOS INHER Y RESID'!$M$5,IF(OR('MAPAS DE RIESGOS INHER Y RESID'!$I$4='MATRIZ DE RIESGOS DE SST'!P118,P118&lt;'MAPAS DE RIESGOS INHER Y RESID'!$J$4+1),'MAPAS DE RIESGOS INHER Y RESID'!$M$4,'MAPAS DE RIESGOS INHER Y RESID'!$M$3)))</f>
        <v>MODERADO</v>
      </c>
      <c r="R118" s="97" t="s">
        <v>238</v>
      </c>
      <c r="S118" s="98" t="s">
        <v>239</v>
      </c>
      <c r="T118" s="69" t="s">
        <v>240</v>
      </c>
      <c r="U118" s="69" t="s">
        <v>241</v>
      </c>
      <c r="V118" s="78" t="s">
        <v>68</v>
      </c>
      <c r="W118" s="80">
        <f>VLOOKUP(V118,'MAPAS DE RIESGOS INHER Y RESID'!$E$16:$F$18,2,FALSE)</f>
        <v>0.4</v>
      </c>
      <c r="X118" s="81">
        <f t="shared" si="41"/>
        <v>19.2</v>
      </c>
      <c r="Y118" s="78" t="str">
        <f>IF(OR('MAPAS DE RIESGOS INHER Y RESID'!$G$18='MATRIZ DE RIESGOS DE SST'!X118,X118&lt;'MAPAS DE RIESGOS INHER Y RESID'!$G$16+1),'MAPAS DE RIESGOS INHER Y RESID'!$M$19,IF(OR('MAPAS DE RIESGOS INHER Y RESID'!$H$17='MATRIZ DE RIESGOS DE SST'!X118,X118&lt;'MAPAS DE RIESGOS INHER Y RESID'!$I$18+1),'MAPAS DE RIESGOS INHER Y RESID'!$M$18,IF(OR('MAPAS DE RIESGOS INHER Y RESID'!$I$17='MATRIZ DE RIESGOS DE SST'!X118,X118&lt;'MAPAS DE RIESGOS INHER Y RESID'!$J$17+1),'MAPAS DE RIESGOS INHER Y RESID'!$M$17,'MAPAS DE RIESGOS INHER Y RESID'!$M$16)))</f>
        <v>MODERADO</v>
      </c>
      <c r="Z118" s="69" t="str">
        <f>VLOOKUP('MATRIZ DE RIESGOS DE SST'!Y118,'TABLA DE CRITERIOS'!$A$25:$B$28,2,FALSE)</f>
        <v>Reforzar la divulgación y aplicación de los controles existentes para mejorar su eficacia o complementar dichos controles estableciendo el plan de acción necesario, teniendo en cuenta la jerarquía de definición de controles.</v>
      </c>
    </row>
    <row r="119" spans="1:26" ht="253.15" customHeight="1" x14ac:dyDescent="0.25">
      <c r="A119" s="135"/>
      <c r="B119" s="135"/>
      <c r="C119" s="135"/>
      <c r="D119" s="135"/>
      <c r="E119" s="135"/>
      <c r="F119" s="135"/>
      <c r="G119" s="135"/>
      <c r="H119" s="132"/>
      <c r="I119" s="91" t="s">
        <v>163</v>
      </c>
      <c r="J119" s="69" t="s">
        <v>164</v>
      </c>
      <c r="K119" s="69" t="s">
        <v>165</v>
      </c>
      <c r="L119" s="78" t="s">
        <v>68</v>
      </c>
      <c r="M119" s="79">
        <f>VLOOKUP('MATRIZ DE RIESGOS DE SST'!L119,'MAPAS DE RIESGOS INHER Y RESID'!$E$3:$F$7,2,FALSE)</f>
        <v>3</v>
      </c>
      <c r="N119" s="78" t="s">
        <v>60</v>
      </c>
      <c r="O119" s="79">
        <f>VLOOKUP('MATRIZ DE RIESGOS DE SST'!N119,'MAPAS DE RIESGOS INHER Y RESID'!$O$3:$P$7,2,FALSE)</f>
        <v>256</v>
      </c>
      <c r="P119" s="79">
        <f>+M119*O119</f>
        <v>768</v>
      </c>
      <c r="Q119" s="78" t="str">
        <f>IF(OR('MAPAS DE RIESGOS INHER Y RESID'!$G$7='MATRIZ DE RIESGOS DE SST'!P119,P119&lt;'MAPAS DE RIESGOS INHER Y RESID'!$G$3+1),'MAPAS DE RIESGOS INHER Y RESID'!$M$6,IF(OR('MAPAS DE RIESGOS INHER Y RESID'!$H$5='MATRIZ DE RIESGOS DE SST'!P119,P119&lt;'MAPAS DE RIESGOS INHER Y RESID'!$I$5+1),'MAPAS DE RIESGOS INHER Y RESID'!$M$5,IF(OR('MAPAS DE RIESGOS INHER Y RESID'!$I$4='MATRIZ DE RIESGOS DE SST'!P119,P119&lt;'MAPAS DE RIESGOS INHER Y RESID'!$J$4+1),'MAPAS DE RIESGOS INHER Y RESID'!$M$4,'MAPAS DE RIESGOS INHER Y RESID'!$M$3)))</f>
        <v>ALTO</v>
      </c>
      <c r="R119" s="91" t="s">
        <v>91</v>
      </c>
      <c r="S119" s="91" t="s">
        <v>233</v>
      </c>
      <c r="T119" s="91" t="s">
        <v>91</v>
      </c>
      <c r="U119" s="69" t="s">
        <v>234</v>
      </c>
      <c r="V119" s="78" t="s">
        <v>56</v>
      </c>
      <c r="W119" s="80">
        <f>VLOOKUP(V119,'MAPAS DE RIESGOS INHER Y RESID'!$E$16:$F$18,2,FALSE)</f>
        <v>0.9</v>
      </c>
      <c r="X119" s="81">
        <f t="shared" si="41"/>
        <v>76.799999999999955</v>
      </c>
      <c r="Y119" s="78" t="str">
        <f>IF(OR('MAPAS DE RIESGOS INHER Y RESID'!$G$18='MATRIZ DE RIESGOS DE SST'!X119,X119&lt;'MAPAS DE RIESGOS INHER Y RESID'!$G$16+1),'MAPAS DE RIESGOS INHER Y RESID'!$M$19,IF(OR('MAPAS DE RIESGOS INHER Y RESID'!$H$17='MATRIZ DE RIESGOS DE SST'!X119,X119&lt;'MAPAS DE RIESGOS INHER Y RESID'!$I$18+1),'MAPAS DE RIESGOS INHER Y RESID'!$M$18,IF(OR('MAPAS DE RIESGOS INHER Y RESID'!$I$17='MATRIZ DE RIESGOS DE SST'!X119,X119&lt;'MAPAS DE RIESGOS INHER Y RESID'!$J$17+1),'MAPAS DE RIESGOS INHER Y RESID'!$M$17,'MAPAS DE RIESGOS INHER Y RESID'!$M$16)))</f>
        <v>MODERADO</v>
      </c>
      <c r="Z119" s="69" t="str">
        <f>VLOOKUP('MATRIZ DE RIESGOS DE SST'!Y119,'TABLA DE CRITERIOS'!$A$25:$B$28,2,FALSE)</f>
        <v>Reforzar la divulgación y aplicación de los controles existentes para mejorar su eficacia o complementar dichos controles estableciendo el plan de acción necesario, teniendo en cuenta la jerarquía de definición de controles.</v>
      </c>
    </row>
    <row r="120" spans="1:26" ht="255.6" customHeight="1" x14ac:dyDescent="0.25">
      <c r="A120" s="135"/>
      <c r="B120" s="135"/>
      <c r="C120" s="135"/>
      <c r="D120" s="135"/>
      <c r="E120" s="135"/>
      <c r="F120" s="135"/>
      <c r="G120" s="135"/>
      <c r="H120" s="132"/>
      <c r="I120" s="91" t="s">
        <v>137</v>
      </c>
      <c r="J120" s="70" t="s">
        <v>138</v>
      </c>
      <c r="K120" s="69" t="s">
        <v>139</v>
      </c>
      <c r="L120" s="78" t="s">
        <v>68</v>
      </c>
      <c r="M120" s="79">
        <f>VLOOKUP('MATRIZ DE RIESGOS DE SST'!L120,'MAPAS DE RIESGOS INHER Y RESID'!$E$3:$F$7,2,FALSE)</f>
        <v>3</v>
      </c>
      <c r="N120" s="78" t="s">
        <v>51</v>
      </c>
      <c r="O120" s="79">
        <f>VLOOKUP('MATRIZ DE RIESGOS DE SST'!N120,'MAPAS DE RIESGOS INHER Y RESID'!$O$3:$P$7,2,FALSE)</f>
        <v>16</v>
      </c>
      <c r="P120" s="79">
        <f t="shared" ref="P120:P166" si="42">+M120*O120</f>
        <v>48</v>
      </c>
      <c r="Q120" s="78" t="str">
        <f>IF(OR('MAPAS DE RIESGOS INHER Y RESID'!$G$7='MATRIZ DE RIESGOS DE SST'!P120,P120&lt;'MAPAS DE RIESGOS INHER Y RESID'!$G$3+1),'MAPAS DE RIESGOS INHER Y RESID'!$M$6,IF(OR('MAPAS DE RIESGOS INHER Y RESID'!$H$5='MATRIZ DE RIESGOS DE SST'!P120,P120&lt;'MAPAS DE RIESGOS INHER Y RESID'!$I$5+1),'MAPAS DE RIESGOS INHER Y RESID'!$M$5,IF(OR('MAPAS DE RIESGOS INHER Y RESID'!$I$4='MATRIZ DE RIESGOS DE SST'!P120,P120&lt;'MAPAS DE RIESGOS INHER Y RESID'!$J$4+1),'MAPAS DE RIESGOS INHER Y RESID'!$M$4,'MAPAS DE RIESGOS INHER Y RESID'!$M$3)))</f>
        <v>MODERADO</v>
      </c>
      <c r="R120" s="91" t="s">
        <v>140</v>
      </c>
      <c r="S120" s="91" t="s">
        <v>142</v>
      </c>
      <c r="T120" s="69" t="s">
        <v>349</v>
      </c>
      <c r="U120" s="69" t="s">
        <v>350</v>
      </c>
      <c r="V120" s="78" t="s">
        <v>56</v>
      </c>
      <c r="W120" s="80">
        <f>VLOOKUP(V120,'MAPAS DE RIESGOS INHER Y RESID'!$E$16:$F$18,2,FALSE)</f>
        <v>0.9</v>
      </c>
      <c r="X120" s="81">
        <f t="shared" si="41"/>
        <v>4.7999999999999972</v>
      </c>
      <c r="Y120" s="78" t="str">
        <f>IF(OR('MAPAS DE RIESGOS INHER Y RESID'!$G$18='MATRIZ DE RIESGOS DE SST'!X120,X120&lt;'MAPAS DE RIESGOS INHER Y RESID'!$G$16+1),'MAPAS DE RIESGOS INHER Y RESID'!$M$19,IF(OR('MAPAS DE RIESGOS INHER Y RESID'!$H$17='MATRIZ DE RIESGOS DE SST'!X120,X120&lt;'MAPAS DE RIESGOS INHER Y RESID'!$I$18+1),'MAPAS DE RIESGOS INHER Y RESID'!$M$18,IF(OR('MAPAS DE RIESGOS INHER Y RESID'!$I$17='MATRIZ DE RIESGOS DE SST'!X120,X120&lt;'MAPAS DE RIESGOS INHER Y RESID'!$J$17+1),'MAPAS DE RIESGOS INHER Y RESID'!$M$17,'MAPAS DE RIESGOS INHER Y RESID'!$M$16)))</f>
        <v>BAJO</v>
      </c>
      <c r="Z120" s="69" t="str">
        <f>VLOOKUP('MATRIZ DE RIESGOS DE SST'!Y120,'TABLA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1" spans="1:26" ht="265.14999999999998" customHeight="1" x14ac:dyDescent="0.25">
      <c r="A121" s="135"/>
      <c r="B121" s="135"/>
      <c r="C121" s="135"/>
      <c r="D121" s="135"/>
      <c r="E121" s="135"/>
      <c r="F121" s="135"/>
      <c r="G121" s="135"/>
      <c r="H121" s="132"/>
      <c r="I121" s="91" t="s">
        <v>182</v>
      </c>
      <c r="J121" s="70" t="s">
        <v>183</v>
      </c>
      <c r="K121" s="69" t="s">
        <v>132</v>
      </c>
      <c r="L121" s="78" t="s">
        <v>50</v>
      </c>
      <c r="M121" s="79">
        <f>VLOOKUP('MATRIZ DE RIESGOS DE SST'!L121,'MAPAS DE RIESGOS INHER Y RESID'!$E$3:$F$7,2,FALSE)</f>
        <v>2</v>
      </c>
      <c r="N121" s="78" t="s">
        <v>51</v>
      </c>
      <c r="O121" s="79">
        <f>VLOOKUP('MATRIZ DE RIESGOS DE SST'!N121,'MAPAS DE RIESGOS INHER Y RESID'!$O$3:$P$7,2,FALSE)</f>
        <v>16</v>
      </c>
      <c r="P121" s="79">
        <f t="shared" si="42"/>
        <v>32</v>
      </c>
      <c r="Q121" s="78" t="str">
        <f>IF(OR('MAPAS DE RIESGOS INHER Y RESID'!$G$7='MATRIZ DE RIESGOS DE SST'!P121,P121&lt;'MAPAS DE RIESGOS INHER Y RESID'!$G$3+1),'MAPAS DE RIESGOS INHER Y RESID'!$M$6,IF(OR('MAPAS DE RIESGOS INHER Y RESID'!$H$5='MATRIZ DE RIESGOS DE SST'!P121,P121&lt;'MAPAS DE RIESGOS INHER Y RESID'!$I$5+1),'MAPAS DE RIESGOS INHER Y RESID'!$M$5,IF(OR('MAPAS DE RIESGOS INHER Y RESID'!$I$4='MATRIZ DE RIESGOS DE SST'!P121,P121&lt;'MAPAS DE RIESGOS INHER Y RESID'!$J$4+1),'MAPAS DE RIESGOS INHER Y RESID'!$M$4,'MAPAS DE RIESGOS INHER Y RESID'!$M$3)))</f>
        <v>MODERADO</v>
      </c>
      <c r="R121" s="91" t="s">
        <v>184</v>
      </c>
      <c r="S121" s="91" t="s">
        <v>185</v>
      </c>
      <c r="T121" s="92" t="s">
        <v>135</v>
      </c>
      <c r="U121" s="19" t="s">
        <v>186</v>
      </c>
      <c r="V121" s="78" t="s">
        <v>56</v>
      </c>
      <c r="W121" s="80">
        <f>VLOOKUP(V121,'MAPAS DE RIESGOS INHER Y RESID'!$E$16:$F$18,2,FALSE)</f>
        <v>0.9</v>
      </c>
      <c r="X121" s="81">
        <f t="shared" si="41"/>
        <v>3.1999999999999993</v>
      </c>
      <c r="Y121" s="78" t="str">
        <f>IF(OR('MAPAS DE RIESGOS INHER Y RESID'!$G$18='MATRIZ DE RIESGOS DE SST'!X121,X121&lt;'MAPAS DE RIESGOS INHER Y RESID'!$G$16+1),'MAPAS DE RIESGOS INHER Y RESID'!$M$19,IF(OR('MAPAS DE RIESGOS INHER Y RESID'!$H$17='MATRIZ DE RIESGOS DE SST'!X121,X121&lt;'MAPAS DE RIESGOS INHER Y RESID'!$I$18+1),'MAPAS DE RIESGOS INHER Y RESID'!$M$18,IF(OR('MAPAS DE RIESGOS INHER Y RESID'!$I$17='MATRIZ DE RIESGOS DE SST'!X121,X121&lt;'MAPAS DE RIESGOS INHER Y RESID'!$J$17+1),'MAPAS DE RIESGOS INHER Y RESID'!$M$17,'MAPAS DE RIESGOS INHER Y RESID'!$M$16)))</f>
        <v>BAJO</v>
      </c>
      <c r="Z121" s="69" t="str">
        <f>VLOOKUP('MATRIZ DE RIESGOS DE SST'!Y121,'TABLA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2" spans="1:26" ht="312" customHeight="1" x14ac:dyDescent="0.25">
      <c r="A122" s="136"/>
      <c r="B122" s="136"/>
      <c r="C122" s="136"/>
      <c r="D122" s="136"/>
      <c r="E122" s="136"/>
      <c r="F122" s="136"/>
      <c r="G122" s="136"/>
      <c r="H122" s="133"/>
      <c r="I122" s="91" t="s">
        <v>351</v>
      </c>
      <c r="J122" s="69" t="s">
        <v>352</v>
      </c>
      <c r="K122" s="93" t="s">
        <v>59</v>
      </c>
      <c r="L122" s="78" t="s">
        <v>124</v>
      </c>
      <c r="M122" s="79">
        <f>VLOOKUP('MATRIZ DE RIESGOS DE SST'!L122,'MAPAS DE RIESGOS INHER Y RESID'!$E$3:$F$7,2,FALSE)</f>
        <v>4</v>
      </c>
      <c r="N122" s="78" t="s">
        <v>51</v>
      </c>
      <c r="O122" s="79">
        <f>VLOOKUP('MATRIZ DE RIESGOS DE SST'!N122,'MAPAS DE RIESGOS INHER Y RESID'!$O$3:$P$7,2,FALSE)</f>
        <v>16</v>
      </c>
      <c r="P122" s="79">
        <f t="shared" si="42"/>
        <v>64</v>
      </c>
      <c r="Q122" s="78" t="str">
        <f>IF(OR('MAPAS DE RIESGOS INHER Y RESID'!$G$7='MATRIZ DE RIESGOS DE SST'!P122,P122&lt;'MAPAS DE RIESGOS INHER Y RESID'!$G$3+1),'MAPAS DE RIESGOS INHER Y RESID'!$M$6,IF(OR('MAPAS DE RIESGOS INHER Y RESID'!$H$5='MATRIZ DE RIESGOS DE SST'!P122,P122&lt;'MAPAS DE RIESGOS INHER Y RESID'!$I$5+1),'MAPAS DE RIESGOS INHER Y RESID'!$M$5,IF(OR('MAPAS DE RIESGOS INHER Y RESID'!$I$4='MATRIZ DE RIESGOS DE SST'!P122,P122&lt;'MAPAS DE RIESGOS INHER Y RESID'!$J$4+1),'MAPAS DE RIESGOS INHER Y RESID'!$M$4,'MAPAS DE RIESGOS INHER Y RESID'!$M$3)))</f>
        <v>ALTO</v>
      </c>
      <c r="R122" s="91" t="s">
        <v>91</v>
      </c>
      <c r="S122" s="91" t="s">
        <v>353</v>
      </c>
      <c r="T122" s="69" t="s">
        <v>231</v>
      </c>
      <c r="U122" s="69" t="s">
        <v>354</v>
      </c>
      <c r="V122" s="78" t="s">
        <v>56</v>
      </c>
      <c r="W122" s="80">
        <f>VLOOKUP(V122,'MAPAS DE RIESGOS INHER Y RESID'!$E$16:$F$18,2,FALSE)</f>
        <v>0.9</v>
      </c>
      <c r="X122" s="81">
        <f t="shared" si="41"/>
        <v>6.3999999999999986</v>
      </c>
      <c r="Y122" s="78" t="str">
        <f>IF(OR('MAPAS DE RIESGOS INHER Y RESID'!$G$18='MATRIZ DE RIESGOS DE SST'!X122,X122&lt;'MAPAS DE RIESGOS INHER Y RESID'!$G$16+1),'MAPAS DE RIESGOS INHER Y RESID'!$M$19,IF(OR('MAPAS DE RIESGOS INHER Y RESID'!$H$17='MATRIZ DE RIESGOS DE SST'!X122,X122&lt;'MAPAS DE RIESGOS INHER Y RESID'!$I$18+1),'MAPAS DE RIESGOS INHER Y RESID'!$M$18,IF(OR('MAPAS DE RIESGOS INHER Y RESID'!$I$17='MATRIZ DE RIESGOS DE SST'!X122,X122&lt;'MAPAS DE RIESGOS INHER Y RESID'!$J$17+1),'MAPAS DE RIESGOS INHER Y RESID'!$M$17,'MAPAS DE RIESGOS INHER Y RESID'!$M$16)))</f>
        <v>BAJO</v>
      </c>
      <c r="Z122" s="69" t="str">
        <f>VLOOKUP('MATRIZ DE RIESGOS DE SST'!Y122,'TABLA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3" spans="1:26" ht="241.15" customHeight="1" x14ac:dyDescent="0.25">
      <c r="A123" s="135" t="s">
        <v>338</v>
      </c>
      <c r="B123" s="135" t="s">
        <v>45</v>
      </c>
      <c r="C123" s="135"/>
      <c r="D123" s="135" t="s">
        <v>45</v>
      </c>
      <c r="E123" s="135"/>
      <c r="F123" s="135"/>
      <c r="G123" s="135"/>
      <c r="H123" s="131" t="s">
        <v>605</v>
      </c>
      <c r="I123" s="91" t="s">
        <v>130</v>
      </c>
      <c r="J123" s="69" t="s">
        <v>355</v>
      </c>
      <c r="K123" s="91" t="s">
        <v>132</v>
      </c>
      <c r="L123" s="78" t="s">
        <v>50</v>
      </c>
      <c r="M123" s="79">
        <f>VLOOKUP('MATRIZ DE RIESGOS DE SST'!L123,'MAPAS DE RIESGOS INHER Y RESID'!$E$3:$F$7,2,FALSE)</f>
        <v>2</v>
      </c>
      <c r="N123" s="78" t="s">
        <v>76</v>
      </c>
      <c r="O123" s="79">
        <f>VLOOKUP('MATRIZ DE RIESGOS DE SST'!N123,'MAPAS DE RIESGOS INHER Y RESID'!$O$3:$P$7,2,FALSE)</f>
        <v>4</v>
      </c>
      <c r="P123" s="79">
        <f t="shared" si="42"/>
        <v>8</v>
      </c>
      <c r="Q123" s="78" t="str">
        <f>IF(OR('MAPAS DE RIESGOS INHER Y RESID'!$G$7='MATRIZ DE RIESGOS DE SST'!P123,P123&lt;'MAPAS DE RIESGOS INHER Y RESID'!$G$3+1),'MAPAS DE RIESGOS INHER Y RESID'!$M$6,IF(OR('MAPAS DE RIESGOS INHER Y RESID'!$H$5='MATRIZ DE RIESGOS DE SST'!P123,P123&lt;'MAPAS DE RIESGOS INHER Y RESID'!$I$5+1),'MAPAS DE RIESGOS INHER Y RESID'!$M$5,IF(OR('MAPAS DE RIESGOS INHER Y RESID'!$I$4='MATRIZ DE RIESGOS DE SST'!P123,P123&lt;'MAPAS DE RIESGOS INHER Y RESID'!$J$4+1),'MAPAS DE RIESGOS INHER Y RESID'!$M$4,'MAPAS DE RIESGOS INHER Y RESID'!$M$3)))</f>
        <v>BAJO</v>
      </c>
      <c r="R123" s="91" t="s">
        <v>91</v>
      </c>
      <c r="S123" s="91" t="s">
        <v>91</v>
      </c>
      <c r="T123" s="69" t="s">
        <v>356</v>
      </c>
      <c r="U123" s="69" t="s">
        <v>357</v>
      </c>
      <c r="V123" s="78" t="s">
        <v>56</v>
      </c>
      <c r="W123" s="80">
        <f>VLOOKUP(V123,'MAPAS DE RIESGOS INHER Y RESID'!$E$16:$F$18,2,FALSE)</f>
        <v>0.9</v>
      </c>
      <c r="X123" s="81">
        <f t="shared" si="41"/>
        <v>0.79999999999999982</v>
      </c>
      <c r="Y123" s="78" t="str">
        <f>IF(OR('MAPAS DE RIESGOS INHER Y RESID'!$G$18='MATRIZ DE RIESGOS DE SST'!X123,X123&lt;'MAPAS DE RIESGOS INHER Y RESID'!$G$16+1),'MAPAS DE RIESGOS INHER Y RESID'!$M$19,IF(OR('MAPAS DE RIESGOS INHER Y RESID'!$H$17='MATRIZ DE RIESGOS DE SST'!X123,X123&lt;'MAPAS DE RIESGOS INHER Y RESID'!$I$18+1),'MAPAS DE RIESGOS INHER Y RESID'!$M$18,IF(OR('MAPAS DE RIESGOS INHER Y RESID'!$I$17='MATRIZ DE RIESGOS DE SST'!X123,X123&lt;'MAPAS DE RIESGOS INHER Y RESID'!$J$17+1),'MAPAS DE RIESGOS INHER Y RESID'!$M$17,'MAPAS DE RIESGOS INHER Y RESID'!$M$16)))</f>
        <v>BAJO</v>
      </c>
      <c r="Z123" s="69" t="str">
        <f>VLOOKUP('MATRIZ DE RIESGOS DE SST'!Y123,'TABLA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4" spans="1:26" ht="343.9" customHeight="1" x14ac:dyDescent="0.25">
      <c r="A124" s="135"/>
      <c r="B124" s="135"/>
      <c r="C124" s="135"/>
      <c r="D124" s="135"/>
      <c r="E124" s="135"/>
      <c r="F124" s="135"/>
      <c r="G124" s="135"/>
      <c r="H124" s="132"/>
      <c r="I124" s="91" t="s">
        <v>228</v>
      </c>
      <c r="J124" s="69" t="s">
        <v>358</v>
      </c>
      <c r="K124" s="91" t="s">
        <v>359</v>
      </c>
      <c r="L124" s="78" t="s">
        <v>68</v>
      </c>
      <c r="M124" s="79">
        <f>VLOOKUP('MATRIZ DE RIESGOS DE SST'!L124,'MAPAS DE RIESGOS INHER Y RESID'!$E$3:$F$7,2,FALSE)</f>
        <v>3</v>
      </c>
      <c r="N124" s="78" t="s">
        <v>51</v>
      </c>
      <c r="O124" s="79">
        <f>VLOOKUP('MATRIZ DE RIESGOS DE SST'!N124,'MAPAS DE RIESGOS INHER Y RESID'!$O$3:$P$7,2,FALSE)</f>
        <v>16</v>
      </c>
      <c r="P124" s="79">
        <f t="shared" si="42"/>
        <v>48</v>
      </c>
      <c r="Q124" s="78" t="str">
        <f>IF(OR('MAPAS DE RIESGOS INHER Y RESID'!$G$7='MATRIZ DE RIESGOS DE SST'!P124,P124&lt;'MAPAS DE RIESGOS INHER Y RESID'!$G$3+1),'MAPAS DE RIESGOS INHER Y RESID'!$M$6,IF(OR('MAPAS DE RIESGOS INHER Y RESID'!$H$5='MATRIZ DE RIESGOS DE SST'!P124,P124&lt;'MAPAS DE RIESGOS INHER Y RESID'!$I$5+1),'MAPAS DE RIESGOS INHER Y RESID'!$M$5,IF(OR('MAPAS DE RIESGOS INHER Y RESID'!$I$4='MATRIZ DE RIESGOS DE SST'!P124,P124&lt;'MAPAS DE RIESGOS INHER Y RESID'!$J$4+1),'MAPAS DE RIESGOS INHER Y RESID'!$M$4,'MAPAS DE RIESGOS INHER Y RESID'!$M$3)))</f>
        <v>MODERADO</v>
      </c>
      <c r="R124" s="91" t="s">
        <v>360</v>
      </c>
      <c r="S124" s="91" t="s">
        <v>361</v>
      </c>
      <c r="T124" s="69" t="s">
        <v>362</v>
      </c>
      <c r="U124" s="69" t="s">
        <v>363</v>
      </c>
      <c r="V124" s="78" t="s">
        <v>56</v>
      </c>
      <c r="W124" s="80">
        <f>VLOOKUP(V124,'MAPAS DE RIESGOS INHER Y RESID'!$E$16:$F$18,2,FALSE)</f>
        <v>0.9</v>
      </c>
      <c r="X124" s="81">
        <f t="shared" si="41"/>
        <v>4.7999999999999972</v>
      </c>
      <c r="Y124" s="78" t="str">
        <f>IF(OR('MAPAS DE RIESGOS INHER Y RESID'!$G$18='MATRIZ DE RIESGOS DE SST'!X124,X124&lt;'MAPAS DE RIESGOS INHER Y RESID'!$G$16+1),'MAPAS DE RIESGOS INHER Y RESID'!$M$19,IF(OR('MAPAS DE RIESGOS INHER Y RESID'!$H$17='MATRIZ DE RIESGOS DE SST'!X124,X124&lt;'MAPAS DE RIESGOS INHER Y RESID'!$I$18+1),'MAPAS DE RIESGOS INHER Y RESID'!$M$18,IF(OR('MAPAS DE RIESGOS INHER Y RESID'!$I$17='MATRIZ DE RIESGOS DE SST'!X124,X124&lt;'MAPAS DE RIESGOS INHER Y RESID'!$J$17+1),'MAPAS DE RIESGOS INHER Y RESID'!$M$17,'MAPAS DE RIESGOS INHER Y RESID'!$M$16)))</f>
        <v>BAJO</v>
      </c>
      <c r="Z124" s="69" t="str">
        <f>VLOOKUP('MATRIZ DE RIESGOS DE SST'!Y124,'TABLA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5" spans="1:26" ht="257.45" customHeight="1" x14ac:dyDescent="0.25">
      <c r="A125" s="135"/>
      <c r="B125" s="135"/>
      <c r="C125" s="135"/>
      <c r="D125" s="135"/>
      <c r="E125" s="135"/>
      <c r="F125" s="135"/>
      <c r="G125" s="135"/>
      <c r="H125" s="132"/>
      <c r="I125" s="91" t="s">
        <v>364</v>
      </c>
      <c r="J125" s="69" t="s">
        <v>365</v>
      </c>
      <c r="K125" s="93" t="s">
        <v>165</v>
      </c>
      <c r="L125" s="78" t="s">
        <v>124</v>
      </c>
      <c r="M125" s="79">
        <f>VLOOKUP('MATRIZ DE RIESGOS DE SST'!L125,'MAPAS DE RIESGOS INHER Y RESID'!$E$3:$F$7,2,FALSE)</f>
        <v>4</v>
      </c>
      <c r="N125" s="78" t="s">
        <v>51</v>
      </c>
      <c r="O125" s="79">
        <f>VLOOKUP('MATRIZ DE RIESGOS DE SST'!N125,'MAPAS DE RIESGOS INHER Y RESID'!$O$3:$P$7,2,FALSE)</f>
        <v>16</v>
      </c>
      <c r="P125" s="79">
        <f t="shared" si="42"/>
        <v>64</v>
      </c>
      <c r="Q125" s="78" t="str">
        <f>IF(OR('MAPAS DE RIESGOS INHER Y RESID'!$G$7='MATRIZ DE RIESGOS DE SST'!P125,P125&lt;'MAPAS DE RIESGOS INHER Y RESID'!$G$3+1),'MAPAS DE RIESGOS INHER Y RESID'!$M$6,IF(OR('MAPAS DE RIESGOS INHER Y RESID'!$H$5='MATRIZ DE RIESGOS DE SST'!P125,P125&lt;'MAPAS DE RIESGOS INHER Y RESID'!$I$5+1),'MAPAS DE RIESGOS INHER Y RESID'!$M$5,IF(OR('MAPAS DE RIESGOS INHER Y RESID'!$I$4='MATRIZ DE RIESGOS DE SST'!P125,P125&lt;'MAPAS DE RIESGOS INHER Y RESID'!$J$4+1),'MAPAS DE RIESGOS INHER Y RESID'!$M$4,'MAPAS DE RIESGOS INHER Y RESID'!$M$3)))</f>
        <v>ALTO</v>
      </c>
      <c r="R125" s="91" t="s">
        <v>366</v>
      </c>
      <c r="S125" s="69" t="s">
        <v>367</v>
      </c>
      <c r="T125" s="69" t="s">
        <v>368</v>
      </c>
      <c r="U125" s="69" t="s">
        <v>369</v>
      </c>
      <c r="V125" s="78" t="s">
        <v>56</v>
      </c>
      <c r="W125" s="80">
        <f>VLOOKUP(V125,'MAPAS DE RIESGOS INHER Y RESID'!$E$16:$F$18,2,FALSE)</f>
        <v>0.9</v>
      </c>
      <c r="X125" s="81">
        <f t="shared" ref="X125" si="43">P125-(P125*W125)</f>
        <v>6.3999999999999986</v>
      </c>
      <c r="Y125" s="78" t="str">
        <f>IF(OR('MAPAS DE RIESGOS INHER Y RESID'!$G$18='MATRIZ DE RIESGOS DE SST'!X125,X125&lt;'MAPAS DE RIESGOS INHER Y RESID'!$G$16+1),'MAPAS DE RIESGOS INHER Y RESID'!$M$19,IF(OR('MAPAS DE RIESGOS INHER Y RESID'!$H$17='MATRIZ DE RIESGOS DE SST'!X125,X125&lt;'MAPAS DE RIESGOS INHER Y RESID'!$I$18+1),'MAPAS DE RIESGOS INHER Y RESID'!$M$18,IF(OR('MAPAS DE RIESGOS INHER Y RESID'!$I$17='MATRIZ DE RIESGOS DE SST'!X125,X125&lt;'MAPAS DE RIESGOS INHER Y RESID'!$J$17+1),'MAPAS DE RIESGOS INHER Y RESID'!$M$17,'MAPAS DE RIESGOS INHER Y RESID'!$M$16)))</f>
        <v>BAJO</v>
      </c>
      <c r="Z125" s="69" t="str">
        <f>VLOOKUP('MATRIZ DE RIESGOS DE SST'!Y125,'TABLA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6" spans="1:26" ht="330" customHeight="1" x14ac:dyDescent="0.25">
      <c r="A126" s="135"/>
      <c r="B126" s="135"/>
      <c r="C126" s="135"/>
      <c r="D126" s="135"/>
      <c r="E126" s="135"/>
      <c r="F126" s="135"/>
      <c r="G126" s="135"/>
      <c r="H126" s="132"/>
      <c r="I126" s="91" t="s">
        <v>57</v>
      </c>
      <c r="J126" s="69" t="s">
        <v>340</v>
      </c>
      <c r="K126" s="69" t="s">
        <v>204</v>
      </c>
      <c r="L126" s="78" t="s">
        <v>124</v>
      </c>
      <c r="M126" s="79">
        <f>VLOOKUP('MATRIZ DE RIESGOS DE SST'!L126,'MAPAS DE RIESGOS INHER Y RESID'!$E$3:$F$7,2,FALSE)</f>
        <v>4</v>
      </c>
      <c r="N126" s="78" t="s">
        <v>60</v>
      </c>
      <c r="O126" s="79">
        <f>VLOOKUP('MATRIZ DE RIESGOS DE SST'!N126,'MAPAS DE RIESGOS INHER Y RESID'!$O$3:$P$7,2,FALSE)</f>
        <v>256</v>
      </c>
      <c r="P126" s="79">
        <f t="shared" si="42"/>
        <v>1024</v>
      </c>
      <c r="Q126" s="78" t="str">
        <f>IF(OR('MAPAS DE RIESGOS INHER Y RESID'!$G$7='MATRIZ DE RIESGOS DE SST'!P126,P126&lt;'MAPAS DE RIESGOS INHER Y RESID'!$G$3+1),'MAPAS DE RIESGOS INHER Y RESID'!$M$6,IF(OR('MAPAS DE RIESGOS INHER Y RESID'!$H$5='MATRIZ DE RIESGOS DE SST'!P126,P126&lt;'MAPAS DE RIESGOS INHER Y RESID'!$I$5+1),'MAPAS DE RIESGOS INHER Y RESID'!$M$5,IF(OR('MAPAS DE RIESGOS INHER Y RESID'!$I$4='MATRIZ DE RIESGOS DE SST'!P126,P126&lt;'MAPAS DE RIESGOS INHER Y RESID'!$J$4+1),'MAPAS DE RIESGOS INHER Y RESID'!$M$4,'MAPAS DE RIESGOS INHER Y RESID'!$M$3)))</f>
        <v>ALTO</v>
      </c>
      <c r="R126" s="91" t="s">
        <v>91</v>
      </c>
      <c r="S126" s="69" t="s">
        <v>341</v>
      </c>
      <c r="T126" s="19" t="s">
        <v>231</v>
      </c>
      <c r="U126" s="19" t="s">
        <v>370</v>
      </c>
      <c r="V126" s="78" t="s">
        <v>56</v>
      </c>
      <c r="W126" s="80">
        <f>VLOOKUP(V126,'MAPAS DE RIESGOS INHER Y RESID'!$E$16:$F$18,2,FALSE)</f>
        <v>0.9</v>
      </c>
      <c r="X126" s="81">
        <f>P126-(W126*P126)</f>
        <v>102.39999999999998</v>
      </c>
      <c r="Y126" s="78" t="str">
        <f>IF(OR('MAPAS DE RIESGOS INHER Y RESID'!$G$18='MATRIZ DE RIESGOS DE SST'!X126,X126&lt;'MAPAS DE RIESGOS INHER Y RESID'!$G$16+1),'MAPAS DE RIESGOS INHER Y RESID'!$M$19,IF(OR('MAPAS DE RIESGOS INHER Y RESID'!$H$17='MATRIZ DE RIESGOS DE SST'!X126,X126&lt;'MAPAS DE RIESGOS INHER Y RESID'!$I$18+1),'MAPAS DE RIESGOS INHER Y RESID'!$M$18,IF(OR('MAPAS DE RIESGOS INHER Y RESID'!$I$17='MATRIZ DE RIESGOS DE SST'!X126,X126&lt;'MAPAS DE RIESGOS INHER Y RESID'!$J$17+1),'MAPAS DE RIESGOS INHER Y RESID'!$M$17,'MAPAS DE RIESGOS INHER Y RESID'!$M$16)))</f>
        <v>MODERADO</v>
      </c>
      <c r="Z126" s="69" t="str">
        <f>VLOOKUP('MATRIZ DE RIESGOS DE SST'!Y126,'TABLA DE CRITERIOS'!$A$25:$B$28,2,FALSE)</f>
        <v>Reforzar la divulgación y aplicación de los controles existentes para mejorar su eficacia o complementar dichos controles estableciendo el plan de acción necesario, teniendo en cuenta la jerarquía de definición de controles.</v>
      </c>
    </row>
    <row r="127" spans="1:26" ht="257.45" customHeight="1" x14ac:dyDescent="0.25">
      <c r="A127" s="135"/>
      <c r="B127" s="135"/>
      <c r="C127" s="135"/>
      <c r="D127" s="135"/>
      <c r="E127" s="135"/>
      <c r="F127" s="135"/>
      <c r="G127" s="135"/>
      <c r="H127" s="132"/>
      <c r="I127" s="91" t="s">
        <v>235</v>
      </c>
      <c r="J127" s="69" t="s">
        <v>236</v>
      </c>
      <c r="K127" s="69" t="s">
        <v>237</v>
      </c>
      <c r="L127" s="78" t="s">
        <v>50</v>
      </c>
      <c r="M127" s="79">
        <f>VLOOKUP('MATRIZ DE RIESGOS DE SST'!L127,'MAPAS DE RIESGOS INHER Y RESID'!$E$3:$F$7,2,FALSE)</f>
        <v>2</v>
      </c>
      <c r="N127" s="78" t="s">
        <v>51</v>
      </c>
      <c r="O127" s="79">
        <f>VLOOKUP('MATRIZ DE RIESGOS DE SST'!N127,'MAPAS DE RIESGOS INHER Y RESID'!$O$3:$P$7,2,FALSE)</f>
        <v>16</v>
      </c>
      <c r="P127" s="79">
        <f t="shared" si="42"/>
        <v>32</v>
      </c>
      <c r="Q127" s="78" t="str">
        <f>IF(OR('MAPAS DE RIESGOS INHER Y RESID'!$G$7='MATRIZ DE RIESGOS DE SST'!P127,P127&lt;'MAPAS DE RIESGOS INHER Y RESID'!$G$3+1),'MAPAS DE RIESGOS INHER Y RESID'!$M$6,IF(OR('MAPAS DE RIESGOS INHER Y RESID'!$H$5='MATRIZ DE RIESGOS DE SST'!P127,P127&lt;'MAPAS DE RIESGOS INHER Y RESID'!$I$5+1),'MAPAS DE RIESGOS INHER Y RESID'!$M$5,IF(OR('MAPAS DE RIESGOS INHER Y RESID'!$I$4='MATRIZ DE RIESGOS DE SST'!P127,P127&lt;'MAPAS DE RIESGOS INHER Y RESID'!$J$4+1),'MAPAS DE RIESGOS INHER Y RESID'!$M$4,'MAPAS DE RIESGOS INHER Y RESID'!$M$3)))</f>
        <v>MODERADO</v>
      </c>
      <c r="R127" s="97" t="s">
        <v>238</v>
      </c>
      <c r="S127" s="98" t="s">
        <v>239</v>
      </c>
      <c r="T127" s="69" t="s">
        <v>240</v>
      </c>
      <c r="U127" s="69" t="s">
        <v>241</v>
      </c>
      <c r="V127" s="78" t="s">
        <v>68</v>
      </c>
      <c r="W127" s="80">
        <f>VLOOKUP(V127,'MAPAS DE RIESGOS INHER Y RESID'!$E$16:$F$18,2,FALSE)</f>
        <v>0.4</v>
      </c>
      <c r="X127" s="81">
        <f t="shared" ref="X127" si="44">P127-(P127*W127)</f>
        <v>19.2</v>
      </c>
      <c r="Y127" s="78" t="str">
        <f>IF(OR('MAPAS DE RIESGOS INHER Y RESID'!$G$18='MATRIZ DE RIESGOS DE SST'!X127,X127&lt;'MAPAS DE RIESGOS INHER Y RESID'!$G$16+1),'MAPAS DE RIESGOS INHER Y RESID'!$M$19,IF(OR('MAPAS DE RIESGOS INHER Y RESID'!$H$17='MATRIZ DE RIESGOS DE SST'!X127,X127&lt;'MAPAS DE RIESGOS INHER Y RESID'!$I$18+1),'MAPAS DE RIESGOS INHER Y RESID'!$M$18,IF(OR('MAPAS DE RIESGOS INHER Y RESID'!$I$17='MATRIZ DE RIESGOS DE SST'!X127,X127&lt;'MAPAS DE RIESGOS INHER Y RESID'!$J$17+1),'MAPAS DE RIESGOS INHER Y RESID'!$M$17,'MAPAS DE RIESGOS INHER Y RESID'!$M$16)))</f>
        <v>MODERADO</v>
      </c>
      <c r="Z127" s="69" t="str">
        <f>VLOOKUP('MATRIZ DE RIESGOS DE SST'!Y127,'TABLA DE CRITERIOS'!$A$25:$B$28,2,FALSE)</f>
        <v>Reforzar la divulgación y aplicación de los controles existentes para mejorar su eficacia o complementar dichos controles estableciendo el plan de acción necesario, teniendo en cuenta la jerarquía de definición de controles.</v>
      </c>
    </row>
    <row r="128" spans="1:26" ht="333" customHeight="1" x14ac:dyDescent="0.25">
      <c r="A128" s="135"/>
      <c r="B128" s="135"/>
      <c r="C128" s="135"/>
      <c r="D128" s="135"/>
      <c r="E128" s="135"/>
      <c r="F128" s="135"/>
      <c r="G128" s="135"/>
      <c r="H128" s="132"/>
      <c r="I128" s="91" t="s">
        <v>228</v>
      </c>
      <c r="J128" s="69" t="s">
        <v>343</v>
      </c>
      <c r="K128" s="69" t="s">
        <v>59</v>
      </c>
      <c r="L128" s="78" t="s">
        <v>124</v>
      </c>
      <c r="M128" s="79">
        <f>VLOOKUP('MATRIZ DE RIESGOS DE SST'!L128,'MAPAS DE RIESGOS INHER Y RESID'!$E$3:$F$7,2,FALSE)</f>
        <v>4</v>
      </c>
      <c r="N128" s="78" t="s">
        <v>60</v>
      </c>
      <c r="O128" s="79">
        <f>VLOOKUP('MATRIZ DE RIESGOS DE SST'!N128,'MAPAS DE RIESGOS INHER Y RESID'!$O$3:$P$7,2,FALSE)</f>
        <v>256</v>
      </c>
      <c r="P128" s="79">
        <f t="shared" si="42"/>
        <v>1024</v>
      </c>
      <c r="Q128" s="78" t="str">
        <f>IF(OR('MAPAS DE RIESGOS INHER Y RESID'!$G$7='MATRIZ DE RIESGOS DE SST'!P128,P128&lt;'MAPAS DE RIESGOS INHER Y RESID'!$G$3+1),'MAPAS DE RIESGOS INHER Y RESID'!$M$6,IF(OR('MAPAS DE RIESGOS INHER Y RESID'!$H$5='MATRIZ DE RIESGOS DE SST'!P128,P128&lt;'MAPAS DE RIESGOS INHER Y RESID'!$I$5+1),'MAPAS DE RIESGOS INHER Y RESID'!$M$5,IF(OR('MAPAS DE RIESGOS INHER Y RESID'!$I$4='MATRIZ DE RIESGOS DE SST'!P128,P128&lt;'MAPAS DE RIESGOS INHER Y RESID'!$J$4+1),'MAPAS DE RIESGOS INHER Y RESID'!$M$4,'MAPAS DE RIESGOS INHER Y RESID'!$M$3)))</f>
        <v>ALTO</v>
      </c>
      <c r="R128" s="91" t="s">
        <v>91</v>
      </c>
      <c r="S128" s="69" t="s">
        <v>341</v>
      </c>
      <c r="T128" s="19" t="s">
        <v>231</v>
      </c>
      <c r="U128" s="19" t="s">
        <v>371</v>
      </c>
      <c r="V128" s="78" t="s">
        <v>56</v>
      </c>
      <c r="W128" s="80">
        <f>VLOOKUP(V128,'MAPAS DE RIESGOS INHER Y RESID'!$E$16:$F$18,2,FALSE)</f>
        <v>0.9</v>
      </c>
      <c r="X128" s="81">
        <f>P128-(W128*P128)</f>
        <v>102.39999999999998</v>
      </c>
      <c r="Y128" s="78" t="str">
        <f>IF(OR('MAPAS DE RIESGOS INHER Y RESID'!$G$18='MATRIZ DE RIESGOS DE SST'!X128,X128&lt;'MAPAS DE RIESGOS INHER Y RESID'!$G$16+1),'MAPAS DE RIESGOS INHER Y RESID'!$M$19,IF(OR('MAPAS DE RIESGOS INHER Y RESID'!$H$17='MATRIZ DE RIESGOS DE SST'!X128,X128&lt;'MAPAS DE RIESGOS INHER Y RESID'!$I$18+1),'MAPAS DE RIESGOS INHER Y RESID'!$M$18,IF(OR('MAPAS DE RIESGOS INHER Y RESID'!$I$17='MATRIZ DE RIESGOS DE SST'!X128,X128&lt;'MAPAS DE RIESGOS INHER Y RESID'!$J$17+1),'MAPAS DE RIESGOS INHER Y RESID'!$M$17,'MAPAS DE RIESGOS INHER Y RESID'!$M$16)))</f>
        <v>MODERADO</v>
      </c>
      <c r="Z128" s="69" t="str">
        <f>VLOOKUP('MATRIZ DE RIESGOS DE SST'!Y128,'TABLA DE CRITERIOS'!$A$25:$B$28,2,FALSE)</f>
        <v>Reforzar la divulgación y aplicación de los controles existentes para mejorar su eficacia o complementar dichos controles estableciendo el plan de acción necesario, teniendo en cuenta la jerarquía de definición de controles.</v>
      </c>
    </row>
    <row r="129" spans="1:26" ht="256.14999999999998" customHeight="1" x14ac:dyDescent="0.25">
      <c r="A129" s="135"/>
      <c r="B129" s="135"/>
      <c r="C129" s="135"/>
      <c r="D129" s="135"/>
      <c r="E129" s="135"/>
      <c r="F129" s="135"/>
      <c r="G129" s="135"/>
      <c r="H129" s="132"/>
      <c r="I129" s="91" t="s">
        <v>155</v>
      </c>
      <c r="J129" s="69" t="s">
        <v>345</v>
      </c>
      <c r="K129" s="69" t="s">
        <v>210</v>
      </c>
      <c r="L129" s="78" t="s">
        <v>68</v>
      </c>
      <c r="M129" s="79">
        <f>VLOOKUP('MATRIZ DE RIESGOS DE SST'!L129,'MAPAS DE RIESGOS INHER Y RESID'!$E$3:$F$7,2,FALSE)</f>
        <v>3</v>
      </c>
      <c r="N129" s="78" t="s">
        <v>51</v>
      </c>
      <c r="O129" s="79">
        <f>VLOOKUP('MATRIZ DE RIESGOS DE SST'!N129,'MAPAS DE RIESGOS INHER Y RESID'!$O$3:$P$7,2,FALSE)</f>
        <v>16</v>
      </c>
      <c r="P129" s="79">
        <f t="shared" si="42"/>
        <v>48</v>
      </c>
      <c r="Q129" s="78" t="str">
        <f>IF(OR('MAPAS DE RIESGOS INHER Y RESID'!$G$7='MATRIZ DE RIESGOS DE SST'!P129,P129&lt;'MAPAS DE RIESGOS INHER Y RESID'!$G$3+1),'MAPAS DE RIESGOS INHER Y RESID'!$M$6,IF(OR('MAPAS DE RIESGOS INHER Y RESID'!$H$5='MATRIZ DE RIESGOS DE SST'!P129,P129&lt;'MAPAS DE RIESGOS INHER Y RESID'!$I$5+1),'MAPAS DE RIESGOS INHER Y RESID'!$M$5,IF(OR('MAPAS DE RIESGOS INHER Y RESID'!$I$4='MATRIZ DE RIESGOS DE SST'!P129,P129&lt;'MAPAS DE RIESGOS INHER Y RESID'!$J$4+1),'MAPAS DE RIESGOS INHER Y RESID'!$M$4,'MAPAS DE RIESGOS INHER Y RESID'!$M$3)))</f>
        <v>MODERADO</v>
      </c>
      <c r="R129" s="69" t="s">
        <v>211</v>
      </c>
      <c r="S129" s="69" t="s">
        <v>212</v>
      </c>
      <c r="T129" s="69" t="s">
        <v>213</v>
      </c>
      <c r="U129" s="69" t="s">
        <v>214</v>
      </c>
      <c r="V129" s="78" t="s">
        <v>56</v>
      </c>
      <c r="W129" s="80">
        <f>VLOOKUP(V129,'MAPAS DE RIESGOS INHER Y RESID'!$E$16:$F$18,2,FALSE)</f>
        <v>0.9</v>
      </c>
      <c r="X129" s="81">
        <f t="shared" ref="X129" si="45">P129-(P129*W129)</f>
        <v>4.7999999999999972</v>
      </c>
      <c r="Y129" s="78" t="str">
        <f>IF(OR('MAPAS DE RIESGOS INHER Y RESID'!$G$18='MATRIZ DE RIESGOS DE SST'!X129,X129&lt;'MAPAS DE RIESGOS INHER Y RESID'!$G$16+1),'MAPAS DE RIESGOS INHER Y RESID'!$M$19,IF(OR('MAPAS DE RIESGOS INHER Y RESID'!$H$17='MATRIZ DE RIESGOS DE SST'!X129,X129&lt;'MAPAS DE RIESGOS INHER Y RESID'!$I$18+1),'MAPAS DE RIESGOS INHER Y RESID'!$M$18,IF(OR('MAPAS DE RIESGOS INHER Y RESID'!$I$17='MATRIZ DE RIESGOS DE SST'!X129,X129&lt;'MAPAS DE RIESGOS INHER Y RESID'!$J$17+1),'MAPAS DE RIESGOS INHER Y RESID'!$M$17,'MAPAS DE RIESGOS INHER Y RESID'!$M$16)))</f>
        <v>BAJO</v>
      </c>
      <c r="Z129" s="69" t="str">
        <f>VLOOKUP('MATRIZ DE RIESGOS DE SST'!Y129,'TABLA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0" spans="1:26" ht="256.14999999999998" customHeight="1" x14ac:dyDescent="0.25">
      <c r="A130" s="135"/>
      <c r="B130" s="135"/>
      <c r="C130" s="135"/>
      <c r="D130" s="135"/>
      <c r="E130" s="135"/>
      <c r="F130" s="135"/>
      <c r="G130" s="135"/>
      <c r="H130" s="132"/>
      <c r="I130" s="91" t="s">
        <v>73</v>
      </c>
      <c r="J130" s="70" t="s">
        <v>215</v>
      </c>
      <c r="K130" s="69" t="s">
        <v>313</v>
      </c>
      <c r="L130" s="78" t="s">
        <v>217</v>
      </c>
      <c r="M130" s="79">
        <f>VLOOKUP('MATRIZ DE RIESGOS DE SST'!L130,'MAPAS DE RIESGOS INHER Y RESID'!$E$3:$F$7,2,FALSE)</f>
        <v>1</v>
      </c>
      <c r="N130" s="78" t="s">
        <v>51</v>
      </c>
      <c r="O130" s="79">
        <f>VLOOKUP('MATRIZ DE RIESGOS DE SST'!N130,'MAPAS DE RIESGOS INHER Y RESID'!$O$3:$P$7,2,FALSE)</f>
        <v>16</v>
      </c>
      <c r="P130" s="79">
        <f t="shared" si="42"/>
        <v>16</v>
      </c>
      <c r="Q130" s="78" t="str">
        <f>IF(OR('MAPAS DE RIESGOS INHER Y RESID'!$G$7='MATRIZ DE RIESGOS DE SST'!P130,P130&lt;'MAPAS DE RIESGOS INHER Y RESID'!$G$3+1),'MAPAS DE RIESGOS INHER Y RESID'!$M$6,IF(OR('MAPAS DE RIESGOS INHER Y RESID'!$H$5='MATRIZ DE RIESGOS DE SST'!P130,P130&lt;'MAPAS DE RIESGOS INHER Y RESID'!$I$5+1),'MAPAS DE RIESGOS INHER Y RESID'!$M$5,IF(OR('MAPAS DE RIESGOS INHER Y RESID'!$I$4='MATRIZ DE RIESGOS DE SST'!P130,P130&lt;'MAPAS DE RIESGOS INHER Y RESID'!$J$4+1),'MAPAS DE RIESGOS INHER Y RESID'!$M$4,'MAPAS DE RIESGOS INHER Y RESID'!$M$3)))</f>
        <v>MODERADO</v>
      </c>
      <c r="R130" s="69" t="s">
        <v>218</v>
      </c>
      <c r="S130" s="69" t="s">
        <v>78</v>
      </c>
      <c r="T130" s="91" t="s">
        <v>219</v>
      </c>
      <c r="U130" s="69" t="s">
        <v>254</v>
      </c>
      <c r="V130" s="78" t="s">
        <v>56</v>
      </c>
      <c r="W130" s="80">
        <f>VLOOKUP(V130,'MAPAS DE RIESGOS INHER Y RESID'!$E$16:$F$18,2,FALSE)</f>
        <v>0.9</v>
      </c>
      <c r="X130" s="81">
        <f t="shared" ref="X130:X138" si="46">P130-(P130*W130)</f>
        <v>1.5999999999999996</v>
      </c>
      <c r="Y130" s="78" t="str">
        <f>IF(OR('MAPAS DE RIESGOS INHER Y RESID'!$G$18='MATRIZ DE RIESGOS DE SST'!X130,X130&lt;'MAPAS DE RIESGOS INHER Y RESID'!$G$16+1),'MAPAS DE RIESGOS INHER Y RESID'!$M$19,IF(OR('MAPAS DE RIESGOS INHER Y RESID'!$H$17='MATRIZ DE RIESGOS DE SST'!X130,X130&lt;'MAPAS DE RIESGOS INHER Y RESID'!$I$18+1),'MAPAS DE RIESGOS INHER Y RESID'!$M$18,IF(OR('MAPAS DE RIESGOS INHER Y RESID'!$I$17='MATRIZ DE RIESGOS DE SST'!X130,X130&lt;'MAPAS DE RIESGOS INHER Y RESID'!$J$17+1),'MAPAS DE RIESGOS INHER Y RESID'!$M$17,'MAPAS DE RIESGOS INHER Y RESID'!$M$16)))</f>
        <v>BAJO</v>
      </c>
      <c r="Z130" s="69" t="str">
        <f>VLOOKUP('MATRIZ DE RIESGOS DE SST'!Y130,'TABLA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1" spans="1:26" ht="261" customHeight="1" x14ac:dyDescent="0.25">
      <c r="A131" s="135"/>
      <c r="B131" s="135"/>
      <c r="C131" s="135"/>
      <c r="D131" s="135"/>
      <c r="E131" s="135"/>
      <c r="F131" s="135"/>
      <c r="G131" s="135"/>
      <c r="H131" s="132"/>
      <c r="I131" s="91" t="s">
        <v>100</v>
      </c>
      <c r="J131" s="69" t="s">
        <v>346</v>
      </c>
      <c r="K131" s="69" t="s">
        <v>102</v>
      </c>
      <c r="L131" s="78" t="s">
        <v>217</v>
      </c>
      <c r="M131" s="79">
        <f>VLOOKUP('MATRIZ DE RIESGOS DE SST'!L131,'MAPAS DE RIESGOS INHER Y RESID'!$E$3:$F$7,2,FALSE)</f>
        <v>1</v>
      </c>
      <c r="N131" s="78" t="s">
        <v>51</v>
      </c>
      <c r="O131" s="79">
        <f>VLOOKUP('MATRIZ DE RIESGOS DE SST'!N131,'MAPAS DE RIESGOS INHER Y RESID'!$O$3:$P$7,2,FALSE)</f>
        <v>16</v>
      </c>
      <c r="P131" s="79">
        <f t="shared" si="42"/>
        <v>16</v>
      </c>
      <c r="Q131" s="78" t="str">
        <f>IF(OR('MAPAS DE RIESGOS INHER Y RESID'!$G$7='MATRIZ DE RIESGOS DE SST'!P131,P131&lt;'MAPAS DE RIESGOS INHER Y RESID'!$G$3+1),'MAPAS DE RIESGOS INHER Y RESID'!$M$6,IF(OR('MAPAS DE RIESGOS INHER Y RESID'!$H$5='MATRIZ DE RIESGOS DE SST'!P131,P131&lt;'MAPAS DE RIESGOS INHER Y RESID'!$I$5+1),'MAPAS DE RIESGOS INHER Y RESID'!$M$5,IF(OR('MAPAS DE RIESGOS INHER Y RESID'!$I$4='MATRIZ DE RIESGOS DE SST'!P131,P131&lt;'MAPAS DE RIESGOS INHER Y RESID'!$J$4+1),'MAPAS DE RIESGOS INHER Y RESID'!$M$4,'MAPAS DE RIESGOS INHER Y RESID'!$M$3)))</f>
        <v>MODERADO</v>
      </c>
      <c r="R131" s="91" t="s">
        <v>91</v>
      </c>
      <c r="S131" s="91" t="s">
        <v>91</v>
      </c>
      <c r="T131" s="69" t="s">
        <v>325</v>
      </c>
      <c r="U131" s="69" t="s">
        <v>372</v>
      </c>
      <c r="V131" s="78" t="s">
        <v>56</v>
      </c>
      <c r="W131" s="80">
        <f>VLOOKUP(V131,'MAPAS DE RIESGOS INHER Y RESID'!$E$16:$F$18,2,FALSE)</f>
        <v>0.9</v>
      </c>
      <c r="X131" s="81">
        <f t="shared" si="46"/>
        <v>1.5999999999999996</v>
      </c>
      <c r="Y131" s="78" t="str">
        <f>IF(OR('MAPAS DE RIESGOS INHER Y RESID'!$G$18='MATRIZ DE RIESGOS DE SST'!X131,X131&lt;'MAPAS DE RIESGOS INHER Y RESID'!$G$16+1),'MAPAS DE RIESGOS INHER Y RESID'!$M$19,IF(OR('MAPAS DE RIESGOS INHER Y RESID'!$H$17='MATRIZ DE RIESGOS DE SST'!X131,X131&lt;'MAPAS DE RIESGOS INHER Y RESID'!$I$18+1),'MAPAS DE RIESGOS INHER Y RESID'!$M$18,IF(OR('MAPAS DE RIESGOS INHER Y RESID'!$I$17='MATRIZ DE RIESGOS DE SST'!X131,X131&lt;'MAPAS DE RIESGOS INHER Y RESID'!$J$17+1),'MAPAS DE RIESGOS INHER Y RESID'!$M$17,'MAPAS DE RIESGOS INHER Y RESID'!$M$16)))</f>
        <v>BAJO</v>
      </c>
      <c r="Z131" s="69" t="str">
        <f>VLOOKUP('MATRIZ DE RIESGOS DE SST'!Y131,'TABLA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2" spans="1:26" ht="292.14999999999998" customHeight="1" x14ac:dyDescent="0.25">
      <c r="A132" s="135"/>
      <c r="B132" s="135"/>
      <c r="C132" s="135"/>
      <c r="D132" s="135"/>
      <c r="E132" s="135"/>
      <c r="F132" s="135"/>
      <c r="G132" s="135"/>
      <c r="H132" s="132"/>
      <c r="I132" s="91" t="s">
        <v>47</v>
      </c>
      <c r="J132" s="70" t="s">
        <v>290</v>
      </c>
      <c r="K132" s="69" t="s">
        <v>49</v>
      </c>
      <c r="L132" s="78" t="s">
        <v>68</v>
      </c>
      <c r="M132" s="79">
        <f>VLOOKUP('MATRIZ DE RIESGOS DE SST'!L132,'MAPAS DE RIESGOS INHER Y RESID'!$E$3:$F$7,2,FALSE)</f>
        <v>3</v>
      </c>
      <c r="N132" s="78" t="s">
        <v>51</v>
      </c>
      <c r="O132" s="79">
        <f>VLOOKUP('MATRIZ DE RIESGOS DE SST'!N132,'MAPAS DE RIESGOS INHER Y RESID'!$O$3:$P$7,2,FALSE)</f>
        <v>16</v>
      </c>
      <c r="P132" s="79">
        <f t="shared" si="42"/>
        <v>48</v>
      </c>
      <c r="Q132" s="78" t="str">
        <f>IF(OR('MAPAS DE RIESGOS INHER Y RESID'!$G$7='MATRIZ DE RIESGOS DE SST'!P132,P132&lt;'MAPAS DE RIESGOS INHER Y RESID'!$G$3+1),'MAPAS DE RIESGOS INHER Y RESID'!$M$6,IF(OR('MAPAS DE RIESGOS INHER Y RESID'!$H$5='MATRIZ DE RIESGOS DE SST'!P132,P132&lt;'MAPAS DE RIESGOS INHER Y RESID'!$I$5+1),'MAPAS DE RIESGOS INHER Y RESID'!$M$5,IF(OR('MAPAS DE RIESGOS INHER Y RESID'!$I$4='MATRIZ DE RIESGOS DE SST'!P132,P132&lt;'MAPAS DE RIESGOS INHER Y RESID'!$J$4+1),'MAPAS DE RIESGOS INHER Y RESID'!$M$4,'MAPAS DE RIESGOS INHER Y RESID'!$M$3)))</f>
        <v>MODERADO</v>
      </c>
      <c r="R132" s="91" t="s">
        <v>317</v>
      </c>
      <c r="S132" s="69" t="s">
        <v>318</v>
      </c>
      <c r="T132" s="69" t="s">
        <v>319</v>
      </c>
      <c r="U132" s="69" t="s">
        <v>348</v>
      </c>
      <c r="V132" s="78" t="s">
        <v>56</v>
      </c>
      <c r="W132" s="80">
        <f>VLOOKUP(V132,'MAPAS DE RIESGOS INHER Y RESID'!$E$16:$F$18,2,FALSE)</f>
        <v>0.9</v>
      </c>
      <c r="X132" s="81">
        <f t="shared" si="46"/>
        <v>4.7999999999999972</v>
      </c>
      <c r="Y132" s="78" t="str">
        <f>IF(OR('MAPAS DE RIESGOS INHER Y RESID'!$G$18='MATRIZ DE RIESGOS DE SST'!X132,X132&lt;'MAPAS DE RIESGOS INHER Y RESID'!$G$16+1),'MAPAS DE RIESGOS INHER Y RESID'!$M$19,IF(OR('MAPAS DE RIESGOS INHER Y RESID'!$H$17='MATRIZ DE RIESGOS DE SST'!X132,X132&lt;'MAPAS DE RIESGOS INHER Y RESID'!$I$18+1),'MAPAS DE RIESGOS INHER Y RESID'!$M$18,IF(OR('MAPAS DE RIESGOS INHER Y RESID'!$I$17='MATRIZ DE RIESGOS DE SST'!X132,X132&lt;'MAPAS DE RIESGOS INHER Y RESID'!$J$17+1),'MAPAS DE RIESGOS INHER Y RESID'!$M$17,'MAPAS DE RIESGOS INHER Y RESID'!$M$16)))</f>
        <v>BAJO</v>
      </c>
      <c r="Z132" s="69" t="str">
        <f>VLOOKUP('MATRIZ DE RIESGOS DE SST'!Y132,'TABLA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3" spans="1:26" ht="312" customHeight="1" x14ac:dyDescent="0.25">
      <c r="A133" s="135"/>
      <c r="B133" s="135"/>
      <c r="C133" s="135"/>
      <c r="D133" s="135"/>
      <c r="E133" s="135"/>
      <c r="F133" s="135"/>
      <c r="G133" s="135"/>
      <c r="H133" s="132"/>
      <c r="I133" s="91" t="s">
        <v>163</v>
      </c>
      <c r="J133" s="69" t="s">
        <v>164</v>
      </c>
      <c r="K133" s="69" t="s">
        <v>165</v>
      </c>
      <c r="L133" s="78" t="s">
        <v>68</v>
      </c>
      <c r="M133" s="79">
        <f>VLOOKUP('MATRIZ DE RIESGOS DE SST'!L133,'MAPAS DE RIESGOS INHER Y RESID'!$E$3:$F$7,2,FALSE)</f>
        <v>3</v>
      </c>
      <c r="N133" s="78" t="s">
        <v>60</v>
      </c>
      <c r="O133" s="79">
        <f>VLOOKUP('MATRIZ DE RIESGOS DE SST'!N133,'MAPAS DE RIESGOS INHER Y RESID'!$O$3:$P$7,2,FALSE)</f>
        <v>256</v>
      </c>
      <c r="P133" s="79">
        <f>+M133*O133</f>
        <v>768</v>
      </c>
      <c r="Q133" s="78" t="str">
        <f>IF(OR('MAPAS DE RIESGOS INHER Y RESID'!$G$7='MATRIZ DE RIESGOS DE SST'!P133,P133&lt;'MAPAS DE RIESGOS INHER Y RESID'!$G$3+1),'MAPAS DE RIESGOS INHER Y RESID'!$M$6,IF(OR('MAPAS DE RIESGOS INHER Y RESID'!$H$5='MATRIZ DE RIESGOS DE SST'!P133,P133&lt;'MAPAS DE RIESGOS INHER Y RESID'!$I$5+1),'MAPAS DE RIESGOS INHER Y RESID'!$M$5,IF(OR('MAPAS DE RIESGOS INHER Y RESID'!$I$4='MATRIZ DE RIESGOS DE SST'!P133,P133&lt;'MAPAS DE RIESGOS INHER Y RESID'!$J$4+1),'MAPAS DE RIESGOS INHER Y RESID'!$M$4,'MAPAS DE RIESGOS INHER Y RESID'!$M$3)))</f>
        <v>ALTO</v>
      </c>
      <c r="R133" s="91" t="s">
        <v>91</v>
      </c>
      <c r="S133" s="91" t="s">
        <v>233</v>
      </c>
      <c r="T133" s="91" t="s">
        <v>91</v>
      </c>
      <c r="U133" s="69" t="s">
        <v>234</v>
      </c>
      <c r="V133" s="78" t="s">
        <v>56</v>
      </c>
      <c r="W133" s="80">
        <f>VLOOKUP(V133,'MAPAS DE RIESGOS INHER Y RESID'!$E$16:$F$18,2,FALSE)</f>
        <v>0.9</v>
      </c>
      <c r="X133" s="81">
        <f t="shared" si="46"/>
        <v>76.799999999999955</v>
      </c>
      <c r="Y133" s="78" t="str">
        <f>IF(OR('MAPAS DE RIESGOS INHER Y RESID'!$G$18='MATRIZ DE RIESGOS DE SST'!X133,X133&lt;'MAPAS DE RIESGOS INHER Y RESID'!$G$16+1),'MAPAS DE RIESGOS INHER Y RESID'!$M$19,IF(OR('MAPAS DE RIESGOS INHER Y RESID'!$H$17='MATRIZ DE RIESGOS DE SST'!X133,X133&lt;'MAPAS DE RIESGOS INHER Y RESID'!$I$18+1),'MAPAS DE RIESGOS INHER Y RESID'!$M$18,IF(OR('MAPAS DE RIESGOS INHER Y RESID'!$I$17='MATRIZ DE RIESGOS DE SST'!X133,X133&lt;'MAPAS DE RIESGOS INHER Y RESID'!$J$17+1),'MAPAS DE RIESGOS INHER Y RESID'!$M$17,'MAPAS DE RIESGOS INHER Y RESID'!$M$16)))</f>
        <v>MODERADO</v>
      </c>
      <c r="Z133" s="69" t="str">
        <f>VLOOKUP('MATRIZ DE RIESGOS DE SST'!Y133,'TABLA DE CRITERIOS'!$A$25:$B$28,2,FALSE)</f>
        <v>Reforzar la divulgación y aplicación de los controles existentes para mejorar su eficacia o complementar dichos controles estableciendo el plan de acción necesario, teniendo en cuenta la jerarquía de definición de controles.</v>
      </c>
    </row>
    <row r="134" spans="1:26" ht="249.6" customHeight="1" x14ac:dyDescent="0.25">
      <c r="A134" s="135"/>
      <c r="B134" s="135"/>
      <c r="C134" s="135"/>
      <c r="D134" s="135"/>
      <c r="E134" s="135"/>
      <c r="F134" s="135"/>
      <c r="G134" s="135"/>
      <c r="H134" s="132"/>
      <c r="I134" s="91" t="s">
        <v>182</v>
      </c>
      <c r="J134" s="70" t="s">
        <v>183</v>
      </c>
      <c r="K134" s="69" t="s">
        <v>132</v>
      </c>
      <c r="L134" s="78" t="s">
        <v>50</v>
      </c>
      <c r="M134" s="79">
        <f>VLOOKUP('MATRIZ DE RIESGOS DE SST'!L134,'MAPAS DE RIESGOS INHER Y RESID'!$E$3:$F$7,2,FALSE)</f>
        <v>2</v>
      </c>
      <c r="N134" s="78" t="s">
        <v>51</v>
      </c>
      <c r="O134" s="79">
        <f>VLOOKUP('MATRIZ DE RIESGOS DE SST'!N134,'MAPAS DE RIESGOS INHER Y RESID'!$O$3:$P$7,2,FALSE)</f>
        <v>16</v>
      </c>
      <c r="P134" s="79">
        <f t="shared" ref="P134" si="47">+M134*O134</f>
        <v>32</v>
      </c>
      <c r="Q134" s="78" t="str">
        <f>IF(OR('MAPAS DE RIESGOS INHER Y RESID'!$G$7='MATRIZ DE RIESGOS DE SST'!P134,P134&lt;'MAPAS DE RIESGOS INHER Y RESID'!$G$3+1),'MAPAS DE RIESGOS INHER Y RESID'!$M$6,IF(OR('MAPAS DE RIESGOS INHER Y RESID'!$H$5='MATRIZ DE RIESGOS DE SST'!P134,P134&lt;'MAPAS DE RIESGOS INHER Y RESID'!$I$5+1),'MAPAS DE RIESGOS INHER Y RESID'!$M$5,IF(OR('MAPAS DE RIESGOS INHER Y RESID'!$I$4='MATRIZ DE RIESGOS DE SST'!P134,P134&lt;'MAPAS DE RIESGOS INHER Y RESID'!$J$4+1),'MAPAS DE RIESGOS INHER Y RESID'!$M$4,'MAPAS DE RIESGOS INHER Y RESID'!$M$3)))</f>
        <v>MODERADO</v>
      </c>
      <c r="R134" s="91" t="s">
        <v>184</v>
      </c>
      <c r="S134" s="91" t="s">
        <v>185</v>
      </c>
      <c r="T134" s="92" t="s">
        <v>135</v>
      </c>
      <c r="U134" s="19" t="s">
        <v>186</v>
      </c>
      <c r="V134" s="78" t="s">
        <v>56</v>
      </c>
      <c r="W134" s="80">
        <f>VLOOKUP(V134,'MAPAS DE RIESGOS INHER Y RESID'!$E$16:$F$18,2,FALSE)</f>
        <v>0.9</v>
      </c>
      <c r="X134" s="81">
        <f t="shared" si="46"/>
        <v>3.1999999999999993</v>
      </c>
      <c r="Y134" s="78" t="str">
        <f>IF(OR('MAPAS DE RIESGOS INHER Y RESID'!$G$18='MATRIZ DE RIESGOS DE SST'!X134,X134&lt;'MAPAS DE RIESGOS INHER Y RESID'!$G$16+1),'MAPAS DE RIESGOS INHER Y RESID'!$M$19,IF(OR('MAPAS DE RIESGOS INHER Y RESID'!$H$17='MATRIZ DE RIESGOS DE SST'!X134,X134&lt;'MAPAS DE RIESGOS INHER Y RESID'!$I$18+1),'MAPAS DE RIESGOS INHER Y RESID'!$M$18,IF(OR('MAPAS DE RIESGOS INHER Y RESID'!$I$17='MATRIZ DE RIESGOS DE SST'!X134,X134&lt;'MAPAS DE RIESGOS INHER Y RESID'!$J$17+1),'MAPAS DE RIESGOS INHER Y RESID'!$M$17,'MAPAS DE RIESGOS INHER Y RESID'!$M$16)))</f>
        <v>BAJO</v>
      </c>
      <c r="Z134" s="69" t="str">
        <f>VLOOKUP('MATRIZ DE RIESGOS DE SST'!Y134,'TABLA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5" spans="1:26" ht="267.60000000000002" customHeight="1" x14ac:dyDescent="0.25">
      <c r="A135" s="136"/>
      <c r="B135" s="136"/>
      <c r="C135" s="136"/>
      <c r="D135" s="136"/>
      <c r="E135" s="136"/>
      <c r="F135" s="136"/>
      <c r="G135" s="136"/>
      <c r="H135" s="133"/>
      <c r="I135" s="91" t="s">
        <v>137</v>
      </c>
      <c r="J135" s="70" t="s">
        <v>138</v>
      </c>
      <c r="K135" s="69" t="s">
        <v>139</v>
      </c>
      <c r="L135" s="78" t="s">
        <v>68</v>
      </c>
      <c r="M135" s="79">
        <f>VLOOKUP('MATRIZ DE RIESGOS DE SST'!L135,'MAPAS DE RIESGOS INHER Y RESID'!$E$3:$F$7,2,FALSE)</f>
        <v>3</v>
      </c>
      <c r="N135" s="78" t="s">
        <v>51</v>
      </c>
      <c r="O135" s="79">
        <f>VLOOKUP('MATRIZ DE RIESGOS DE SST'!N135,'MAPAS DE RIESGOS INHER Y RESID'!$O$3:$P$7,2,FALSE)</f>
        <v>16</v>
      </c>
      <c r="P135" s="79">
        <f t="shared" si="42"/>
        <v>48</v>
      </c>
      <c r="Q135" s="78" t="str">
        <f>IF(OR('MAPAS DE RIESGOS INHER Y RESID'!$G$7='MATRIZ DE RIESGOS DE SST'!P135,P135&lt;'MAPAS DE RIESGOS INHER Y RESID'!$G$3+1),'MAPAS DE RIESGOS INHER Y RESID'!$M$6,IF(OR('MAPAS DE RIESGOS INHER Y RESID'!$H$5='MATRIZ DE RIESGOS DE SST'!P135,P135&lt;'MAPAS DE RIESGOS INHER Y RESID'!$I$5+1),'MAPAS DE RIESGOS INHER Y RESID'!$M$5,IF(OR('MAPAS DE RIESGOS INHER Y RESID'!$I$4='MATRIZ DE RIESGOS DE SST'!P135,P135&lt;'MAPAS DE RIESGOS INHER Y RESID'!$J$4+1),'MAPAS DE RIESGOS INHER Y RESID'!$M$4,'MAPAS DE RIESGOS INHER Y RESID'!$M$3)))</f>
        <v>MODERADO</v>
      </c>
      <c r="R135" s="91" t="s">
        <v>140</v>
      </c>
      <c r="S135" s="91" t="s">
        <v>142</v>
      </c>
      <c r="T135" s="69" t="s">
        <v>349</v>
      </c>
      <c r="U135" s="69" t="s">
        <v>373</v>
      </c>
      <c r="V135" s="78" t="s">
        <v>56</v>
      </c>
      <c r="W135" s="80">
        <f>VLOOKUP(V135,'MAPAS DE RIESGOS INHER Y RESID'!$E$16:$F$18,2,FALSE)</f>
        <v>0.9</v>
      </c>
      <c r="X135" s="81">
        <f t="shared" si="46"/>
        <v>4.7999999999999972</v>
      </c>
      <c r="Y135" s="78" t="str">
        <f>IF(OR('MAPAS DE RIESGOS INHER Y RESID'!$G$18='MATRIZ DE RIESGOS DE SST'!X135,X135&lt;'MAPAS DE RIESGOS INHER Y RESID'!$G$16+1),'MAPAS DE RIESGOS INHER Y RESID'!$M$19,IF(OR('MAPAS DE RIESGOS INHER Y RESID'!$H$17='MATRIZ DE RIESGOS DE SST'!X135,X135&lt;'MAPAS DE RIESGOS INHER Y RESID'!$I$18+1),'MAPAS DE RIESGOS INHER Y RESID'!$M$18,IF(OR('MAPAS DE RIESGOS INHER Y RESID'!$I$17='MATRIZ DE RIESGOS DE SST'!X135,X135&lt;'MAPAS DE RIESGOS INHER Y RESID'!$J$17+1),'MAPAS DE RIESGOS INHER Y RESID'!$M$17,'MAPAS DE RIESGOS INHER Y RESID'!$M$16)))</f>
        <v>BAJO</v>
      </c>
      <c r="Z135" s="69" t="str">
        <f>VLOOKUP('MATRIZ DE RIESGOS DE SST'!Y135,'TABLA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6" spans="1:26" ht="331.9" customHeight="1" x14ac:dyDescent="0.25">
      <c r="A136" s="135" t="s">
        <v>338</v>
      </c>
      <c r="B136" s="135" t="s">
        <v>45</v>
      </c>
      <c r="C136" s="135"/>
      <c r="D136" s="135" t="s">
        <v>45</v>
      </c>
      <c r="E136" s="135"/>
      <c r="F136" s="135"/>
      <c r="G136" s="135"/>
      <c r="H136" s="131" t="s">
        <v>261</v>
      </c>
      <c r="I136" s="91" t="s">
        <v>351</v>
      </c>
      <c r="J136" s="69" t="s">
        <v>352</v>
      </c>
      <c r="K136" s="93" t="s">
        <v>59</v>
      </c>
      <c r="L136" s="78" t="s">
        <v>124</v>
      </c>
      <c r="M136" s="79">
        <f>VLOOKUP('MATRIZ DE RIESGOS DE SST'!L136,'MAPAS DE RIESGOS INHER Y RESID'!$E$3:$F$7,2,FALSE)</f>
        <v>4</v>
      </c>
      <c r="N136" s="78" t="s">
        <v>51</v>
      </c>
      <c r="O136" s="79">
        <f>VLOOKUP('MATRIZ DE RIESGOS DE SST'!N136,'MAPAS DE RIESGOS INHER Y RESID'!$O$3:$P$7,2,FALSE)</f>
        <v>16</v>
      </c>
      <c r="P136" s="79">
        <f t="shared" si="42"/>
        <v>64</v>
      </c>
      <c r="Q136" s="78" t="str">
        <f>IF(OR('MAPAS DE RIESGOS INHER Y RESID'!$G$7='MATRIZ DE RIESGOS DE SST'!P136,P136&lt;'MAPAS DE RIESGOS INHER Y RESID'!$G$3+1),'MAPAS DE RIESGOS INHER Y RESID'!$M$6,IF(OR('MAPAS DE RIESGOS INHER Y RESID'!$H$5='MATRIZ DE RIESGOS DE SST'!P136,P136&lt;'MAPAS DE RIESGOS INHER Y RESID'!$I$5+1),'MAPAS DE RIESGOS INHER Y RESID'!$M$5,IF(OR('MAPAS DE RIESGOS INHER Y RESID'!$I$4='MATRIZ DE RIESGOS DE SST'!P136,P136&lt;'MAPAS DE RIESGOS INHER Y RESID'!$J$4+1),'MAPAS DE RIESGOS INHER Y RESID'!$M$4,'MAPAS DE RIESGOS INHER Y RESID'!$M$3)))</f>
        <v>ALTO</v>
      </c>
      <c r="R136" s="91" t="s">
        <v>374</v>
      </c>
      <c r="S136" s="91" t="s">
        <v>353</v>
      </c>
      <c r="T136" s="69" t="s">
        <v>231</v>
      </c>
      <c r="U136" s="69" t="s">
        <v>375</v>
      </c>
      <c r="V136" s="78" t="s">
        <v>56</v>
      </c>
      <c r="W136" s="80">
        <f>VLOOKUP(V136,'MAPAS DE RIESGOS INHER Y RESID'!$E$16:$F$18,2,FALSE)</f>
        <v>0.9</v>
      </c>
      <c r="X136" s="81">
        <f t="shared" si="46"/>
        <v>6.3999999999999986</v>
      </c>
      <c r="Y136" s="78" t="str">
        <f>IF(OR('MAPAS DE RIESGOS INHER Y RESID'!$G$18='MATRIZ DE RIESGOS DE SST'!X136,X136&lt;'MAPAS DE RIESGOS INHER Y RESID'!$G$16+1),'MAPAS DE RIESGOS INHER Y RESID'!$M$19,IF(OR('MAPAS DE RIESGOS INHER Y RESID'!$H$17='MATRIZ DE RIESGOS DE SST'!X136,X136&lt;'MAPAS DE RIESGOS INHER Y RESID'!$I$18+1),'MAPAS DE RIESGOS INHER Y RESID'!$M$18,IF(OR('MAPAS DE RIESGOS INHER Y RESID'!$I$17='MATRIZ DE RIESGOS DE SST'!X136,X136&lt;'MAPAS DE RIESGOS INHER Y RESID'!$J$17+1),'MAPAS DE RIESGOS INHER Y RESID'!$M$17,'MAPAS DE RIESGOS INHER Y RESID'!$M$16)))</f>
        <v>BAJO</v>
      </c>
      <c r="Z136" s="69" t="str">
        <f>VLOOKUP('MATRIZ DE RIESGOS DE SST'!Y136,'TABLA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7" spans="1:26" ht="250.15" customHeight="1" x14ac:dyDescent="0.25">
      <c r="A137" s="135"/>
      <c r="B137" s="135"/>
      <c r="C137" s="135"/>
      <c r="D137" s="135"/>
      <c r="E137" s="135"/>
      <c r="F137" s="135"/>
      <c r="G137" s="135"/>
      <c r="H137" s="132"/>
      <c r="I137" s="91" t="s">
        <v>130</v>
      </c>
      <c r="J137" s="69" t="s">
        <v>376</v>
      </c>
      <c r="K137" s="91" t="s">
        <v>132</v>
      </c>
      <c r="L137" s="78" t="s">
        <v>217</v>
      </c>
      <c r="M137" s="79">
        <f>VLOOKUP('MATRIZ DE RIESGOS DE SST'!L137,'MAPAS DE RIESGOS INHER Y RESID'!$E$3:$F$7,2,FALSE)</f>
        <v>1</v>
      </c>
      <c r="N137" s="78" t="s">
        <v>76</v>
      </c>
      <c r="O137" s="79">
        <f>VLOOKUP('MATRIZ DE RIESGOS DE SST'!N137,'MAPAS DE RIESGOS INHER Y RESID'!$O$3:$P$7,2,FALSE)</f>
        <v>4</v>
      </c>
      <c r="P137" s="79">
        <f t="shared" si="42"/>
        <v>4</v>
      </c>
      <c r="Q137" s="78" t="str">
        <f>IF(OR('MAPAS DE RIESGOS INHER Y RESID'!$G$7='MATRIZ DE RIESGOS DE SST'!P137,P137&lt;'MAPAS DE RIESGOS INHER Y RESID'!$G$3+1),'MAPAS DE RIESGOS INHER Y RESID'!$M$6,IF(OR('MAPAS DE RIESGOS INHER Y RESID'!$H$5='MATRIZ DE RIESGOS DE SST'!P137,P137&lt;'MAPAS DE RIESGOS INHER Y RESID'!$I$5+1),'MAPAS DE RIESGOS INHER Y RESID'!$M$5,IF(OR('MAPAS DE RIESGOS INHER Y RESID'!$I$4='MATRIZ DE RIESGOS DE SST'!P137,P137&lt;'MAPAS DE RIESGOS INHER Y RESID'!$J$4+1),'MAPAS DE RIESGOS INHER Y RESID'!$M$4,'MAPAS DE RIESGOS INHER Y RESID'!$M$3)))</f>
        <v>BAJO</v>
      </c>
      <c r="R137" s="91" t="s">
        <v>91</v>
      </c>
      <c r="S137" s="91" t="s">
        <v>91</v>
      </c>
      <c r="T137" s="69" t="s">
        <v>377</v>
      </c>
      <c r="U137" s="69" t="s">
        <v>378</v>
      </c>
      <c r="V137" s="78" t="s">
        <v>68</v>
      </c>
      <c r="W137" s="80">
        <f>VLOOKUP(V137,'MAPAS DE RIESGOS INHER Y RESID'!$E$16:$F$18,2,FALSE)</f>
        <v>0.4</v>
      </c>
      <c r="X137" s="81">
        <f t="shared" si="46"/>
        <v>2.4</v>
      </c>
      <c r="Y137" s="78" t="str">
        <f>IF(OR('MAPAS DE RIESGOS INHER Y RESID'!$G$18='MATRIZ DE RIESGOS DE SST'!X137,X137&lt;'MAPAS DE RIESGOS INHER Y RESID'!$G$16+1),'MAPAS DE RIESGOS INHER Y RESID'!$M$19,IF(OR('MAPAS DE RIESGOS INHER Y RESID'!$H$17='MATRIZ DE RIESGOS DE SST'!X137,X137&lt;'MAPAS DE RIESGOS INHER Y RESID'!$I$18+1),'MAPAS DE RIESGOS INHER Y RESID'!$M$18,IF(OR('MAPAS DE RIESGOS INHER Y RESID'!$I$17='MATRIZ DE RIESGOS DE SST'!X137,X137&lt;'MAPAS DE RIESGOS INHER Y RESID'!$J$17+1),'MAPAS DE RIESGOS INHER Y RESID'!$M$17,'MAPAS DE RIESGOS INHER Y RESID'!$M$16)))</f>
        <v>BAJO</v>
      </c>
      <c r="Z137" s="69" t="str">
        <f>VLOOKUP('MATRIZ DE RIESGOS DE SST'!Y137,'TABLA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8" spans="1:26" ht="244.9" customHeight="1" x14ac:dyDescent="0.25">
      <c r="A138" s="135"/>
      <c r="B138" s="135"/>
      <c r="C138" s="135"/>
      <c r="D138" s="135"/>
      <c r="E138" s="135"/>
      <c r="F138" s="135"/>
      <c r="G138" s="135"/>
      <c r="H138" s="132"/>
      <c r="I138" s="91" t="s">
        <v>228</v>
      </c>
      <c r="J138" s="69" t="s">
        <v>358</v>
      </c>
      <c r="K138" s="91" t="s">
        <v>359</v>
      </c>
      <c r="L138" s="78" t="s">
        <v>50</v>
      </c>
      <c r="M138" s="79">
        <f>VLOOKUP('MATRIZ DE RIESGOS DE SST'!L138,'MAPAS DE RIESGOS INHER Y RESID'!$E$3:$F$7,2,FALSE)</f>
        <v>2</v>
      </c>
      <c r="N138" s="78" t="s">
        <v>76</v>
      </c>
      <c r="O138" s="79">
        <f>VLOOKUP('MATRIZ DE RIESGOS DE SST'!N138,'MAPAS DE RIESGOS INHER Y RESID'!$O$3:$P$7,2,FALSE)</f>
        <v>4</v>
      </c>
      <c r="P138" s="79">
        <f t="shared" si="42"/>
        <v>8</v>
      </c>
      <c r="Q138" s="78" t="str">
        <f>IF(OR('MAPAS DE RIESGOS INHER Y RESID'!$G$7='MATRIZ DE RIESGOS DE SST'!P138,P138&lt;'MAPAS DE RIESGOS INHER Y RESID'!$G$3+1),'MAPAS DE RIESGOS INHER Y RESID'!$M$6,IF(OR('MAPAS DE RIESGOS INHER Y RESID'!$H$5='MATRIZ DE RIESGOS DE SST'!P138,P138&lt;'MAPAS DE RIESGOS INHER Y RESID'!$I$5+1),'MAPAS DE RIESGOS INHER Y RESID'!$M$5,IF(OR('MAPAS DE RIESGOS INHER Y RESID'!$I$4='MATRIZ DE RIESGOS DE SST'!P138,P138&lt;'MAPAS DE RIESGOS INHER Y RESID'!$J$4+1),'MAPAS DE RIESGOS INHER Y RESID'!$M$4,'MAPAS DE RIESGOS INHER Y RESID'!$M$3)))</f>
        <v>BAJO</v>
      </c>
      <c r="R138" s="91" t="s">
        <v>360</v>
      </c>
      <c r="S138" s="91" t="s">
        <v>361</v>
      </c>
      <c r="T138" s="69" t="s">
        <v>362</v>
      </c>
      <c r="U138" s="69" t="s">
        <v>379</v>
      </c>
      <c r="V138" s="78" t="s">
        <v>56</v>
      </c>
      <c r="W138" s="80">
        <f>VLOOKUP(V138,'MAPAS DE RIESGOS INHER Y RESID'!$E$16:$F$18,2,FALSE)</f>
        <v>0.9</v>
      </c>
      <c r="X138" s="81">
        <f t="shared" si="46"/>
        <v>0.79999999999999982</v>
      </c>
      <c r="Y138" s="78" t="str">
        <f>IF(OR('MAPAS DE RIESGOS INHER Y RESID'!$G$18='MATRIZ DE RIESGOS DE SST'!X138,X138&lt;'MAPAS DE RIESGOS INHER Y RESID'!$G$16+1),'MAPAS DE RIESGOS INHER Y RESID'!$M$19,IF(OR('MAPAS DE RIESGOS INHER Y RESID'!$H$17='MATRIZ DE RIESGOS DE SST'!X138,X138&lt;'MAPAS DE RIESGOS INHER Y RESID'!$I$18+1),'MAPAS DE RIESGOS INHER Y RESID'!$M$18,IF(OR('MAPAS DE RIESGOS INHER Y RESID'!$I$17='MATRIZ DE RIESGOS DE SST'!X138,X138&lt;'MAPAS DE RIESGOS INHER Y RESID'!$J$17+1),'MAPAS DE RIESGOS INHER Y RESID'!$M$17,'MAPAS DE RIESGOS INHER Y RESID'!$M$16)))</f>
        <v>BAJO</v>
      </c>
      <c r="Z138" s="69" t="str">
        <f>VLOOKUP('MATRIZ DE RIESGOS DE SST'!Y138,'TABLA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9" spans="1:26" ht="347.45" customHeight="1" x14ac:dyDescent="0.25">
      <c r="A139" s="135"/>
      <c r="B139" s="135"/>
      <c r="C139" s="135"/>
      <c r="D139" s="135"/>
      <c r="E139" s="135"/>
      <c r="F139" s="135"/>
      <c r="G139" s="135"/>
      <c r="H139" s="132"/>
      <c r="I139" s="91" t="s">
        <v>364</v>
      </c>
      <c r="J139" s="69" t="s">
        <v>365</v>
      </c>
      <c r="K139" s="93" t="s">
        <v>165</v>
      </c>
      <c r="L139" s="78" t="s">
        <v>50</v>
      </c>
      <c r="M139" s="79">
        <f>VLOOKUP('MATRIZ DE RIESGOS DE SST'!L139,'MAPAS DE RIESGOS INHER Y RESID'!$E$3:$F$7,2,FALSE)</f>
        <v>2</v>
      </c>
      <c r="N139" s="78" t="s">
        <v>60</v>
      </c>
      <c r="O139" s="79">
        <f>VLOOKUP('MATRIZ DE RIESGOS DE SST'!N139,'MAPAS DE RIESGOS INHER Y RESID'!$O$3:$P$7,2,FALSE)</f>
        <v>256</v>
      </c>
      <c r="P139" s="79">
        <f t="shared" si="42"/>
        <v>512</v>
      </c>
      <c r="Q139" s="78" t="str">
        <f>IF(OR('MAPAS DE RIESGOS INHER Y RESID'!$G$7='MATRIZ DE RIESGOS DE SST'!P139,P139&lt;'MAPAS DE RIESGOS INHER Y RESID'!$G$3+1),'MAPAS DE RIESGOS INHER Y RESID'!$M$6,IF(OR('MAPAS DE RIESGOS INHER Y RESID'!$H$5='MATRIZ DE RIESGOS DE SST'!P139,P139&lt;'MAPAS DE RIESGOS INHER Y RESID'!$I$5+1),'MAPAS DE RIESGOS INHER Y RESID'!$M$5,IF(OR('MAPAS DE RIESGOS INHER Y RESID'!$I$4='MATRIZ DE RIESGOS DE SST'!P139,P139&lt;'MAPAS DE RIESGOS INHER Y RESID'!$J$4+1),'MAPAS DE RIESGOS INHER Y RESID'!$M$4,'MAPAS DE RIESGOS INHER Y RESID'!$M$3)))</f>
        <v>ALTO</v>
      </c>
      <c r="R139" s="91" t="s">
        <v>366</v>
      </c>
      <c r="S139" s="69" t="s">
        <v>380</v>
      </c>
      <c r="T139" s="69" t="s">
        <v>381</v>
      </c>
      <c r="U139" s="69" t="s">
        <v>382</v>
      </c>
      <c r="V139" s="78" t="s">
        <v>68</v>
      </c>
      <c r="W139" s="80">
        <f>VLOOKUP(V139,'MAPAS DE RIESGOS INHER Y RESID'!$E$16:$F$18,2,FALSE)</f>
        <v>0.4</v>
      </c>
      <c r="X139" s="81">
        <f t="shared" ref="X139" si="48">P139-(P139*W139)</f>
        <v>307.2</v>
      </c>
      <c r="Y139" s="78" t="str">
        <f>IF(OR('MAPAS DE RIESGOS INHER Y RESID'!$G$18='MATRIZ DE RIESGOS DE SST'!X139,X139&lt;'MAPAS DE RIESGOS INHER Y RESID'!$G$16+1),'MAPAS DE RIESGOS INHER Y RESID'!$M$19,IF(OR('MAPAS DE RIESGOS INHER Y RESID'!$H$17='MATRIZ DE RIESGOS DE SST'!X139,X139&lt;'MAPAS DE RIESGOS INHER Y RESID'!$I$18+1),'MAPAS DE RIESGOS INHER Y RESID'!$M$18,IF(OR('MAPAS DE RIESGOS INHER Y RESID'!$I$17='MATRIZ DE RIESGOS DE SST'!X139,X139&lt;'MAPAS DE RIESGOS INHER Y RESID'!$J$17+1),'MAPAS DE RIESGOS INHER Y RESID'!$M$17,'MAPAS DE RIESGOS INHER Y RESID'!$M$16)))</f>
        <v>ALTO</v>
      </c>
      <c r="Z139" s="69" t="str">
        <f>VLOOKUP('MATRIZ DE RIESGOS DE SST'!Y139,'TABLA DE CRITERIOS'!$A$25:$B$28,2,FALSE)</f>
        <v xml:space="preserve">Realizar el análisis de riesgos por la tarea "ART", definiendo los controles específicos o adicionales para su realización según los respectivos procedimientos de trabajo seguro y divulgarlos al personal.  </v>
      </c>
    </row>
    <row r="140" spans="1:26" ht="342.6" customHeight="1" x14ac:dyDescent="0.25">
      <c r="A140" s="135"/>
      <c r="B140" s="135"/>
      <c r="C140" s="135"/>
      <c r="D140" s="135"/>
      <c r="E140" s="135"/>
      <c r="F140" s="135"/>
      <c r="G140" s="135"/>
      <c r="H140" s="132"/>
      <c r="I140" s="91" t="s">
        <v>57</v>
      </c>
      <c r="J140" s="69" t="s">
        <v>383</v>
      </c>
      <c r="K140" s="69" t="s">
        <v>384</v>
      </c>
      <c r="L140" s="78" t="s">
        <v>124</v>
      </c>
      <c r="M140" s="79">
        <f>VLOOKUP('MATRIZ DE RIESGOS DE SST'!L140,'MAPAS DE RIESGOS INHER Y RESID'!$E$3:$F$7,2,FALSE)</f>
        <v>4</v>
      </c>
      <c r="N140" s="78" t="s">
        <v>60</v>
      </c>
      <c r="O140" s="79">
        <f>VLOOKUP('MATRIZ DE RIESGOS DE SST'!N140,'MAPAS DE RIESGOS INHER Y RESID'!$O$3:$P$7,2,FALSE)</f>
        <v>256</v>
      </c>
      <c r="P140" s="79">
        <f t="shared" si="42"/>
        <v>1024</v>
      </c>
      <c r="Q140" s="78" t="str">
        <f>IF(OR('MAPAS DE RIESGOS INHER Y RESID'!$G$7='MATRIZ DE RIESGOS DE SST'!P140,P140&lt;'MAPAS DE RIESGOS INHER Y RESID'!$G$3+1),'MAPAS DE RIESGOS INHER Y RESID'!$M$6,IF(OR('MAPAS DE RIESGOS INHER Y RESID'!$H$5='MATRIZ DE RIESGOS DE SST'!P140,P140&lt;'MAPAS DE RIESGOS INHER Y RESID'!$I$5+1),'MAPAS DE RIESGOS INHER Y RESID'!$M$5,IF(OR('MAPAS DE RIESGOS INHER Y RESID'!$I$4='MATRIZ DE RIESGOS DE SST'!P140,P140&lt;'MAPAS DE RIESGOS INHER Y RESID'!$J$4+1),'MAPAS DE RIESGOS INHER Y RESID'!$M$4,'MAPAS DE RIESGOS INHER Y RESID'!$M$3)))</f>
        <v>ALTO</v>
      </c>
      <c r="R140" s="91" t="s">
        <v>385</v>
      </c>
      <c r="S140" s="69" t="s">
        <v>341</v>
      </c>
      <c r="T140" s="19" t="s">
        <v>231</v>
      </c>
      <c r="U140" s="19" t="s">
        <v>386</v>
      </c>
      <c r="V140" s="78" t="s">
        <v>56</v>
      </c>
      <c r="W140" s="80">
        <f>VLOOKUP(V140,'MAPAS DE RIESGOS INHER Y RESID'!$E$16:$F$18,2,FALSE)</f>
        <v>0.9</v>
      </c>
      <c r="X140" s="81">
        <f>P140-(W140*P140)</f>
        <v>102.39999999999998</v>
      </c>
      <c r="Y140" s="78" t="str">
        <f>IF(OR('MAPAS DE RIESGOS INHER Y RESID'!$G$18='MATRIZ DE RIESGOS DE SST'!X140,X140&lt;'MAPAS DE RIESGOS INHER Y RESID'!$G$16+1),'MAPAS DE RIESGOS INHER Y RESID'!$M$19,IF(OR('MAPAS DE RIESGOS INHER Y RESID'!$H$17='MATRIZ DE RIESGOS DE SST'!X140,X140&lt;'MAPAS DE RIESGOS INHER Y RESID'!$I$18+1),'MAPAS DE RIESGOS INHER Y RESID'!$M$18,IF(OR('MAPAS DE RIESGOS INHER Y RESID'!$I$17='MATRIZ DE RIESGOS DE SST'!X140,X140&lt;'MAPAS DE RIESGOS INHER Y RESID'!$J$17+1),'MAPAS DE RIESGOS INHER Y RESID'!$M$17,'MAPAS DE RIESGOS INHER Y RESID'!$M$16)))</f>
        <v>MODERADO</v>
      </c>
      <c r="Z140" s="69" t="str">
        <f>VLOOKUP('MATRIZ DE RIESGOS DE SST'!Y140,'TABLA DE CRITERIOS'!$A$25:$B$28,2,FALSE)</f>
        <v>Reforzar la divulgación y aplicación de los controles existentes para mejorar su eficacia o complementar dichos controles estableciendo el plan de acción necesario, teniendo en cuenta la jerarquía de definición de controles.</v>
      </c>
    </row>
    <row r="141" spans="1:26" ht="259.89999999999998" customHeight="1" x14ac:dyDescent="0.25">
      <c r="A141" s="135"/>
      <c r="B141" s="135"/>
      <c r="C141" s="135"/>
      <c r="D141" s="135"/>
      <c r="E141" s="135"/>
      <c r="F141" s="135"/>
      <c r="G141" s="135"/>
      <c r="H141" s="132"/>
      <c r="I141" s="91" t="s">
        <v>235</v>
      </c>
      <c r="J141" s="69" t="s">
        <v>236</v>
      </c>
      <c r="K141" s="69" t="s">
        <v>237</v>
      </c>
      <c r="L141" s="78" t="s">
        <v>217</v>
      </c>
      <c r="M141" s="79">
        <f>VLOOKUP('MATRIZ DE RIESGOS DE SST'!L141,'MAPAS DE RIESGOS INHER Y RESID'!$E$3:$F$7,2,FALSE)</f>
        <v>1</v>
      </c>
      <c r="N141" s="78" t="s">
        <v>51</v>
      </c>
      <c r="O141" s="79">
        <f>VLOOKUP('MATRIZ DE RIESGOS DE SST'!N141,'MAPAS DE RIESGOS INHER Y RESID'!$O$3:$P$7,2,FALSE)</f>
        <v>16</v>
      </c>
      <c r="P141" s="79">
        <f t="shared" ref="P141" si="49">+M141*O141</f>
        <v>16</v>
      </c>
      <c r="Q141" s="78" t="str">
        <f>IF(OR('MAPAS DE RIESGOS INHER Y RESID'!$G$7='MATRIZ DE RIESGOS DE SST'!P141,P141&lt;'MAPAS DE RIESGOS INHER Y RESID'!$G$3+1),'MAPAS DE RIESGOS INHER Y RESID'!$M$6,IF(OR('MAPAS DE RIESGOS INHER Y RESID'!$H$5='MATRIZ DE RIESGOS DE SST'!P141,P141&lt;'MAPAS DE RIESGOS INHER Y RESID'!$I$5+1),'MAPAS DE RIESGOS INHER Y RESID'!$M$5,IF(OR('MAPAS DE RIESGOS INHER Y RESID'!$I$4='MATRIZ DE RIESGOS DE SST'!P141,P141&lt;'MAPAS DE RIESGOS INHER Y RESID'!$J$4+1),'MAPAS DE RIESGOS INHER Y RESID'!$M$4,'MAPAS DE RIESGOS INHER Y RESID'!$M$3)))</f>
        <v>MODERADO</v>
      </c>
      <c r="R141" s="97" t="s">
        <v>238</v>
      </c>
      <c r="S141" s="98" t="s">
        <v>239</v>
      </c>
      <c r="T141" s="69" t="s">
        <v>240</v>
      </c>
      <c r="U141" s="69" t="s">
        <v>241</v>
      </c>
      <c r="V141" s="78" t="s">
        <v>68</v>
      </c>
      <c r="W141" s="80">
        <f>VLOOKUP(V141,'MAPAS DE RIESGOS INHER Y RESID'!$E$16:$F$18,2,FALSE)</f>
        <v>0.4</v>
      </c>
      <c r="X141" s="81">
        <f t="shared" ref="X141" si="50">P141-(P141*W141)</f>
        <v>9.6</v>
      </c>
      <c r="Y141" s="78" t="str">
        <f>IF(OR('MAPAS DE RIESGOS INHER Y RESID'!$G$18='MATRIZ DE RIESGOS DE SST'!X141,X141&lt;'MAPAS DE RIESGOS INHER Y RESID'!$G$16+1),'MAPAS DE RIESGOS INHER Y RESID'!$M$19,IF(OR('MAPAS DE RIESGOS INHER Y RESID'!$H$17='MATRIZ DE RIESGOS DE SST'!X141,X141&lt;'MAPAS DE RIESGOS INHER Y RESID'!$I$18+1),'MAPAS DE RIESGOS INHER Y RESID'!$M$18,IF(OR('MAPAS DE RIESGOS INHER Y RESID'!$I$17='MATRIZ DE RIESGOS DE SST'!X141,X141&lt;'MAPAS DE RIESGOS INHER Y RESID'!$J$17+1),'MAPAS DE RIESGOS INHER Y RESID'!$M$17,'MAPAS DE RIESGOS INHER Y RESID'!$M$16)))</f>
        <v>MODERADO</v>
      </c>
      <c r="Z141" s="69" t="str">
        <f>VLOOKUP('MATRIZ DE RIESGOS DE SST'!Y141,'TABLA DE CRITERIOS'!$A$25:$B$28,2,FALSE)</f>
        <v>Reforzar la divulgación y aplicación de los controles existentes para mejorar su eficacia o complementar dichos controles estableciendo el plan de acción necesario, teniendo en cuenta la jerarquía de definición de controles.</v>
      </c>
    </row>
    <row r="142" spans="1:26" ht="331.9" customHeight="1" x14ac:dyDescent="0.25">
      <c r="A142" s="135"/>
      <c r="B142" s="135"/>
      <c r="C142" s="135"/>
      <c r="D142" s="135"/>
      <c r="E142" s="135"/>
      <c r="F142" s="135"/>
      <c r="G142" s="135"/>
      <c r="H142" s="132"/>
      <c r="I142" s="91" t="s">
        <v>228</v>
      </c>
      <c r="J142" s="69" t="s">
        <v>343</v>
      </c>
      <c r="K142" s="69" t="s">
        <v>59</v>
      </c>
      <c r="L142" s="78" t="s">
        <v>217</v>
      </c>
      <c r="M142" s="79">
        <f>VLOOKUP('MATRIZ DE RIESGOS DE SST'!L142,'MAPAS DE RIESGOS INHER Y RESID'!$E$3:$F$7,2,FALSE)</f>
        <v>1</v>
      </c>
      <c r="N142" s="78" t="s">
        <v>60</v>
      </c>
      <c r="O142" s="79">
        <f>VLOOKUP('MATRIZ DE RIESGOS DE SST'!N142,'MAPAS DE RIESGOS INHER Y RESID'!$O$3:$P$7,2,FALSE)</f>
        <v>256</v>
      </c>
      <c r="P142" s="79">
        <f t="shared" si="42"/>
        <v>256</v>
      </c>
      <c r="Q142" s="78" t="str">
        <f>IF(OR('MAPAS DE RIESGOS INHER Y RESID'!$G$7='MATRIZ DE RIESGOS DE SST'!P142,P142&lt;'MAPAS DE RIESGOS INHER Y RESID'!$G$3+1),'MAPAS DE RIESGOS INHER Y RESID'!$M$6,IF(OR('MAPAS DE RIESGOS INHER Y RESID'!$H$5='MATRIZ DE RIESGOS DE SST'!P142,P142&lt;'MAPAS DE RIESGOS INHER Y RESID'!$I$5+1),'MAPAS DE RIESGOS INHER Y RESID'!$M$5,IF(OR('MAPAS DE RIESGOS INHER Y RESID'!$I$4='MATRIZ DE RIESGOS DE SST'!P142,P142&lt;'MAPAS DE RIESGOS INHER Y RESID'!$J$4+1),'MAPAS DE RIESGOS INHER Y RESID'!$M$4,'MAPAS DE RIESGOS INHER Y RESID'!$M$3)))</f>
        <v>ALTO</v>
      </c>
      <c r="R142" s="91" t="s">
        <v>91</v>
      </c>
      <c r="S142" s="69" t="s">
        <v>387</v>
      </c>
      <c r="T142" s="19" t="s">
        <v>231</v>
      </c>
      <c r="U142" s="19" t="s">
        <v>388</v>
      </c>
      <c r="V142" s="78" t="s">
        <v>56</v>
      </c>
      <c r="W142" s="80">
        <f>VLOOKUP(V142,'MAPAS DE RIESGOS INHER Y RESID'!$E$16:$F$18,2,FALSE)</f>
        <v>0.9</v>
      </c>
      <c r="X142" s="81">
        <f>P142-(W142*P142)</f>
        <v>25.599999999999994</v>
      </c>
      <c r="Y142" s="78" t="str">
        <f>IF(OR('MAPAS DE RIESGOS INHER Y RESID'!$G$18='MATRIZ DE RIESGOS DE SST'!X142,X142&lt;'MAPAS DE RIESGOS INHER Y RESID'!$G$16+1),'MAPAS DE RIESGOS INHER Y RESID'!$M$19,IF(OR('MAPAS DE RIESGOS INHER Y RESID'!$H$17='MATRIZ DE RIESGOS DE SST'!X142,X142&lt;'MAPAS DE RIESGOS INHER Y RESID'!$I$18+1),'MAPAS DE RIESGOS INHER Y RESID'!$M$18,IF(OR('MAPAS DE RIESGOS INHER Y RESID'!$I$17='MATRIZ DE RIESGOS DE SST'!X142,X142&lt;'MAPAS DE RIESGOS INHER Y RESID'!$J$17+1),'MAPAS DE RIESGOS INHER Y RESID'!$M$17,'MAPAS DE RIESGOS INHER Y RESID'!$M$16)))</f>
        <v>MODERADO</v>
      </c>
      <c r="Z142" s="69" t="str">
        <f>VLOOKUP('MATRIZ DE RIESGOS DE SST'!Y142,'TABLA DE CRITERIOS'!$A$25:$B$28,2,FALSE)</f>
        <v>Reforzar la divulgación y aplicación de los controles existentes para mejorar su eficacia o complementar dichos controles estableciendo el plan de acción necesario, teniendo en cuenta la jerarquía de definición de controles.</v>
      </c>
    </row>
    <row r="143" spans="1:26" ht="247.9" customHeight="1" x14ac:dyDescent="0.25">
      <c r="A143" s="135"/>
      <c r="B143" s="135"/>
      <c r="C143" s="135"/>
      <c r="D143" s="135"/>
      <c r="E143" s="135"/>
      <c r="F143" s="135"/>
      <c r="G143" s="135"/>
      <c r="H143" s="132"/>
      <c r="I143" s="91" t="s">
        <v>73</v>
      </c>
      <c r="J143" s="69" t="s">
        <v>345</v>
      </c>
      <c r="K143" s="69" t="s">
        <v>389</v>
      </c>
      <c r="L143" s="78" t="s">
        <v>68</v>
      </c>
      <c r="M143" s="79">
        <f>VLOOKUP('MATRIZ DE RIESGOS DE SST'!L143,'MAPAS DE RIESGOS INHER Y RESID'!$E$3:$F$7,2,FALSE)</f>
        <v>3</v>
      </c>
      <c r="N143" s="78" t="s">
        <v>51</v>
      </c>
      <c r="O143" s="79">
        <f>VLOOKUP('MATRIZ DE RIESGOS DE SST'!N143,'MAPAS DE RIESGOS INHER Y RESID'!$O$3:$P$7,2,FALSE)</f>
        <v>16</v>
      </c>
      <c r="P143" s="79">
        <f t="shared" si="42"/>
        <v>48</v>
      </c>
      <c r="Q143" s="78" t="str">
        <f>IF(OR('MAPAS DE RIESGOS INHER Y RESID'!$G$7='MATRIZ DE RIESGOS DE SST'!P143,P143&lt;'MAPAS DE RIESGOS INHER Y RESID'!$G$3+1),'MAPAS DE RIESGOS INHER Y RESID'!$M$6,IF(OR('MAPAS DE RIESGOS INHER Y RESID'!$H$5='MATRIZ DE RIESGOS DE SST'!P143,P143&lt;'MAPAS DE RIESGOS INHER Y RESID'!$I$5+1),'MAPAS DE RIESGOS INHER Y RESID'!$M$5,IF(OR('MAPAS DE RIESGOS INHER Y RESID'!$I$4='MATRIZ DE RIESGOS DE SST'!P143,P143&lt;'MAPAS DE RIESGOS INHER Y RESID'!$J$4+1),'MAPAS DE RIESGOS INHER Y RESID'!$M$4,'MAPAS DE RIESGOS INHER Y RESID'!$M$3)))</f>
        <v>MODERADO</v>
      </c>
      <c r="R143" s="91" t="s">
        <v>91</v>
      </c>
      <c r="S143" s="91" t="s">
        <v>390</v>
      </c>
      <c r="T143" s="69" t="s">
        <v>391</v>
      </c>
      <c r="U143" s="69" t="s">
        <v>392</v>
      </c>
      <c r="V143" s="78" t="s">
        <v>56</v>
      </c>
      <c r="W143" s="80">
        <f>VLOOKUP(V143,'MAPAS DE RIESGOS INHER Y RESID'!$E$16:$F$18,2,FALSE)</f>
        <v>0.9</v>
      </c>
      <c r="X143" s="81">
        <f t="shared" ref="X143:X153" si="51">P143-(P143*W143)</f>
        <v>4.7999999999999972</v>
      </c>
      <c r="Y143" s="78" t="str">
        <f>IF(OR('MAPAS DE RIESGOS INHER Y RESID'!$G$18='MATRIZ DE RIESGOS DE SST'!X143,X143&lt;'MAPAS DE RIESGOS INHER Y RESID'!$G$16+1),'MAPAS DE RIESGOS INHER Y RESID'!$M$19,IF(OR('MAPAS DE RIESGOS INHER Y RESID'!$H$17='MATRIZ DE RIESGOS DE SST'!X143,X143&lt;'MAPAS DE RIESGOS INHER Y RESID'!$I$18+1),'MAPAS DE RIESGOS INHER Y RESID'!$M$18,IF(OR('MAPAS DE RIESGOS INHER Y RESID'!$I$17='MATRIZ DE RIESGOS DE SST'!X143,X143&lt;'MAPAS DE RIESGOS INHER Y RESID'!$J$17+1),'MAPAS DE RIESGOS INHER Y RESID'!$M$17,'MAPAS DE RIESGOS INHER Y RESID'!$M$16)))</f>
        <v>BAJO</v>
      </c>
      <c r="Z143" s="69" t="str">
        <f>VLOOKUP('MATRIZ DE RIESGOS DE SST'!Y143,'TABLA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4" spans="1:26" ht="267.60000000000002" customHeight="1" x14ac:dyDescent="0.25">
      <c r="A144" s="135"/>
      <c r="B144" s="135"/>
      <c r="C144" s="135"/>
      <c r="D144" s="135"/>
      <c r="E144" s="135"/>
      <c r="F144" s="135"/>
      <c r="G144" s="135"/>
      <c r="H144" s="132"/>
      <c r="I144" s="91" t="s">
        <v>100</v>
      </c>
      <c r="J144" s="69" t="s">
        <v>393</v>
      </c>
      <c r="K144" s="69" t="s">
        <v>394</v>
      </c>
      <c r="L144" s="78" t="s">
        <v>217</v>
      </c>
      <c r="M144" s="79">
        <f>VLOOKUP('MATRIZ DE RIESGOS DE SST'!L144,'MAPAS DE RIESGOS INHER Y RESID'!$E$3:$F$7,2,FALSE)</f>
        <v>1</v>
      </c>
      <c r="N144" s="78" t="s">
        <v>51</v>
      </c>
      <c r="O144" s="79">
        <f>VLOOKUP('MATRIZ DE RIESGOS DE SST'!N144,'MAPAS DE RIESGOS INHER Y RESID'!$O$3:$P$7,2,FALSE)</f>
        <v>16</v>
      </c>
      <c r="P144" s="79">
        <f t="shared" si="42"/>
        <v>16</v>
      </c>
      <c r="Q144" s="78" t="str">
        <f>IF(OR('MAPAS DE RIESGOS INHER Y RESID'!$G$7='MATRIZ DE RIESGOS DE SST'!P144,P144&lt;'MAPAS DE RIESGOS INHER Y RESID'!$G$3+1),'MAPAS DE RIESGOS INHER Y RESID'!$M$6,IF(OR('MAPAS DE RIESGOS INHER Y RESID'!$H$5='MATRIZ DE RIESGOS DE SST'!P144,P144&lt;'MAPAS DE RIESGOS INHER Y RESID'!$I$5+1),'MAPAS DE RIESGOS INHER Y RESID'!$M$5,IF(OR('MAPAS DE RIESGOS INHER Y RESID'!$I$4='MATRIZ DE RIESGOS DE SST'!P144,P144&lt;'MAPAS DE RIESGOS INHER Y RESID'!$J$4+1),'MAPAS DE RIESGOS INHER Y RESID'!$M$4,'MAPAS DE RIESGOS INHER Y RESID'!$M$3)))</f>
        <v>MODERADO</v>
      </c>
      <c r="R144" s="91" t="s">
        <v>91</v>
      </c>
      <c r="S144" s="91" t="s">
        <v>91</v>
      </c>
      <c r="T144" s="69" t="s">
        <v>395</v>
      </c>
      <c r="U144" s="69" t="s">
        <v>396</v>
      </c>
      <c r="V144" s="78" t="s">
        <v>56</v>
      </c>
      <c r="W144" s="80">
        <f>VLOOKUP(V144,'MAPAS DE RIESGOS INHER Y RESID'!$E$16:$F$18,2,FALSE)</f>
        <v>0.9</v>
      </c>
      <c r="X144" s="81">
        <f t="shared" si="51"/>
        <v>1.5999999999999996</v>
      </c>
      <c r="Y144" s="78" t="str">
        <f>IF(OR('MAPAS DE RIESGOS INHER Y RESID'!$G$18='MATRIZ DE RIESGOS DE SST'!X144,X144&lt;'MAPAS DE RIESGOS INHER Y RESID'!$G$16+1),'MAPAS DE RIESGOS INHER Y RESID'!$M$19,IF(OR('MAPAS DE RIESGOS INHER Y RESID'!$H$17='MATRIZ DE RIESGOS DE SST'!X144,X144&lt;'MAPAS DE RIESGOS INHER Y RESID'!$I$18+1),'MAPAS DE RIESGOS INHER Y RESID'!$M$18,IF(OR('MAPAS DE RIESGOS INHER Y RESID'!$I$17='MATRIZ DE RIESGOS DE SST'!X144,X144&lt;'MAPAS DE RIESGOS INHER Y RESID'!$J$17+1),'MAPAS DE RIESGOS INHER Y RESID'!$M$17,'MAPAS DE RIESGOS INHER Y RESID'!$M$16)))</f>
        <v>BAJO</v>
      </c>
      <c r="Z144" s="69" t="str">
        <f>VLOOKUP('MATRIZ DE RIESGOS DE SST'!Y144,'TABLA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5" spans="1:26" ht="267.60000000000002" customHeight="1" x14ac:dyDescent="0.25">
      <c r="A145" s="135"/>
      <c r="B145" s="135"/>
      <c r="C145" s="135"/>
      <c r="D145" s="135"/>
      <c r="E145" s="135"/>
      <c r="F145" s="135"/>
      <c r="G145" s="135"/>
      <c r="H145" s="132"/>
      <c r="I145" s="91" t="s">
        <v>47</v>
      </c>
      <c r="J145" s="70" t="s">
        <v>290</v>
      </c>
      <c r="K145" s="69" t="s">
        <v>49</v>
      </c>
      <c r="L145" s="78" t="s">
        <v>68</v>
      </c>
      <c r="M145" s="79">
        <f>VLOOKUP('MATRIZ DE RIESGOS DE SST'!L145,'MAPAS DE RIESGOS INHER Y RESID'!$E$3:$F$7,2,FALSE)</f>
        <v>3</v>
      </c>
      <c r="N145" s="78" t="s">
        <v>51</v>
      </c>
      <c r="O145" s="79">
        <f>VLOOKUP('MATRIZ DE RIESGOS DE SST'!N145,'MAPAS DE RIESGOS INHER Y RESID'!$O$3:$P$7,2,FALSE)</f>
        <v>16</v>
      </c>
      <c r="P145" s="79">
        <f t="shared" si="42"/>
        <v>48</v>
      </c>
      <c r="Q145" s="78" t="str">
        <f>IF(OR('MAPAS DE RIESGOS INHER Y RESID'!$G$7='MATRIZ DE RIESGOS DE SST'!P145,P145&lt;'MAPAS DE RIESGOS INHER Y RESID'!$G$3+1),'MAPAS DE RIESGOS INHER Y RESID'!$M$6,IF(OR('MAPAS DE RIESGOS INHER Y RESID'!$H$5='MATRIZ DE RIESGOS DE SST'!P145,P145&lt;'MAPAS DE RIESGOS INHER Y RESID'!$I$5+1),'MAPAS DE RIESGOS INHER Y RESID'!$M$5,IF(OR('MAPAS DE RIESGOS INHER Y RESID'!$I$4='MATRIZ DE RIESGOS DE SST'!P145,P145&lt;'MAPAS DE RIESGOS INHER Y RESID'!$J$4+1),'MAPAS DE RIESGOS INHER Y RESID'!$M$4,'MAPAS DE RIESGOS INHER Y RESID'!$M$3)))</f>
        <v>MODERADO</v>
      </c>
      <c r="R145" s="91" t="s">
        <v>317</v>
      </c>
      <c r="S145" s="69" t="s">
        <v>318</v>
      </c>
      <c r="T145" s="69" t="s">
        <v>319</v>
      </c>
      <c r="U145" s="69" t="s">
        <v>348</v>
      </c>
      <c r="V145" s="78" t="s">
        <v>56</v>
      </c>
      <c r="W145" s="80">
        <f>VLOOKUP(V145,'MAPAS DE RIESGOS INHER Y RESID'!$E$16:$F$18,2,FALSE)</f>
        <v>0.9</v>
      </c>
      <c r="X145" s="81">
        <f t="shared" si="51"/>
        <v>4.7999999999999972</v>
      </c>
      <c r="Y145" s="78" t="str">
        <f>IF(OR('MAPAS DE RIESGOS INHER Y RESID'!$G$18='MATRIZ DE RIESGOS DE SST'!X145,X145&lt;'MAPAS DE RIESGOS INHER Y RESID'!$G$16+1),'MAPAS DE RIESGOS INHER Y RESID'!$M$19,IF(OR('MAPAS DE RIESGOS INHER Y RESID'!$H$17='MATRIZ DE RIESGOS DE SST'!X145,X145&lt;'MAPAS DE RIESGOS INHER Y RESID'!$I$18+1),'MAPAS DE RIESGOS INHER Y RESID'!$M$18,IF(OR('MAPAS DE RIESGOS INHER Y RESID'!$I$17='MATRIZ DE RIESGOS DE SST'!X145,X145&lt;'MAPAS DE RIESGOS INHER Y RESID'!$J$17+1),'MAPAS DE RIESGOS INHER Y RESID'!$M$17,'MAPAS DE RIESGOS INHER Y RESID'!$M$16)))</f>
        <v>BAJO</v>
      </c>
      <c r="Z145" s="69" t="str">
        <f>VLOOKUP('MATRIZ DE RIESGOS DE SST'!Y145,'TABLA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6" spans="1:26" ht="267.60000000000002" customHeight="1" x14ac:dyDescent="0.25">
      <c r="A146" s="135"/>
      <c r="B146" s="135"/>
      <c r="C146" s="135"/>
      <c r="D146" s="135"/>
      <c r="E146" s="135"/>
      <c r="F146" s="135"/>
      <c r="G146" s="135"/>
      <c r="H146" s="132"/>
      <c r="I146" s="91" t="s">
        <v>286</v>
      </c>
      <c r="J146" s="69" t="s">
        <v>397</v>
      </c>
      <c r="K146" s="91" t="s">
        <v>90</v>
      </c>
      <c r="L146" s="78" t="s">
        <v>68</v>
      </c>
      <c r="M146" s="79">
        <f>VLOOKUP('MATRIZ DE RIESGOS DE SST'!L146,'MAPAS DE RIESGOS INHER Y RESID'!$E$3:$F$7,2,FALSE)</f>
        <v>3</v>
      </c>
      <c r="N146" s="78" t="s">
        <v>51</v>
      </c>
      <c r="O146" s="79">
        <f>VLOOKUP('MATRIZ DE RIESGOS DE SST'!N146,'MAPAS DE RIESGOS INHER Y RESID'!$O$3:$P$7,2,FALSE)</f>
        <v>16</v>
      </c>
      <c r="P146" s="79">
        <f t="shared" si="42"/>
        <v>48</v>
      </c>
      <c r="Q146" s="78" t="str">
        <f>IF(OR('MAPAS DE RIESGOS INHER Y RESID'!$G$7='MATRIZ DE RIESGOS DE SST'!P146,P146&lt;'MAPAS DE RIESGOS INHER Y RESID'!$G$3+1),'MAPAS DE RIESGOS INHER Y RESID'!$M$6,IF(OR('MAPAS DE RIESGOS INHER Y RESID'!$H$5='MATRIZ DE RIESGOS DE SST'!P146,P146&lt;'MAPAS DE RIESGOS INHER Y RESID'!$I$5+1),'MAPAS DE RIESGOS INHER Y RESID'!$M$5,IF(OR('MAPAS DE RIESGOS INHER Y RESID'!$I$4='MATRIZ DE RIESGOS DE SST'!P146,P146&lt;'MAPAS DE RIESGOS INHER Y RESID'!$J$4+1),'MAPAS DE RIESGOS INHER Y RESID'!$M$4,'MAPAS DE RIESGOS INHER Y RESID'!$M$3)))</f>
        <v>MODERADO</v>
      </c>
      <c r="R146" s="91" t="s">
        <v>91</v>
      </c>
      <c r="S146" s="91" t="s">
        <v>398</v>
      </c>
      <c r="T146" s="69" t="s">
        <v>399</v>
      </c>
      <c r="U146" s="69" t="s">
        <v>400</v>
      </c>
      <c r="V146" s="78" t="s">
        <v>56</v>
      </c>
      <c r="W146" s="80">
        <f>VLOOKUP(V146,'MAPAS DE RIESGOS INHER Y RESID'!$E$16:$F$18,2,FALSE)</f>
        <v>0.9</v>
      </c>
      <c r="X146" s="81">
        <f t="shared" si="51"/>
        <v>4.7999999999999972</v>
      </c>
      <c r="Y146" s="78" t="str">
        <f>IF(OR('MAPAS DE RIESGOS INHER Y RESID'!$G$18='MATRIZ DE RIESGOS DE SST'!X146,X146&lt;'MAPAS DE RIESGOS INHER Y RESID'!$G$16+1),'MAPAS DE RIESGOS INHER Y RESID'!$M$19,IF(OR('MAPAS DE RIESGOS INHER Y RESID'!$H$17='MATRIZ DE RIESGOS DE SST'!X146,X146&lt;'MAPAS DE RIESGOS INHER Y RESID'!$I$18+1),'MAPAS DE RIESGOS INHER Y RESID'!$M$18,IF(OR('MAPAS DE RIESGOS INHER Y RESID'!$I$17='MATRIZ DE RIESGOS DE SST'!X146,X146&lt;'MAPAS DE RIESGOS INHER Y RESID'!$J$17+1),'MAPAS DE RIESGOS INHER Y RESID'!$M$17,'MAPAS DE RIESGOS INHER Y RESID'!$M$16)))</f>
        <v>BAJO</v>
      </c>
      <c r="Z146" s="69" t="str">
        <f>VLOOKUP('MATRIZ DE RIESGOS DE SST'!Y146,'TABLA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7" spans="1:26" ht="253.5" x14ac:dyDescent="0.25">
      <c r="A147" s="135"/>
      <c r="B147" s="135"/>
      <c r="C147" s="135"/>
      <c r="D147" s="135"/>
      <c r="E147" s="135"/>
      <c r="F147" s="135"/>
      <c r="G147" s="135"/>
      <c r="H147" s="132"/>
      <c r="I147" s="91" t="s">
        <v>182</v>
      </c>
      <c r="J147" s="70" t="s">
        <v>183</v>
      </c>
      <c r="K147" s="69" t="s">
        <v>132</v>
      </c>
      <c r="L147" s="78" t="s">
        <v>50</v>
      </c>
      <c r="M147" s="79">
        <f>VLOOKUP('MATRIZ DE RIESGOS DE SST'!L147,'MAPAS DE RIESGOS INHER Y RESID'!$E$3:$F$7,2,FALSE)</f>
        <v>2</v>
      </c>
      <c r="N147" s="78" t="s">
        <v>51</v>
      </c>
      <c r="O147" s="79">
        <f>VLOOKUP('MATRIZ DE RIESGOS DE SST'!N147,'MAPAS DE RIESGOS INHER Y RESID'!$O$3:$P$7,2,FALSE)</f>
        <v>16</v>
      </c>
      <c r="P147" s="79">
        <f t="shared" si="42"/>
        <v>32</v>
      </c>
      <c r="Q147" s="78" t="str">
        <f>IF(OR('MAPAS DE RIESGOS INHER Y RESID'!$G$7='MATRIZ DE RIESGOS DE SST'!P147,P147&lt;'MAPAS DE RIESGOS INHER Y RESID'!$G$3+1),'MAPAS DE RIESGOS INHER Y RESID'!$M$6,IF(OR('MAPAS DE RIESGOS INHER Y RESID'!$H$5='MATRIZ DE RIESGOS DE SST'!P147,P147&lt;'MAPAS DE RIESGOS INHER Y RESID'!$I$5+1),'MAPAS DE RIESGOS INHER Y RESID'!$M$5,IF(OR('MAPAS DE RIESGOS INHER Y RESID'!$I$4='MATRIZ DE RIESGOS DE SST'!P147,P147&lt;'MAPAS DE RIESGOS INHER Y RESID'!$J$4+1),'MAPAS DE RIESGOS INHER Y RESID'!$M$4,'MAPAS DE RIESGOS INHER Y RESID'!$M$3)))</f>
        <v>MODERADO</v>
      </c>
      <c r="R147" s="91" t="s">
        <v>184</v>
      </c>
      <c r="S147" s="91" t="s">
        <v>185</v>
      </c>
      <c r="T147" s="92" t="s">
        <v>135</v>
      </c>
      <c r="U147" s="19" t="s">
        <v>186</v>
      </c>
      <c r="V147" s="78" t="s">
        <v>56</v>
      </c>
      <c r="W147" s="80">
        <f>VLOOKUP(V147,'MAPAS DE RIESGOS INHER Y RESID'!$E$16:$F$18,2,FALSE)</f>
        <v>0.9</v>
      </c>
      <c r="X147" s="81">
        <f t="shared" si="51"/>
        <v>3.1999999999999993</v>
      </c>
      <c r="Y147" s="78" t="str">
        <f>IF(OR('MAPAS DE RIESGOS INHER Y RESID'!$G$18='MATRIZ DE RIESGOS DE SST'!X147,X147&lt;'MAPAS DE RIESGOS INHER Y RESID'!$G$16+1),'MAPAS DE RIESGOS INHER Y RESID'!$M$19,IF(OR('MAPAS DE RIESGOS INHER Y RESID'!$H$17='MATRIZ DE RIESGOS DE SST'!X147,X147&lt;'MAPAS DE RIESGOS INHER Y RESID'!$I$18+1),'MAPAS DE RIESGOS INHER Y RESID'!$M$18,IF(OR('MAPAS DE RIESGOS INHER Y RESID'!$I$17='MATRIZ DE RIESGOS DE SST'!X147,X147&lt;'MAPAS DE RIESGOS INHER Y RESID'!$J$17+1),'MAPAS DE RIESGOS INHER Y RESID'!$M$17,'MAPAS DE RIESGOS INHER Y RESID'!$M$16)))</f>
        <v>BAJO</v>
      </c>
      <c r="Z147" s="69" t="str">
        <f>VLOOKUP('MATRIZ DE RIESGOS DE SST'!Y147,'TABLA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8" spans="1:26" ht="265.14999999999998" customHeight="1" x14ac:dyDescent="0.25">
      <c r="A148" s="135"/>
      <c r="B148" s="135"/>
      <c r="C148" s="135"/>
      <c r="D148" s="135"/>
      <c r="E148" s="135"/>
      <c r="F148" s="135"/>
      <c r="G148" s="135"/>
      <c r="H148" s="132"/>
      <c r="I148" s="91" t="s">
        <v>163</v>
      </c>
      <c r="J148" s="69" t="s">
        <v>164</v>
      </c>
      <c r="K148" s="69" t="s">
        <v>165</v>
      </c>
      <c r="L148" s="78" t="s">
        <v>68</v>
      </c>
      <c r="M148" s="79">
        <f>VLOOKUP('MATRIZ DE RIESGOS DE SST'!L148,'MAPAS DE RIESGOS INHER Y RESID'!$E$3:$F$7,2,FALSE)</f>
        <v>3</v>
      </c>
      <c r="N148" s="78" t="s">
        <v>60</v>
      </c>
      <c r="O148" s="79">
        <f>VLOOKUP('MATRIZ DE RIESGOS DE SST'!N148,'MAPAS DE RIESGOS INHER Y RESID'!$O$3:$P$7,2,FALSE)</f>
        <v>256</v>
      </c>
      <c r="P148" s="79">
        <f>+M148*O148</f>
        <v>768</v>
      </c>
      <c r="Q148" s="78" t="str">
        <f>IF(OR('MAPAS DE RIESGOS INHER Y RESID'!$G$7='MATRIZ DE RIESGOS DE SST'!P148,P148&lt;'MAPAS DE RIESGOS INHER Y RESID'!$G$3+1),'MAPAS DE RIESGOS INHER Y RESID'!$M$6,IF(OR('MAPAS DE RIESGOS INHER Y RESID'!$H$5='MATRIZ DE RIESGOS DE SST'!P148,P148&lt;'MAPAS DE RIESGOS INHER Y RESID'!$I$5+1),'MAPAS DE RIESGOS INHER Y RESID'!$M$5,IF(OR('MAPAS DE RIESGOS INHER Y RESID'!$I$4='MATRIZ DE RIESGOS DE SST'!P148,P148&lt;'MAPAS DE RIESGOS INHER Y RESID'!$J$4+1),'MAPAS DE RIESGOS INHER Y RESID'!$M$4,'MAPAS DE RIESGOS INHER Y RESID'!$M$3)))</f>
        <v>ALTO</v>
      </c>
      <c r="R148" s="91" t="s">
        <v>91</v>
      </c>
      <c r="S148" s="91" t="s">
        <v>233</v>
      </c>
      <c r="T148" s="91" t="s">
        <v>91</v>
      </c>
      <c r="U148" s="69" t="s">
        <v>234</v>
      </c>
      <c r="V148" s="78" t="s">
        <v>56</v>
      </c>
      <c r="W148" s="80">
        <f>VLOOKUP(V148,'MAPAS DE RIESGOS INHER Y RESID'!$E$16:$F$18,2,FALSE)</f>
        <v>0.9</v>
      </c>
      <c r="X148" s="81">
        <f t="shared" si="51"/>
        <v>76.799999999999955</v>
      </c>
      <c r="Y148" s="78" t="str">
        <f>IF(OR('MAPAS DE RIESGOS INHER Y RESID'!$G$18='MATRIZ DE RIESGOS DE SST'!X148,X148&lt;'MAPAS DE RIESGOS INHER Y RESID'!$G$16+1),'MAPAS DE RIESGOS INHER Y RESID'!$M$19,IF(OR('MAPAS DE RIESGOS INHER Y RESID'!$H$17='MATRIZ DE RIESGOS DE SST'!X148,X148&lt;'MAPAS DE RIESGOS INHER Y RESID'!$I$18+1),'MAPAS DE RIESGOS INHER Y RESID'!$M$18,IF(OR('MAPAS DE RIESGOS INHER Y RESID'!$I$17='MATRIZ DE RIESGOS DE SST'!X148,X148&lt;'MAPAS DE RIESGOS INHER Y RESID'!$J$17+1),'MAPAS DE RIESGOS INHER Y RESID'!$M$17,'MAPAS DE RIESGOS INHER Y RESID'!$M$16)))</f>
        <v>MODERADO</v>
      </c>
      <c r="Z148" s="69" t="str">
        <f>VLOOKUP('MATRIZ DE RIESGOS DE SST'!Y148,'TABLA DE CRITERIOS'!$A$25:$B$28,2,FALSE)</f>
        <v>Reforzar la divulgación y aplicación de los controles existentes para mejorar su eficacia o complementar dichos controles estableciendo el plan de acción necesario, teniendo en cuenta la jerarquía de definición de controles.</v>
      </c>
    </row>
    <row r="149" spans="1:26" ht="241.9" customHeight="1" x14ac:dyDescent="0.25">
      <c r="A149" s="137" t="s">
        <v>401</v>
      </c>
      <c r="B149" s="137" t="s">
        <v>45</v>
      </c>
      <c r="C149" s="137"/>
      <c r="D149" s="137" t="s">
        <v>45</v>
      </c>
      <c r="E149" s="137"/>
      <c r="F149" s="137"/>
      <c r="G149" s="137"/>
      <c r="H149" s="138" t="s">
        <v>607</v>
      </c>
      <c r="I149" s="91" t="s">
        <v>608</v>
      </c>
      <c r="J149" s="70" t="s">
        <v>609</v>
      </c>
      <c r="K149" s="69" t="s">
        <v>139</v>
      </c>
      <c r="L149" s="78" t="s">
        <v>68</v>
      </c>
      <c r="M149" s="79">
        <f>VLOOKUP('MATRIZ DE RIESGOS DE SST'!L149,'MAPAS DE RIESGOS INHER Y RESID'!$E$3:$F$7,2,FALSE)</f>
        <v>3</v>
      </c>
      <c r="N149" s="78" t="s">
        <v>51</v>
      </c>
      <c r="O149" s="79">
        <f>VLOOKUP('MATRIZ DE RIESGOS DE SST'!N149,'MAPAS DE RIESGOS INHER Y RESID'!$O$3:$P$7,2,FALSE)</f>
        <v>16</v>
      </c>
      <c r="P149" s="79">
        <f t="shared" si="42"/>
        <v>48</v>
      </c>
      <c r="Q149" s="78" t="str">
        <f>IF(OR('MAPAS DE RIESGOS INHER Y RESID'!$G$7='MATRIZ DE RIESGOS DE SST'!P149,P149&lt;'MAPAS DE RIESGOS INHER Y RESID'!$G$3+1),'MAPAS DE RIESGOS INHER Y RESID'!$M$6,IF(OR('MAPAS DE RIESGOS INHER Y RESID'!$H$5='MATRIZ DE RIESGOS DE SST'!P149,P149&lt;'MAPAS DE RIESGOS INHER Y RESID'!$I$5+1),'MAPAS DE RIESGOS INHER Y RESID'!$M$5,IF(OR('MAPAS DE RIESGOS INHER Y RESID'!$I$4='MATRIZ DE RIESGOS DE SST'!P149,P149&lt;'MAPAS DE RIESGOS INHER Y RESID'!$J$4+1),'MAPAS DE RIESGOS INHER Y RESID'!$M$4,'MAPAS DE RIESGOS INHER Y RESID'!$M$3)))</f>
        <v>MODERADO</v>
      </c>
      <c r="R149" s="91" t="s">
        <v>592</v>
      </c>
      <c r="S149" s="91" t="s">
        <v>593</v>
      </c>
      <c r="T149" s="69" t="s">
        <v>349</v>
      </c>
      <c r="U149" s="69" t="s">
        <v>373</v>
      </c>
      <c r="V149" s="78" t="s">
        <v>56</v>
      </c>
      <c r="W149" s="80">
        <f>VLOOKUP(V149,'MAPAS DE RIESGOS INHER Y RESID'!$E$16:$F$18,2,FALSE)</f>
        <v>0.9</v>
      </c>
      <c r="X149" s="81">
        <f t="shared" si="51"/>
        <v>4.7999999999999972</v>
      </c>
      <c r="Y149" s="78" t="str">
        <f>IF(OR('MAPAS DE RIESGOS INHER Y RESID'!$G$18='MATRIZ DE RIESGOS DE SST'!X149,X149&lt;'MAPAS DE RIESGOS INHER Y RESID'!$G$16+1),'MAPAS DE RIESGOS INHER Y RESID'!$M$19,IF(OR('MAPAS DE RIESGOS INHER Y RESID'!$H$17='MATRIZ DE RIESGOS DE SST'!X149,X149&lt;'MAPAS DE RIESGOS INHER Y RESID'!$I$18+1),'MAPAS DE RIESGOS INHER Y RESID'!$M$18,IF(OR('MAPAS DE RIESGOS INHER Y RESID'!$I$17='MATRIZ DE RIESGOS DE SST'!X149,X149&lt;'MAPAS DE RIESGOS INHER Y RESID'!$J$17+1),'MAPAS DE RIESGOS INHER Y RESID'!$M$17,'MAPAS DE RIESGOS INHER Y RESID'!$M$16)))</f>
        <v>BAJO</v>
      </c>
      <c r="Z149" s="69" t="str">
        <f>VLOOKUP('MATRIZ DE RIESGOS DE SST'!Y149,'TABLA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0" spans="1:26" ht="257.45" customHeight="1" x14ac:dyDescent="0.25">
      <c r="A150" s="137"/>
      <c r="B150" s="137"/>
      <c r="C150" s="137"/>
      <c r="D150" s="137"/>
      <c r="E150" s="137"/>
      <c r="F150" s="137"/>
      <c r="G150" s="137"/>
      <c r="H150" s="138"/>
      <c r="I150" s="91" t="s">
        <v>402</v>
      </c>
      <c r="J150" s="69" t="s">
        <v>403</v>
      </c>
      <c r="K150" s="93" t="s">
        <v>59</v>
      </c>
      <c r="L150" s="78" t="s">
        <v>124</v>
      </c>
      <c r="M150" s="79">
        <f>VLOOKUP('MATRIZ DE RIESGOS DE SST'!L150,'MAPAS DE RIESGOS INHER Y RESID'!$E$3:$F$7,2,FALSE)</f>
        <v>4</v>
      </c>
      <c r="N150" s="78" t="s">
        <v>51</v>
      </c>
      <c r="O150" s="79">
        <f>VLOOKUP('MATRIZ DE RIESGOS DE SST'!N150,'MAPAS DE RIESGOS INHER Y RESID'!$O$3:$P$7,2,FALSE)</f>
        <v>16</v>
      </c>
      <c r="P150" s="79">
        <f t="shared" si="42"/>
        <v>64</v>
      </c>
      <c r="Q150" s="78" t="str">
        <f>IF(OR('MAPAS DE RIESGOS INHER Y RESID'!$G$7='MATRIZ DE RIESGOS DE SST'!P150,P150&lt;'MAPAS DE RIESGOS INHER Y RESID'!$G$3+1),'MAPAS DE RIESGOS INHER Y RESID'!$M$6,IF(OR('MAPAS DE RIESGOS INHER Y RESID'!$H$5='MATRIZ DE RIESGOS DE SST'!P150,P150&lt;'MAPAS DE RIESGOS INHER Y RESID'!$I$5+1),'MAPAS DE RIESGOS INHER Y RESID'!$M$5,IF(OR('MAPAS DE RIESGOS INHER Y RESID'!$I$4='MATRIZ DE RIESGOS DE SST'!P150,P150&lt;'MAPAS DE RIESGOS INHER Y RESID'!$J$4+1),'MAPAS DE RIESGOS INHER Y RESID'!$M$4,'MAPAS DE RIESGOS INHER Y RESID'!$M$3)))</f>
        <v>ALTO</v>
      </c>
      <c r="R150" s="91" t="s">
        <v>91</v>
      </c>
      <c r="S150" s="91" t="s">
        <v>353</v>
      </c>
      <c r="T150" s="69" t="s">
        <v>404</v>
      </c>
      <c r="U150" s="69" t="s">
        <v>405</v>
      </c>
      <c r="V150" s="78" t="s">
        <v>56</v>
      </c>
      <c r="W150" s="80">
        <f>VLOOKUP(V150,'MAPAS DE RIESGOS INHER Y RESID'!$E$16:$F$18,2,FALSE)</f>
        <v>0.9</v>
      </c>
      <c r="X150" s="81">
        <f t="shared" si="51"/>
        <v>6.3999999999999986</v>
      </c>
      <c r="Y150" s="78" t="str">
        <f>IF(OR('MAPAS DE RIESGOS INHER Y RESID'!$G$18='MATRIZ DE RIESGOS DE SST'!X150,X150&lt;'MAPAS DE RIESGOS INHER Y RESID'!$G$16+1),'MAPAS DE RIESGOS INHER Y RESID'!$M$19,IF(OR('MAPAS DE RIESGOS INHER Y RESID'!$H$17='MATRIZ DE RIESGOS DE SST'!X150,X150&lt;'MAPAS DE RIESGOS INHER Y RESID'!$I$18+1),'MAPAS DE RIESGOS INHER Y RESID'!$M$18,IF(OR('MAPAS DE RIESGOS INHER Y RESID'!$I$17='MATRIZ DE RIESGOS DE SST'!X150,X150&lt;'MAPAS DE RIESGOS INHER Y RESID'!$J$17+1),'MAPAS DE RIESGOS INHER Y RESID'!$M$17,'MAPAS DE RIESGOS INHER Y RESID'!$M$16)))</f>
        <v>BAJO</v>
      </c>
      <c r="Z150" s="69" t="str">
        <f>VLOOKUP('MATRIZ DE RIESGOS DE SST'!Y150,'TABLA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1" spans="1:26" ht="265.14999999999998" customHeight="1" x14ac:dyDescent="0.25">
      <c r="A151" s="137"/>
      <c r="B151" s="137"/>
      <c r="C151" s="137"/>
      <c r="D151" s="137"/>
      <c r="E151" s="137"/>
      <c r="F151" s="137"/>
      <c r="G151" s="137"/>
      <c r="H151" s="138"/>
      <c r="I151" s="91" t="s">
        <v>100</v>
      </c>
      <c r="J151" s="69" t="s">
        <v>406</v>
      </c>
      <c r="K151" s="91" t="s">
        <v>407</v>
      </c>
      <c r="L151" s="78" t="s">
        <v>50</v>
      </c>
      <c r="M151" s="79">
        <f>VLOOKUP('MATRIZ DE RIESGOS DE SST'!L151,'MAPAS DE RIESGOS INHER Y RESID'!$E$3:$F$7,2,FALSE)</f>
        <v>2</v>
      </c>
      <c r="N151" s="78" t="s">
        <v>51</v>
      </c>
      <c r="O151" s="79">
        <f>VLOOKUP('MATRIZ DE RIESGOS DE SST'!N151,'MAPAS DE RIESGOS INHER Y RESID'!$O$3:$P$7,2,FALSE)</f>
        <v>16</v>
      </c>
      <c r="P151" s="79">
        <f t="shared" si="42"/>
        <v>32</v>
      </c>
      <c r="Q151" s="78" t="str">
        <f>IF(OR('MAPAS DE RIESGOS INHER Y RESID'!$G$7='MATRIZ DE RIESGOS DE SST'!P151,P151&lt;'MAPAS DE RIESGOS INHER Y RESID'!$G$3+1),'MAPAS DE RIESGOS INHER Y RESID'!$M$6,IF(OR('MAPAS DE RIESGOS INHER Y RESID'!$H$5='MATRIZ DE RIESGOS DE SST'!P151,P151&lt;'MAPAS DE RIESGOS INHER Y RESID'!$I$5+1),'MAPAS DE RIESGOS INHER Y RESID'!$M$5,IF(OR('MAPAS DE RIESGOS INHER Y RESID'!$I$4='MATRIZ DE RIESGOS DE SST'!P151,P151&lt;'MAPAS DE RIESGOS INHER Y RESID'!$J$4+1),'MAPAS DE RIESGOS INHER Y RESID'!$M$4,'MAPAS DE RIESGOS INHER Y RESID'!$M$3)))</f>
        <v>MODERADO</v>
      </c>
      <c r="R151" s="91" t="s">
        <v>408</v>
      </c>
      <c r="S151" s="69" t="s">
        <v>409</v>
      </c>
      <c r="T151" s="69" t="s">
        <v>410</v>
      </c>
      <c r="U151" s="69" t="s">
        <v>411</v>
      </c>
      <c r="V151" s="78" t="s">
        <v>56</v>
      </c>
      <c r="W151" s="80">
        <f>VLOOKUP(V151,'MAPAS DE RIESGOS INHER Y RESID'!$E$16:$F$18,2,FALSE)</f>
        <v>0.9</v>
      </c>
      <c r="X151" s="81">
        <f t="shared" si="51"/>
        <v>3.1999999999999993</v>
      </c>
      <c r="Y151" s="78" t="str">
        <f>IF(OR('MAPAS DE RIESGOS INHER Y RESID'!$G$18='MATRIZ DE RIESGOS DE SST'!X151,X151&lt;'MAPAS DE RIESGOS INHER Y RESID'!$G$16+1),'MAPAS DE RIESGOS INHER Y RESID'!$M$19,IF(OR('MAPAS DE RIESGOS INHER Y RESID'!$H$17='MATRIZ DE RIESGOS DE SST'!X151,X151&lt;'MAPAS DE RIESGOS INHER Y RESID'!$I$18+1),'MAPAS DE RIESGOS INHER Y RESID'!$M$18,IF(OR('MAPAS DE RIESGOS INHER Y RESID'!$I$17='MATRIZ DE RIESGOS DE SST'!X151,X151&lt;'MAPAS DE RIESGOS INHER Y RESID'!$J$17+1),'MAPAS DE RIESGOS INHER Y RESID'!$M$17,'MAPAS DE RIESGOS INHER Y RESID'!$M$16)))</f>
        <v>BAJO</v>
      </c>
      <c r="Z151" s="69" t="str">
        <f>VLOOKUP('MATRIZ DE RIESGOS DE SST'!Y151,'TABLA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2" spans="1:26" ht="288" customHeight="1" x14ac:dyDescent="0.25">
      <c r="A152" s="137"/>
      <c r="B152" s="137"/>
      <c r="C152" s="137"/>
      <c r="D152" s="137"/>
      <c r="E152" s="137"/>
      <c r="F152" s="137"/>
      <c r="G152" s="137"/>
      <c r="H152" s="138"/>
      <c r="I152" s="91" t="s">
        <v>130</v>
      </c>
      <c r="J152" s="69" t="s">
        <v>412</v>
      </c>
      <c r="K152" s="91" t="s">
        <v>132</v>
      </c>
      <c r="L152" s="78" t="s">
        <v>50</v>
      </c>
      <c r="M152" s="79">
        <f>VLOOKUP('MATRIZ DE RIESGOS DE SST'!L152,'MAPAS DE RIESGOS INHER Y RESID'!$E$3:$F$7,2,FALSE)</f>
        <v>2</v>
      </c>
      <c r="N152" s="78" t="s">
        <v>76</v>
      </c>
      <c r="O152" s="79">
        <f>VLOOKUP('MATRIZ DE RIESGOS DE SST'!N152,'MAPAS DE RIESGOS INHER Y RESID'!$O$3:$P$7,2,FALSE)</f>
        <v>4</v>
      </c>
      <c r="P152" s="79">
        <f t="shared" si="42"/>
        <v>8</v>
      </c>
      <c r="Q152" s="78" t="str">
        <f>IF(OR('MAPAS DE RIESGOS INHER Y RESID'!$G$7='MATRIZ DE RIESGOS DE SST'!P152,P152&lt;'MAPAS DE RIESGOS INHER Y RESID'!$G$3+1),'MAPAS DE RIESGOS INHER Y RESID'!$M$6,IF(OR('MAPAS DE RIESGOS INHER Y RESID'!$H$5='MATRIZ DE RIESGOS DE SST'!P152,P152&lt;'MAPAS DE RIESGOS INHER Y RESID'!$I$5+1),'MAPAS DE RIESGOS INHER Y RESID'!$M$5,IF(OR('MAPAS DE RIESGOS INHER Y RESID'!$I$4='MATRIZ DE RIESGOS DE SST'!P152,P152&lt;'MAPAS DE RIESGOS INHER Y RESID'!$J$4+1),'MAPAS DE RIESGOS INHER Y RESID'!$M$4,'MAPAS DE RIESGOS INHER Y RESID'!$M$3)))</f>
        <v>BAJO</v>
      </c>
      <c r="R152" s="91" t="s">
        <v>91</v>
      </c>
      <c r="S152" s="91" t="s">
        <v>91</v>
      </c>
      <c r="T152" s="69" t="s">
        <v>356</v>
      </c>
      <c r="U152" s="69" t="s">
        <v>413</v>
      </c>
      <c r="V152" s="78" t="s">
        <v>56</v>
      </c>
      <c r="W152" s="80">
        <f>VLOOKUP(V152,'MAPAS DE RIESGOS INHER Y RESID'!$E$16:$F$18,2,FALSE)</f>
        <v>0.9</v>
      </c>
      <c r="X152" s="81">
        <f t="shared" si="51"/>
        <v>0.79999999999999982</v>
      </c>
      <c r="Y152" s="78" t="str">
        <f>IF(OR('MAPAS DE RIESGOS INHER Y RESID'!$G$18='MATRIZ DE RIESGOS DE SST'!X152,X152&lt;'MAPAS DE RIESGOS INHER Y RESID'!$G$16+1),'MAPAS DE RIESGOS INHER Y RESID'!$M$19,IF(OR('MAPAS DE RIESGOS INHER Y RESID'!$H$17='MATRIZ DE RIESGOS DE SST'!X152,X152&lt;'MAPAS DE RIESGOS INHER Y RESID'!$I$18+1),'MAPAS DE RIESGOS INHER Y RESID'!$M$18,IF(OR('MAPAS DE RIESGOS INHER Y RESID'!$I$17='MATRIZ DE RIESGOS DE SST'!X152,X152&lt;'MAPAS DE RIESGOS INHER Y RESID'!$J$17+1),'MAPAS DE RIESGOS INHER Y RESID'!$M$17,'MAPAS DE RIESGOS INHER Y RESID'!$M$16)))</f>
        <v>BAJO</v>
      </c>
      <c r="Z152" s="69" t="str">
        <f>VLOOKUP('MATRIZ DE RIESGOS DE SST'!Y152,'TABLA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3" spans="1:26" ht="283.14999999999998" customHeight="1" x14ac:dyDescent="0.25">
      <c r="A153" s="137"/>
      <c r="B153" s="137"/>
      <c r="C153" s="137"/>
      <c r="D153" s="137"/>
      <c r="E153" s="137"/>
      <c r="F153" s="137"/>
      <c r="G153" s="137"/>
      <c r="H153" s="138"/>
      <c r="I153" s="91" t="s">
        <v>228</v>
      </c>
      <c r="J153" s="69" t="s">
        <v>358</v>
      </c>
      <c r="K153" s="91" t="s">
        <v>359</v>
      </c>
      <c r="L153" s="78" t="s">
        <v>217</v>
      </c>
      <c r="M153" s="79">
        <f>VLOOKUP('MATRIZ DE RIESGOS DE SST'!L153,'MAPAS DE RIESGOS INHER Y RESID'!$E$3:$F$7,2,FALSE)</f>
        <v>1</v>
      </c>
      <c r="N153" s="78" t="s">
        <v>76</v>
      </c>
      <c r="O153" s="79">
        <f>VLOOKUP('MATRIZ DE RIESGOS DE SST'!N153,'MAPAS DE RIESGOS INHER Y RESID'!$O$3:$P$7,2,FALSE)</f>
        <v>4</v>
      </c>
      <c r="P153" s="79">
        <f t="shared" si="42"/>
        <v>4</v>
      </c>
      <c r="Q153" s="78" t="str">
        <f>IF(OR('MAPAS DE RIESGOS INHER Y RESID'!$G$7='MATRIZ DE RIESGOS DE SST'!P153,P153&lt;'MAPAS DE RIESGOS INHER Y RESID'!$G$3+1),'MAPAS DE RIESGOS INHER Y RESID'!$M$6,IF(OR('MAPAS DE RIESGOS INHER Y RESID'!$H$5='MATRIZ DE RIESGOS DE SST'!P153,P153&lt;'MAPAS DE RIESGOS INHER Y RESID'!$I$5+1),'MAPAS DE RIESGOS INHER Y RESID'!$M$5,IF(OR('MAPAS DE RIESGOS INHER Y RESID'!$I$4='MATRIZ DE RIESGOS DE SST'!P153,P153&lt;'MAPAS DE RIESGOS INHER Y RESID'!$J$4+1),'MAPAS DE RIESGOS INHER Y RESID'!$M$4,'MAPAS DE RIESGOS INHER Y RESID'!$M$3)))</f>
        <v>BAJO</v>
      </c>
      <c r="R153" s="91" t="s">
        <v>360</v>
      </c>
      <c r="S153" s="91" t="s">
        <v>361</v>
      </c>
      <c r="T153" s="69" t="s">
        <v>362</v>
      </c>
      <c r="U153" s="69" t="s">
        <v>414</v>
      </c>
      <c r="V153" s="78" t="s">
        <v>56</v>
      </c>
      <c r="W153" s="80">
        <f>VLOOKUP(V153,'MAPAS DE RIESGOS INHER Y RESID'!$E$16:$F$18,2,FALSE)</f>
        <v>0.9</v>
      </c>
      <c r="X153" s="81">
        <f t="shared" si="51"/>
        <v>0.39999999999999991</v>
      </c>
      <c r="Y153" s="78" t="str">
        <f>IF(OR('MAPAS DE RIESGOS INHER Y RESID'!$G$18='MATRIZ DE RIESGOS DE SST'!X153,X153&lt;'MAPAS DE RIESGOS INHER Y RESID'!$G$16+1),'MAPAS DE RIESGOS INHER Y RESID'!$M$19,IF(OR('MAPAS DE RIESGOS INHER Y RESID'!$H$17='MATRIZ DE RIESGOS DE SST'!X153,X153&lt;'MAPAS DE RIESGOS INHER Y RESID'!$I$18+1),'MAPAS DE RIESGOS INHER Y RESID'!$M$18,IF(OR('MAPAS DE RIESGOS INHER Y RESID'!$I$17='MATRIZ DE RIESGOS DE SST'!X153,X153&lt;'MAPAS DE RIESGOS INHER Y RESID'!$J$17+1),'MAPAS DE RIESGOS INHER Y RESID'!$M$17,'MAPAS DE RIESGOS INHER Y RESID'!$M$16)))</f>
        <v>BAJO</v>
      </c>
      <c r="Z153" s="69" t="str">
        <f>VLOOKUP('MATRIZ DE RIESGOS DE SST'!Y153,'TABLA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4" spans="1:26" ht="283.14999999999998" customHeight="1" x14ac:dyDescent="0.25">
      <c r="A154" s="137"/>
      <c r="B154" s="137"/>
      <c r="C154" s="137"/>
      <c r="D154" s="137"/>
      <c r="E154" s="137"/>
      <c r="F154" s="137"/>
      <c r="G154" s="137"/>
      <c r="H154" s="138"/>
      <c r="I154" s="91" t="s">
        <v>228</v>
      </c>
      <c r="J154" s="69" t="s">
        <v>343</v>
      </c>
      <c r="K154" s="69" t="s">
        <v>59</v>
      </c>
      <c r="L154" s="78" t="s">
        <v>265</v>
      </c>
      <c r="M154" s="79">
        <f>VLOOKUP('MATRIZ DE RIESGOS DE SST'!L154,'MAPAS DE RIESGOS INHER Y RESID'!$E$3:$F$7,2,FALSE)</f>
        <v>5</v>
      </c>
      <c r="N154" s="78" t="s">
        <v>51</v>
      </c>
      <c r="O154" s="79">
        <f>VLOOKUP('MATRIZ DE RIESGOS DE SST'!N154,'MAPAS DE RIESGOS INHER Y RESID'!$O$3:$P$7,2,FALSE)</f>
        <v>16</v>
      </c>
      <c r="P154" s="79">
        <f t="shared" ref="P154:P164" si="52">+M154*O154</f>
        <v>80</v>
      </c>
      <c r="Q154" s="78" t="str">
        <f>IF(OR('MAPAS DE RIESGOS INHER Y RESID'!$G$7='MATRIZ DE RIESGOS DE SST'!P154,P154&lt;'MAPAS DE RIESGOS INHER Y RESID'!$G$3+1),'MAPAS DE RIESGOS INHER Y RESID'!$M$6,IF(OR('MAPAS DE RIESGOS INHER Y RESID'!$H$5='MATRIZ DE RIESGOS DE SST'!P154,P154&lt;'MAPAS DE RIESGOS INHER Y RESID'!$I$5+1),'MAPAS DE RIESGOS INHER Y RESID'!$M$5,IF(OR('MAPAS DE RIESGOS INHER Y RESID'!$I$4='MATRIZ DE RIESGOS DE SST'!P154,P154&lt;'MAPAS DE RIESGOS INHER Y RESID'!$J$4+1),'MAPAS DE RIESGOS INHER Y RESID'!$M$4,'MAPAS DE RIESGOS INHER Y RESID'!$M$3)))</f>
        <v>ALTO</v>
      </c>
      <c r="R154" s="91" t="s">
        <v>91</v>
      </c>
      <c r="S154" s="69" t="s">
        <v>341</v>
      </c>
      <c r="T154" s="92" t="s">
        <v>91</v>
      </c>
      <c r="U154" s="19" t="s">
        <v>415</v>
      </c>
      <c r="V154" s="78" t="s">
        <v>56</v>
      </c>
      <c r="W154" s="80">
        <f>VLOOKUP(V154,'MAPAS DE RIESGOS INHER Y RESID'!$E$16:$F$18,2,FALSE)</f>
        <v>0.9</v>
      </c>
      <c r="X154" s="81">
        <f>P154-(W154*P154)</f>
        <v>8</v>
      </c>
      <c r="Y154" s="78" t="str">
        <f>IF(OR('MAPAS DE RIESGOS INHER Y RESID'!$G$18='MATRIZ DE RIESGOS DE SST'!X154,X154&lt;'MAPAS DE RIESGOS INHER Y RESID'!$G$16+1),'MAPAS DE RIESGOS INHER Y RESID'!$M$19,IF(OR('MAPAS DE RIESGOS INHER Y RESID'!$H$17='MATRIZ DE RIESGOS DE SST'!X154,X154&lt;'MAPAS DE RIESGOS INHER Y RESID'!$I$18+1),'MAPAS DE RIESGOS INHER Y RESID'!$M$18,IF(OR('MAPAS DE RIESGOS INHER Y RESID'!$I$17='MATRIZ DE RIESGOS DE SST'!X154,X154&lt;'MAPAS DE RIESGOS INHER Y RESID'!$J$17+1),'MAPAS DE RIESGOS INHER Y RESID'!$M$17,'MAPAS DE RIESGOS INHER Y RESID'!$M$16)))</f>
        <v>BAJO</v>
      </c>
      <c r="Z154" s="69" t="str">
        <f>VLOOKUP('MATRIZ DE RIESGOS DE SST'!Y154,'TABLA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5" spans="1:26" ht="246.6" customHeight="1" x14ac:dyDescent="0.25">
      <c r="A155" s="137"/>
      <c r="B155" s="137"/>
      <c r="C155" s="137"/>
      <c r="D155" s="137"/>
      <c r="E155" s="137"/>
      <c r="F155" s="137"/>
      <c r="G155" s="137"/>
      <c r="H155" s="138"/>
      <c r="I155" s="91" t="s">
        <v>228</v>
      </c>
      <c r="J155" s="69" t="s">
        <v>416</v>
      </c>
      <c r="K155" s="69" t="s">
        <v>417</v>
      </c>
      <c r="L155" s="78" t="s">
        <v>265</v>
      </c>
      <c r="M155" s="79">
        <f>VLOOKUP('MATRIZ DE RIESGOS DE SST'!L155,'MAPAS DE RIESGOS INHER Y RESID'!$E$3:$F$7,2,FALSE)</f>
        <v>5</v>
      </c>
      <c r="N155" s="78" t="s">
        <v>51</v>
      </c>
      <c r="O155" s="79">
        <f>VLOOKUP('MATRIZ DE RIESGOS DE SST'!N155,'MAPAS DE RIESGOS INHER Y RESID'!$O$3:$P$7,2,FALSE)</f>
        <v>16</v>
      </c>
      <c r="P155" s="79">
        <f t="shared" si="52"/>
        <v>80</v>
      </c>
      <c r="Q155" s="78" t="str">
        <f>IF(OR('MAPAS DE RIESGOS INHER Y RESID'!$G$7='MATRIZ DE RIESGOS DE SST'!P155,P155&lt;'MAPAS DE RIESGOS INHER Y RESID'!$G$3+1),'MAPAS DE RIESGOS INHER Y RESID'!$M$6,IF(OR('MAPAS DE RIESGOS INHER Y RESID'!$H$5='MATRIZ DE RIESGOS DE SST'!P155,P155&lt;'MAPAS DE RIESGOS INHER Y RESID'!$I$5+1),'MAPAS DE RIESGOS INHER Y RESID'!$M$5,IF(OR('MAPAS DE RIESGOS INHER Y RESID'!$I$4='MATRIZ DE RIESGOS DE SST'!P155,P155&lt;'MAPAS DE RIESGOS INHER Y RESID'!$J$4+1),'MAPAS DE RIESGOS INHER Y RESID'!$M$4,'MAPAS DE RIESGOS INHER Y RESID'!$M$3)))</f>
        <v>ALTO</v>
      </c>
      <c r="R155" s="91" t="s">
        <v>91</v>
      </c>
      <c r="S155" s="91" t="s">
        <v>398</v>
      </c>
      <c r="T155" s="69" t="s">
        <v>418</v>
      </c>
      <c r="U155" s="69" t="s">
        <v>419</v>
      </c>
      <c r="V155" s="78" t="s">
        <v>56</v>
      </c>
      <c r="W155" s="80">
        <f>VLOOKUP(V155,'MAPAS DE RIESGOS INHER Y RESID'!$E$16:$F$18,2,FALSE)</f>
        <v>0.9</v>
      </c>
      <c r="X155" s="81">
        <f t="shared" ref="X155:X164" si="53">P155-(P155*W155)</f>
        <v>8</v>
      </c>
      <c r="Y155" s="78" t="str">
        <f>IF(OR('MAPAS DE RIESGOS INHER Y RESID'!$G$18='MATRIZ DE RIESGOS DE SST'!X155,X155&lt;'MAPAS DE RIESGOS INHER Y RESID'!$G$16+1),'MAPAS DE RIESGOS INHER Y RESID'!$M$19,IF(OR('MAPAS DE RIESGOS INHER Y RESID'!$H$17='MATRIZ DE RIESGOS DE SST'!X155,X155&lt;'MAPAS DE RIESGOS INHER Y RESID'!$I$18+1),'MAPAS DE RIESGOS INHER Y RESID'!$M$18,IF(OR('MAPAS DE RIESGOS INHER Y RESID'!$I$17='MATRIZ DE RIESGOS DE SST'!X155,X155&lt;'MAPAS DE RIESGOS INHER Y RESID'!$J$17+1),'MAPAS DE RIESGOS INHER Y RESID'!$M$17,'MAPAS DE RIESGOS INHER Y RESID'!$M$16)))</f>
        <v>BAJO</v>
      </c>
      <c r="Z155" s="69" t="str">
        <f>VLOOKUP('MATRIZ DE RIESGOS DE SST'!Y155,'TABLA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6" spans="1:26" ht="250.9" customHeight="1" x14ac:dyDescent="0.25">
      <c r="A156" s="137"/>
      <c r="B156" s="137"/>
      <c r="C156" s="137"/>
      <c r="D156" s="137"/>
      <c r="E156" s="137"/>
      <c r="F156" s="137"/>
      <c r="G156" s="137"/>
      <c r="H156" s="138"/>
      <c r="I156" s="91" t="s">
        <v>182</v>
      </c>
      <c r="J156" s="70" t="s">
        <v>183</v>
      </c>
      <c r="K156" s="69" t="s">
        <v>132</v>
      </c>
      <c r="L156" s="78" t="s">
        <v>50</v>
      </c>
      <c r="M156" s="79">
        <f>VLOOKUP('MATRIZ DE RIESGOS DE SST'!L156,'MAPAS DE RIESGOS INHER Y RESID'!$E$3:$F$7,2,FALSE)</f>
        <v>2</v>
      </c>
      <c r="N156" s="78" t="s">
        <v>51</v>
      </c>
      <c r="O156" s="79">
        <f>VLOOKUP('MATRIZ DE RIESGOS DE SST'!N156,'MAPAS DE RIESGOS INHER Y RESID'!$O$3:$P$7,2,FALSE)</f>
        <v>16</v>
      </c>
      <c r="P156" s="79">
        <f t="shared" si="52"/>
        <v>32</v>
      </c>
      <c r="Q156" s="78" t="str">
        <f>IF(OR('MAPAS DE RIESGOS INHER Y RESID'!$G$7='MATRIZ DE RIESGOS DE SST'!P156,P156&lt;'MAPAS DE RIESGOS INHER Y RESID'!$G$3+1),'MAPAS DE RIESGOS INHER Y RESID'!$M$6,IF(OR('MAPAS DE RIESGOS INHER Y RESID'!$H$5='MATRIZ DE RIESGOS DE SST'!P156,P156&lt;'MAPAS DE RIESGOS INHER Y RESID'!$I$5+1),'MAPAS DE RIESGOS INHER Y RESID'!$M$5,IF(OR('MAPAS DE RIESGOS INHER Y RESID'!$I$4='MATRIZ DE RIESGOS DE SST'!P156,P156&lt;'MAPAS DE RIESGOS INHER Y RESID'!$J$4+1),'MAPAS DE RIESGOS INHER Y RESID'!$M$4,'MAPAS DE RIESGOS INHER Y RESID'!$M$3)))</f>
        <v>MODERADO</v>
      </c>
      <c r="R156" s="91" t="s">
        <v>184</v>
      </c>
      <c r="S156" s="91" t="s">
        <v>185</v>
      </c>
      <c r="T156" s="92" t="s">
        <v>135</v>
      </c>
      <c r="U156" s="19" t="s">
        <v>186</v>
      </c>
      <c r="V156" s="78" t="s">
        <v>56</v>
      </c>
      <c r="W156" s="80">
        <f>VLOOKUP(V156,'MAPAS DE RIESGOS INHER Y RESID'!$E$16:$F$18,2,FALSE)</f>
        <v>0.9</v>
      </c>
      <c r="X156" s="81">
        <f t="shared" si="53"/>
        <v>3.1999999999999993</v>
      </c>
      <c r="Y156" s="78" t="str">
        <f>IF(OR('MAPAS DE RIESGOS INHER Y RESID'!$G$18='MATRIZ DE RIESGOS DE SST'!X156,X156&lt;'MAPAS DE RIESGOS INHER Y RESID'!$G$16+1),'MAPAS DE RIESGOS INHER Y RESID'!$M$19,IF(OR('MAPAS DE RIESGOS INHER Y RESID'!$H$17='MATRIZ DE RIESGOS DE SST'!X156,X156&lt;'MAPAS DE RIESGOS INHER Y RESID'!$I$18+1),'MAPAS DE RIESGOS INHER Y RESID'!$M$18,IF(OR('MAPAS DE RIESGOS INHER Y RESID'!$I$17='MATRIZ DE RIESGOS DE SST'!X156,X156&lt;'MAPAS DE RIESGOS INHER Y RESID'!$J$17+1),'MAPAS DE RIESGOS INHER Y RESID'!$M$17,'MAPAS DE RIESGOS INHER Y RESID'!$M$16)))</f>
        <v>BAJO</v>
      </c>
      <c r="Z156" s="69" t="str">
        <f>VLOOKUP('MATRIZ DE RIESGOS DE SST'!Y156,'TABLA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7" spans="1:26" ht="234" x14ac:dyDescent="0.25">
      <c r="A157" s="137"/>
      <c r="B157" s="137"/>
      <c r="C157" s="137"/>
      <c r="D157" s="137"/>
      <c r="E157" s="137"/>
      <c r="F157" s="137"/>
      <c r="G157" s="137"/>
      <c r="H157" s="138"/>
      <c r="I157" s="91" t="s">
        <v>420</v>
      </c>
      <c r="J157" s="70" t="s">
        <v>421</v>
      </c>
      <c r="K157" s="69" t="s">
        <v>132</v>
      </c>
      <c r="L157" s="78" t="s">
        <v>50</v>
      </c>
      <c r="M157" s="79">
        <f>VLOOKUP('MATRIZ DE RIESGOS DE SST'!L157,'MAPAS DE RIESGOS INHER Y RESID'!$E$3:$F$7,2,FALSE)</f>
        <v>2</v>
      </c>
      <c r="N157" s="78" t="s">
        <v>51</v>
      </c>
      <c r="O157" s="79">
        <f>VLOOKUP('MATRIZ DE RIESGOS DE SST'!N157,'MAPAS DE RIESGOS INHER Y RESID'!$O$3:$P$7,2,FALSE)</f>
        <v>16</v>
      </c>
      <c r="P157" s="79">
        <f t="shared" si="52"/>
        <v>32</v>
      </c>
      <c r="Q157" s="78" t="str">
        <f>IF(OR('MAPAS DE RIESGOS INHER Y RESID'!$G$7='MATRIZ DE RIESGOS DE SST'!P157,P157&lt;'MAPAS DE RIESGOS INHER Y RESID'!$G$3+1),'MAPAS DE RIESGOS INHER Y RESID'!$M$6,IF(OR('MAPAS DE RIESGOS INHER Y RESID'!$H$5='MATRIZ DE RIESGOS DE SST'!P157,P157&lt;'MAPAS DE RIESGOS INHER Y RESID'!$I$5+1),'MAPAS DE RIESGOS INHER Y RESID'!$M$5,IF(OR('MAPAS DE RIESGOS INHER Y RESID'!$I$4='MATRIZ DE RIESGOS DE SST'!P157,P157&lt;'MAPAS DE RIESGOS INHER Y RESID'!$J$4+1),'MAPAS DE RIESGOS INHER Y RESID'!$M$4,'MAPAS DE RIESGOS INHER Y RESID'!$M$3)))</f>
        <v>MODERADO</v>
      </c>
      <c r="R157" s="91" t="s">
        <v>422</v>
      </c>
      <c r="S157" s="91" t="s">
        <v>185</v>
      </c>
      <c r="T157" s="92" t="s">
        <v>321</v>
      </c>
      <c r="U157" s="92" t="s">
        <v>423</v>
      </c>
      <c r="V157" s="78" t="s">
        <v>56</v>
      </c>
      <c r="W157" s="80">
        <f>VLOOKUP(V157,'MAPAS DE RIESGOS INHER Y RESID'!$E$16:$F$18,2,FALSE)</f>
        <v>0.9</v>
      </c>
      <c r="X157" s="81">
        <f t="shared" si="53"/>
        <v>3.1999999999999993</v>
      </c>
      <c r="Y157" s="78" t="str">
        <f>IF(OR('MAPAS DE RIESGOS INHER Y RESID'!$G$18='MATRIZ DE RIESGOS DE SST'!X157,X157&lt;'MAPAS DE RIESGOS INHER Y RESID'!$G$16+1),'MAPAS DE RIESGOS INHER Y RESID'!$M$19,IF(OR('MAPAS DE RIESGOS INHER Y RESID'!$H$17='MATRIZ DE RIESGOS DE SST'!X157,X157&lt;'MAPAS DE RIESGOS INHER Y RESID'!$I$18+1),'MAPAS DE RIESGOS INHER Y RESID'!$M$18,IF(OR('MAPAS DE RIESGOS INHER Y RESID'!$I$17='MATRIZ DE RIESGOS DE SST'!X157,X157&lt;'MAPAS DE RIESGOS INHER Y RESID'!$J$17+1),'MAPAS DE RIESGOS INHER Y RESID'!$M$17,'MAPAS DE RIESGOS INHER Y RESID'!$M$16)))</f>
        <v>BAJO</v>
      </c>
      <c r="Z157" s="69" t="str">
        <f>VLOOKUP('MATRIZ DE RIESGOS DE SST'!Y157,'TABLA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8" spans="1:26" ht="234" x14ac:dyDescent="0.25">
      <c r="A158" s="137"/>
      <c r="B158" s="137"/>
      <c r="C158" s="137"/>
      <c r="D158" s="137"/>
      <c r="E158" s="137"/>
      <c r="F158" s="137"/>
      <c r="G158" s="137"/>
      <c r="H158" s="138"/>
      <c r="I158" s="91" t="s">
        <v>420</v>
      </c>
      <c r="J158" s="69" t="s">
        <v>424</v>
      </c>
      <c r="K158" s="69" t="s">
        <v>425</v>
      </c>
      <c r="L158" s="78" t="s">
        <v>68</v>
      </c>
      <c r="M158" s="79">
        <f>VLOOKUP('MATRIZ DE RIESGOS DE SST'!L158,'MAPAS DE RIESGOS INHER Y RESID'!$E$3:$F$7,2,FALSE)</f>
        <v>3</v>
      </c>
      <c r="N158" s="78" t="s">
        <v>51</v>
      </c>
      <c r="O158" s="79">
        <f>VLOOKUP('MATRIZ DE RIESGOS DE SST'!N158,'MAPAS DE RIESGOS INHER Y RESID'!$O$3:$P$7,2,FALSE)</f>
        <v>16</v>
      </c>
      <c r="P158" s="79">
        <f t="shared" si="52"/>
        <v>48</v>
      </c>
      <c r="Q158" s="78" t="str">
        <f>IF(OR('MAPAS DE RIESGOS INHER Y RESID'!$G$7='MATRIZ DE RIESGOS DE SST'!P158,P158&lt;'MAPAS DE RIESGOS INHER Y RESID'!$G$3+1),'MAPAS DE RIESGOS INHER Y RESID'!$M$6,IF(OR('MAPAS DE RIESGOS INHER Y RESID'!$H$5='MATRIZ DE RIESGOS DE SST'!P158,P158&lt;'MAPAS DE RIESGOS INHER Y RESID'!$I$5+1),'MAPAS DE RIESGOS INHER Y RESID'!$M$5,IF(OR('MAPAS DE RIESGOS INHER Y RESID'!$I$4='MATRIZ DE RIESGOS DE SST'!P158,P158&lt;'MAPAS DE RIESGOS INHER Y RESID'!$J$4+1),'MAPAS DE RIESGOS INHER Y RESID'!$M$4,'MAPAS DE RIESGOS INHER Y RESID'!$M$3)))</f>
        <v>MODERADO</v>
      </c>
      <c r="R158" s="91" t="s">
        <v>91</v>
      </c>
      <c r="S158" s="91" t="s">
        <v>91</v>
      </c>
      <c r="T158" s="69" t="s">
        <v>339</v>
      </c>
      <c r="U158" s="69" t="s">
        <v>426</v>
      </c>
      <c r="V158" s="78" t="s">
        <v>56</v>
      </c>
      <c r="W158" s="80">
        <f>VLOOKUP(V158,'MAPAS DE RIESGOS INHER Y RESID'!$E$16:$F$18,2,FALSE)</f>
        <v>0.9</v>
      </c>
      <c r="X158" s="81">
        <f t="shared" si="53"/>
        <v>4.7999999999999972</v>
      </c>
      <c r="Y158" s="78" t="str">
        <f>IF(OR('MAPAS DE RIESGOS INHER Y RESID'!$G$18='MATRIZ DE RIESGOS DE SST'!X158,X158&lt;'MAPAS DE RIESGOS INHER Y RESID'!$G$16+1),'MAPAS DE RIESGOS INHER Y RESID'!$M$19,IF(OR('MAPAS DE RIESGOS INHER Y RESID'!$H$17='MATRIZ DE RIESGOS DE SST'!X158,X158&lt;'MAPAS DE RIESGOS INHER Y RESID'!$I$18+1),'MAPAS DE RIESGOS INHER Y RESID'!$M$18,IF(OR('MAPAS DE RIESGOS INHER Y RESID'!$I$17='MATRIZ DE RIESGOS DE SST'!X158,X158&lt;'MAPAS DE RIESGOS INHER Y RESID'!$J$17+1),'MAPAS DE RIESGOS INHER Y RESID'!$M$17,'MAPAS DE RIESGOS INHER Y RESID'!$M$16)))</f>
        <v>BAJO</v>
      </c>
      <c r="Z158" s="69" t="str">
        <f>VLOOKUP('MATRIZ DE RIESGOS DE SST'!Y158,'TABLA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9" spans="1:26" ht="253.5" x14ac:dyDescent="0.25">
      <c r="A159" s="137" t="s">
        <v>427</v>
      </c>
      <c r="B159" s="137" t="s">
        <v>45</v>
      </c>
      <c r="C159" s="137"/>
      <c r="D159" s="137" t="s">
        <v>45</v>
      </c>
      <c r="E159" s="137"/>
      <c r="F159" s="137"/>
      <c r="G159" s="137"/>
      <c r="H159" s="138" t="s">
        <v>596</v>
      </c>
      <c r="I159" s="91" t="s">
        <v>608</v>
      </c>
      <c r="J159" s="70" t="s">
        <v>609</v>
      </c>
      <c r="K159" s="69" t="s">
        <v>139</v>
      </c>
      <c r="L159" s="78" t="s">
        <v>68</v>
      </c>
      <c r="M159" s="79">
        <f>VLOOKUP('MATRIZ DE RIESGOS DE SST'!L159,'MAPAS DE RIESGOS INHER Y RESID'!$E$3:$F$7,2,FALSE)</f>
        <v>3</v>
      </c>
      <c r="N159" s="78" t="s">
        <v>51</v>
      </c>
      <c r="O159" s="79">
        <f>VLOOKUP('MATRIZ DE RIESGOS DE SST'!N159,'MAPAS DE RIESGOS INHER Y RESID'!$O$3:$P$7,2,FALSE)</f>
        <v>16</v>
      </c>
      <c r="P159" s="79">
        <f t="shared" si="52"/>
        <v>48</v>
      </c>
      <c r="Q159" s="78" t="str">
        <f>IF(OR('MAPAS DE RIESGOS INHER Y RESID'!$G$7='MATRIZ DE RIESGOS DE SST'!P159,P159&lt;'MAPAS DE RIESGOS INHER Y RESID'!$G$3+1),'MAPAS DE RIESGOS INHER Y RESID'!$M$6,IF(OR('MAPAS DE RIESGOS INHER Y RESID'!$H$5='MATRIZ DE RIESGOS DE SST'!P159,P159&lt;'MAPAS DE RIESGOS INHER Y RESID'!$I$5+1),'MAPAS DE RIESGOS INHER Y RESID'!$M$5,IF(OR('MAPAS DE RIESGOS INHER Y RESID'!$I$4='MATRIZ DE RIESGOS DE SST'!P159,P159&lt;'MAPAS DE RIESGOS INHER Y RESID'!$J$4+1),'MAPAS DE RIESGOS INHER Y RESID'!$M$4,'MAPAS DE RIESGOS INHER Y RESID'!$M$3)))</f>
        <v>MODERADO</v>
      </c>
      <c r="R159" s="91" t="s">
        <v>592</v>
      </c>
      <c r="S159" s="69" t="s">
        <v>246</v>
      </c>
      <c r="T159" s="69" t="s">
        <v>142</v>
      </c>
      <c r="U159" s="69" t="s">
        <v>428</v>
      </c>
      <c r="V159" s="78" t="s">
        <v>56</v>
      </c>
      <c r="W159" s="80">
        <f>VLOOKUP(V159,'MAPAS DE RIESGOS INHER Y RESID'!$E$16:$F$18,2,FALSE)</f>
        <v>0.9</v>
      </c>
      <c r="X159" s="81">
        <f t="shared" si="53"/>
        <v>4.7999999999999972</v>
      </c>
      <c r="Y159" s="78" t="str">
        <f>IF(OR('MAPAS DE RIESGOS INHER Y RESID'!$G$18='MATRIZ DE RIESGOS DE SST'!X159,X159&lt;'MAPAS DE RIESGOS INHER Y RESID'!$G$16+1),'MAPAS DE RIESGOS INHER Y RESID'!$M$19,IF(OR('MAPAS DE RIESGOS INHER Y RESID'!$H$17='MATRIZ DE RIESGOS DE SST'!X159,X159&lt;'MAPAS DE RIESGOS INHER Y RESID'!$I$18+1),'MAPAS DE RIESGOS INHER Y RESID'!$M$18,IF(OR('MAPAS DE RIESGOS INHER Y RESID'!$I$17='MATRIZ DE RIESGOS DE SST'!X159,X159&lt;'MAPAS DE RIESGOS INHER Y RESID'!$J$17+1),'MAPAS DE RIESGOS INHER Y RESID'!$M$17,'MAPAS DE RIESGOS INHER Y RESID'!$M$16)))</f>
        <v>BAJO</v>
      </c>
      <c r="Z159" s="69" t="str">
        <f>VLOOKUP('MATRIZ DE RIESGOS DE SST'!Y159,'TABLA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0" spans="1:26" ht="234" x14ac:dyDescent="0.25">
      <c r="A160" s="137"/>
      <c r="B160" s="137"/>
      <c r="C160" s="137"/>
      <c r="D160" s="137"/>
      <c r="E160" s="137"/>
      <c r="F160" s="137"/>
      <c r="G160" s="137"/>
      <c r="H160" s="138"/>
      <c r="I160" s="91" t="s">
        <v>197</v>
      </c>
      <c r="J160" s="70" t="s">
        <v>198</v>
      </c>
      <c r="K160" s="69" t="s">
        <v>199</v>
      </c>
      <c r="L160" s="78" t="s">
        <v>68</v>
      </c>
      <c r="M160" s="79">
        <f>VLOOKUP('MATRIZ DE RIESGOS DE SST'!L160,'MAPAS DE RIESGOS INHER Y RESID'!$E$3:$F$7,2,FALSE)</f>
        <v>3</v>
      </c>
      <c r="N160" s="78" t="s">
        <v>51</v>
      </c>
      <c r="O160" s="79">
        <f>VLOOKUP('MATRIZ DE RIESGOS DE SST'!N160,'MAPAS DE RIESGOS INHER Y RESID'!$O$3:$P$7,2,FALSE)</f>
        <v>16</v>
      </c>
      <c r="P160" s="79">
        <f t="shared" si="52"/>
        <v>48</v>
      </c>
      <c r="Q160" s="78" t="str">
        <f>IF(OR('MAPAS DE RIESGOS INHER Y RESID'!$G$7='MATRIZ DE RIESGOS DE SST'!P160,P160&lt;'MAPAS DE RIESGOS INHER Y RESID'!$G$3+1),'MAPAS DE RIESGOS INHER Y RESID'!$M$6,IF(OR('MAPAS DE RIESGOS INHER Y RESID'!$H$5='MATRIZ DE RIESGOS DE SST'!P160,P160&lt;'MAPAS DE RIESGOS INHER Y RESID'!$I$5+1),'MAPAS DE RIESGOS INHER Y RESID'!$M$5,IF(OR('MAPAS DE RIESGOS INHER Y RESID'!$I$4='MATRIZ DE RIESGOS DE SST'!P160,P160&lt;'MAPAS DE RIESGOS INHER Y RESID'!$J$4+1),'MAPAS DE RIESGOS INHER Y RESID'!$M$4,'MAPAS DE RIESGOS INHER Y RESID'!$M$3)))</f>
        <v>MODERADO</v>
      </c>
      <c r="R160" s="69" t="s">
        <v>249</v>
      </c>
      <c r="S160" s="69" t="s">
        <v>201</v>
      </c>
      <c r="T160" s="92" t="s">
        <v>91</v>
      </c>
      <c r="U160" s="19" t="s">
        <v>250</v>
      </c>
      <c r="V160" s="78" t="s">
        <v>56</v>
      </c>
      <c r="W160" s="80">
        <f>VLOOKUP(V160,'MAPAS DE RIESGOS INHER Y RESID'!$E$16:$F$18,2,FALSE)</f>
        <v>0.9</v>
      </c>
      <c r="X160" s="81">
        <f>P160-(W160*P160)</f>
        <v>4.7999999999999972</v>
      </c>
      <c r="Y160" s="78" t="str">
        <f>IF(OR('MAPAS DE RIESGOS INHER Y RESID'!$G$18='MATRIZ DE RIESGOS DE SST'!X160,X160&lt;'MAPAS DE RIESGOS INHER Y RESID'!$G$16+1),'MAPAS DE RIESGOS INHER Y RESID'!$M$19,IF(OR('MAPAS DE RIESGOS INHER Y RESID'!$H$17='MATRIZ DE RIESGOS DE SST'!X160,X160&lt;'MAPAS DE RIESGOS INHER Y RESID'!$I$18+1),'MAPAS DE RIESGOS INHER Y RESID'!$M$18,IF(OR('MAPAS DE RIESGOS INHER Y RESID'!$I$17='MATRIZ DE RIESGOS DE SST'!X160,X160&lt;'MAPAS DE RIESGOS INHER Y RESID'!$J$17+1),'MAPAS DE RIESGOS INHER Y RESID'!$M$17,'MAPAS DE RIESGOS INHER Y RESID'!$M$16)))</f>
        <v>BAJO</v>
      </c>
      <c r="Z160" s="69" t="str">
        <f>VLOOKUP('MATRIZ DE RIESGOS DE SST'!Y160,'TABLA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1" spans="1:26" ht="255.6" customHeight="1" x14ac:dyDescent="0.25">
      <c r="A161" s="137"/>
      <c r="B161" s="137"/>
      <c r="C161" s="137"/>
      <c r="D161" s="137"/>
      <c r="E161" s="137"/>
      <c r="F161" s="137"/>
      <c r="G161" s="137"/>
      <c r="H161" s="138"/>
      <c r="I161" s="91" t="s">
        <v>235</v>
      </c>
      <c r="J161" s="69" t="s">
        <v>429</v>
      </c>
      <c r="K161" s="69" t="s">
        <v>237</v>
      </c>
      <c r="L161" s="78" t="s">
        <v>50</v>
      </c>
      <c r="M161" s="79">
        <f>VLOOKUP('MATRIZ DE RIESGOS DE SST'!L161,'MAPAS DE RIESGOS INHER Y RESID'!$E$3:$F$7,2,FALSE)</f>
        <v>2</v>
      </c>
      <c r="N161" s="78" t="s">
        <v>51</v>
      </c>
      <c r="O161" s="79">
        <f>VLOOKUP('MATRIZ DE RIESGOS DE SST'!N161,'MAPAS DE RIESGOS INHER Y RESID'!$O$3:$P$7,2,FALSE)</f>
        <v>16</v>
      </c>
      <c r="P161" s="79">
        <f t="shared" si="52"/>
        <v>32</v>
      </c>
      <c r="Q161" s="78" t="str">
        <f>IF(OR('MAPAS DE RIESGOS INHER Y RESID'!$G$7='MATRIZ DE RIESGOS DE SST'!P161,P161&lt;'MAPAS DE RIESGOS INHER Y RESID'!$G$3+1),'MAPAS DE RIESGOS INHER Y RESID'!$M$6,IF(OR('MAPAS DE RIESGOS INHER Y RESID'!$H$5='MATRIZ DE RIESGOS DE SST'!P161,P161&lt;'MAPAS DE RIESGOS INHER Y RESID'!$I$5+1),'MAPAS DE RIESGOS INHER Y RESID'!$M$5,IF(OR('MAPAS DE RIESGOS INHER Y RESID'!$I$4='MATRIZ DE RIESGOS DE SST'!P161,P161&lt;'MAPAS DE RIESGOS INHER Y RESID'!$J$4+1),'MAPAS DE RIESGOS INHER Y RESID'!$M$4,'MAPAS DE RIESGOS INHER Y RESID'!$M$3)))</f>
        <v>MODERADO</v>
      </c>
      <c r="R161" s="97" t="s">
        <v>238</v>
      </c>
      <c r="S161" s="98" t="s">
        <v>239</v>
      </c>
      <c r="T161" s="69" t="s">
        <v>240</v>
      </c>
      <c r="U161" s="69" t="s">
        <v>241</v>
      </c>
      <c r="V161" s="78" t="s">
        <v>68</v>
      </c>
      <c r="W161" s="80">
        <f>VLOOKUP(V161,'MAPAS DE RIESGOS INHER Y RESID'!$E$16:$F$18,2,FALSE)</f>
        <v>0.4</v>
      </c>
      <c r="X161" s="81">
        <f t="shared" ref="X161" si="54">P161-(P161*W161)</f>
        <v>19.2</v>
      </c>
      <c r="Y161" s="78" t="str">
        <f>IF(OR('MAPAS DE RIESGOS INHER Y RESID'!$G$18='MATRIZ DE RIESGOS DE SST'!X161,X161&lt;'MAPAS DE RIESGOS INHER Y RESID'!$G$16+1),'MAPAS DE RIESGOS INHER Y RESID'!$M$19,IF(OR('MAPAS DE RIESGOS INHER Y RESID'!$H$17='MATRIZ DE RIESGOS DE SST'!X161,X161&lt;'MAPAS DE RIESGOS INHER Y RESID'!$I$18+1),'MAPAS DE RIESGOS INHER Y RESID'!$M$18,IF(OR('MAPAS DE RIESGOS INHER Y RESID'!$I$17='MATRIZ DE RIESGOS DE SST'!X161,X161&lt;'MAPAS DE RIESGOS INHER Y RESID'!$J$17+1),'MAPAS DE RIESGOS INHER Y RESID'!$M$17,'MAPAS DE RIESGOS INHER Y RESID'!$M$16)))</f>
        <v>MODERADO</v>
      </c>
      <c r="Z161" s="69" t="str">
        <f>VLOOKUP('MATRIZ DE RIESGOS DE SST'!Y161,'TABLA DE CRITERIOS'!$A$25:$B$28,2,FALSE)</f>
        <v>Reforzar la divulgación y aplicación de los controles existentes para mejorar su eficacia o complementar dichos controles estableciendo el plan de acción necesario, teniendo en cuenta la jerarquía de definición de controles.</v>
      </c>
    </row>
    <row r="162" spans="1:26" ht="255.75" customHeight="1" x14ac:dyDescent="0.25">
      <c r="A162" s="137"/>
      <c r="B162" s="137"/>
      <c r="C162" s="137"/>
      <c r="D162" s="137"/>
      <c r="E162" s="137"/>
      <c r="F162" s="137"/>
      <c r="G162" s="137"/>
      <c r="H162" s="138"/>
      <c r="I162" s="91" t="s">
        <v>155</v>
      </c>
      <c r="J162" s="69" t="s">
        <v>430</v>
      </c>
      <c r="K162" s="69" t="s">
        <v>431</v>
      </c>
      <c r="L162" s="78" t="s">
        <v>50</v>
      </c>
      <c r="M162" s="79">
        <f>VLOOKUP('MATRIZ DE RIESGOS DE SST'!L162,'MAPAS DE RIESGOS INHER Y RESID'!$E$3:$F$7,2,FALSE)</f>
        <v>2</v>
      </c>
      <c r="N162" s="78" t="s">
        <v>51</v>
      </c>
      <c r="O162" s="79">
        <f>VLOOKUP('MATRIZ DE RIESGOS DE SST'!N162,'MAPAS DE RIESGOS INHER Y RESID'!$O$3:$P$7,2,FALSE)</f>
        <v>16</v>
      </c>
      <c r="P162" s="79">
        <f t="shared" si="52"/>
        <v>32</v>
      </c>
      <c r="Q162" s="78" t="str">
        <f>IF(OR('MAPAS DE RIESGOS INHER Y RESID'!$G$7='MATRIZ DE RIESGOS DE SST'!P162,P162&lt;'MAPAS DE RIESGOS INHER Y RESID'!$G$3+1),'MAPAS DE RIESGOS INHER Y RESID'!$M$6,IF(OR('MAPAS DE RIESGOS INHER Y RESID'!$H$5='MATRIZ DE RIESGOS DE SST'!P162,P162&lt;'MAPAS DE RIESGOS INHER Y RESID'!$I$5+1),'MAPAS DE RIESGOS INHER Y RESID'!$M$5,IF(OR('MAPAS DE RIESGOS INHER Y RESID'!$I$4='MATRIZ DE RIESGOS DE SST'!P162,P162&lt;'MAPAS DE RIESGOS INHER Y RESID'!$J$4+1),'MAPAS DE RIESGOS INHER Y RESID'!$M$4,'MAPAS DE RIESGOS INHER Y RESID'!$M$3)))</f>
        <v>MODERADO</v>
      </c>
      <c r="R162" s="91" t="s">
        <v>432</v>
      </c>
      <c r="S162" s="91" t="s">
        <v>433</v>
      </c>
      <c r="T162" s="69" t="s">
        <v>434</v>
      </c>
      <c r="U162" s="69" t="s">
        <v>435</v>
      </c>
      <c r="V162" s="78" t="s">
        <v>56</v>
      </c>
      <c r="W162" s="80">
        <f>VLOOKUP(V162,'MAPAS DE RIESGOS INHER Y RESID'!$E$16:$F$18,2,FALSE)</f>
        <v>0.9</v>
      </c>
      <c r="X162" s="81">
        <f t="shared" si="53"/>
        <v>3.1999999999999993</v>
      </c>
      <c r="Y162" s="78" t="str">
        <f>IF(OR('MAPAS DE RIESGOS INHER Y RESID'!$G$18='MATRIZ DE RIESGOS DE SST'!X162,X162&lt;'MAPAS DE RIESGOS INHER Y RESID'!$G$16+1),'MAPAS DE RIESGOS INHER Y RESID'!$M$19,IF(OR('MAPAS DE RIESGOS INHER Y RESID'!$H$17='MATRIZ DE RIESGOS DE SST'!X162,X162&lt;'MAPAS DE RIESGOS INHER Y RESID'!$I$18+1),'MAPAS DE RIESGOS INHER Y RESID'!$M$18,IF(OR('MAPAS DE RIESGOS INHER Y RESID'!$I$17='MATRIZ DE RIESGOS DE SST'!X162,X162&lt;'MAPAS DE RIESGOS INHER Y RESID'!$J$17+1),'MAPAS DE RIESGOS INHER Y RESID'!$M$17,'MAPAS DE RIESGOS INHER Y RESID'!$M$16)))</f>
        <v>BAJO</v>
      </c>
      <c r="Z162" s="69" t="str">
        <f>VLOOKUP('MATRIZ DE RIESGOS DE SST'!Y162,'TABLA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3" spans="1:26" ht="327.60000000000002" customHeight="1" x14ac:dyDescent="0.25">
      <c r="A163" s="137"/>
      <c r="B163" s="137"/>
      <c r="C163" s="137"/>
      <c r="D163" s="137"/>
      <c r="E163" s="137"/>
      <c r="F163" s="137"/>
      <c r="G163" s="137"/>
      <c r="H163" s="138"/>
      <c r="I163" s="91" t="s">
        <v>130</v>
      </c>
      <c r="J163" s="69" t="s">
        <v>412</v>
      </c>
      <c r="K163" s="91" t="s">
        <v>132</v>
      </c>
      <c r="L163" s="78" t="s">
        <v>50</v>
      </c>
      <c r="M163" s="79">
        <f>VLOOKUP('MATRIZ DE RIESGOS DE SST'!L163,'MAPAS DE RIESGOS INHER Y RESID'!$E$3:$F$7,2,FALSE)</f>
        <v>2</v>
      </c>
      <c r="N163" s="78" t="s">
        <v>51</v>
      </c>
      <c r="O163" s="79">
        <f>VLOOKUP('MATRIZ DE RIESGOS DE SST'!N163,'MAPAS DE RIESGOS INHER Y RESID'!$O$3:$P$7,2,FALSE)</f>
        <v>16</v>
      </c>
      <c r="P163" s="79">
        <f t="shared" si="52"/>
        <v>32</v>
      </c>
      <c r="Q163" s="78" t="str">
        <f>IF(OR('MAPAS DE RIESGOS INHER Y RESID'!$G$7='MATRIZ DE RIESGOS DE SST'!P163,P163&lt;'MAPAS DE RIESGOS INHER Y RESID'!$G$3+1),'MAPAS DE RIESGOS INHER Y RESID'!$M$6,IF(OR('MAPAS DE RIESGOS INHER Y RESID'!$H$5='MATRIZ DE RIESGOS DE SST'!P163,P163&lt;'MAPAS DE RIESGOS INHER Y RESID'!$I$5+1),'MAPAS DE RIESGOS INHER Y RESID'!$M$5,IF(OR('MAPAS DE RIESGOS INHER Y RESID'!$I$4='MATRIZ DE RIESGOS DE SST'!P163,P163&lt;'MAPAS DE RIESGOS INHER Y RESID'!$J$4+1),'MAPAS DE RIESGOS INHER Y RESID'!$M$4,'MAPAS DE RIESGOS INHER Y RESID'!$M$3)))</f>
        <v>MODERADO</v>
      </c>
      <c r="R163" s="91" t="s">
        <v>91</v>
      </c>
      <c r="S163" s="91" t="s">
        <v>91</v>
      </c>
      <c r="T163" s="69" t="s">
        <v>356</v>
      </c>
      <c r="U163" s="69" t="s">
        <v>413</v>
      </c>
      <c r="V163" s="78" t="s">
        <v>56</v>
      </c>
      <c r="W163" s="80">
        <f>VLOOKUP(V163,'MAPAS DE RIESGOS INHER Y RESID'!$E$16:$F$18,2,FALSE)</f>
        <v>0.9</v>
      </c>
      <c r="X163" s="81">
        <f t="shared" si="53"/>
        <v>3.1999999999999993</v>
      </c>
      <c r="Y163" s="78" t="str">
        <f>IF(OR('MAPAS DE RIESGOS INHER Y RESID'!$G$18='MATRIZ DE RIESGOS DE SST'!X163,X163&lt;'MAPAS DE RIESGOS INHER Y RESID'!$G$16+1),'MAPAS DE RIESGOS INHER Y RESID'!$M$19,IF(OR('MAPAS DE RIESGOS INHER Y RESID'!$H$17='MATRIZ DE RIESGOS DE SST'!X163,X163&lt;'MAPAS DE RIESGOS INHER Y RESID'!$I$18+1),'MAPAS DE RIESGOS INHER Y RESID'!$M$18,IF(OR('MAPAS DE RIESGOS INHER Y RESID'!$I$17='MATRIZ DE RIESGOS DE SST'!X163,X163&lt;'MAPAS DE RIESGOS INHER Y RESID'!$J$17+1),'MAPAS DE RIESGOS INHER Y RESID'!$M$17,'MAPAS DE RIESGOS INHER Y RESID'!$M$16)))</f>
        <v>BAJO</v>
      </c>
      <c r="Z163" s="69" t="str">
        <f>VLOOKUP('MATRIZ DE RIESGOS DE SST'!Y163,'TABLA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4" spans="1:26" ht="234" x14ac:dyDescent="0.25">
      <c r="A164" s="137"/>
      <c r="B164" s="137"/>
      <c r="C164" s="137"/>
      <c r="D164" s="137"/>
      <c r="E164" s="137"/>
      <c r="F164" s="137"/>
      <c r="G164" s="137"/>
      <c r="H164" s="138"/>
      <c r="I164" s="91" t="s">
        <v>47</v>
      </c>
      <c r="J164" s="70" t="s">
        <v>290</v>
      </c>
      <c r="K164" s="69" t="s">
        <v>49</v>
      </c>
      <c r="L164" s="78" t="s">
        <v>68</v>
      </c>
      <c r="M164" s="79">
        <f>VLOOKUP('MATRIZ DE RIESGOS DE SST'!L164,'MAPAS DE RIESGOS INHER Y RESID'!$E$3:$F$7,2,FALSE)</f>
        <v>3</v>
      </c>
      <c r="N164" s="78" t="s">
        <v>51</v>
      </c>
      <c r="O164" s="79">
        <f>VLOOKUP('MATRIZ DE RIESGOS DE SST'!N164,'MAPAS DE RIESGOS INHER Y RESID'!$O$3:$P$7,2,FALSE)</f>
        <v>16</v>
      </c>
      <c r="P164" s="79">
        <f t="shared" si="52"/>
        <v>48</v>
      </c>
      <c r="Q164" s="78" t="str">
        <f>IF(OR('MAPAS DE RIESGOS INHER Y RESID'!$G$7='MATRIZ DE RIESGOS DE SST'!P164,P164&lt;'MAPAS DE RIESGOS INHER Y RESID'!$G$3+1),'MAPAS DE RIESGOS INHER Y RESID'!$M$6,IF(OR('MAPAS DE RIESGOS INHER Y RESID'!$H$5='MATRIZ DE RIESGOS DE SST'!P164,P164&lt;'MAPAS DE RIESGOS INHER Y RESID'!$I$5+1),'MAPAS DE RIESGOS INHER Y RESID'!$M$5,IF(OR('MAPAS DE RIESGOS INHER Y RESID'!$I$4='MATRIZ DE RIESGOS DE SST'!P164,P164&lt;'MAPAS DE RIESGOS INHER Y RESID'!$J$4+1),'MAPAS DE RIESGOS INHER Y RESID'!$M$4,'MAPAS DE RIESGOS INHER Y RESID'!$M$3)))</f>
        <v>MODERADO</v>
      </c>
      <c r="R164" s="91" t="s">
        <v>436</v>
      </c>
      <c r="S164" s="91" t="s">
        <v>318</v>
      </c>
      <c r="T164" s="69" t="s">
        <v>306</v>
      </c>
      <c r="U164" s="69" t="s">
        <v>437</v>
      </c>
      <c r="V164" s="78" t="s">
        <v>56</v>
      </c>
      <c r="W164" s="80">
        <f>VLOOKUP(V164,'MAPAS DE RIESGOS INHER Y RESID'!$E$16:$F$18,2,FALSE)</f>
        <v>0.9</v>
      </c>
      <c r="X164" s="81">
        <f t="shared" si="53"/>
        <v>4.7999999999999972</v>
      </c>
      <c r="Y164" s="78" t="str">
        <f>IF(OR('MAPAS DE RIESGOS INHER Y RESID'!$G$18='MATRIZ DE RIESGOS DE SST'!X164,X164&lt;'MAPAS DE RIESGOS INHER Y RESID'!$G$16+1),'MAPAS DE RIESGOS INHER Y RESID'!$M$19,IF(OR('MAPAS DE RIESGOS INHER Y RESID'!$H$17='MATRIZ DE RIESGOS DE SST'!X164,X164&lt;'MAPAS DE RIESGOS INHER Y RESID'!$I$18+1),'MAPAS DE RIESGOS INHER Y RESID'!$M$18,IF(OR('MAPAS DE RIESGOS INHER Y RESID'!$I$17='MATRIZ DE RIESGOS DE SST'!X164,X164&lt;'MAPAS DE RIESGOS INHER Y RESID'!$J$17+1),'MAPAS DE RIESGOS INHER Y RESID'!$M$17,'MAPAS DE RIESGOS INHER Y RESID'!$M$16)))</f>
        <v>BAJO</v>
      </c>
      <c r="Z164" s="69" t="str">
        <f>VLOOKUP('MATRIZ DE RIESGOS DE SST'!Y164,'TABLA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5" spans="1:26" ht="253.5" x14ac:dyDescent="0.25">
      <c r="A165" s="137"/>
      <c r="B165" s="137"/>
      <c r="C165" s="137"/>
      <c r="D165" s="137"/>
      <c r="E165" s="137"/>
      <c r="F165" s="137"/>
      <c r="G165" s="137"/>
      <c r="H165" s="138"/>
      <c r="I165" s="91" t="s">
        <v>182</v>
      </c>
      <c r="J165" s="70" t="s">
        <v>183</v>
      </c>
      <c r="K165" s="69" t="s">
        <v>132</v>
      </c>
      <c r="L165" s="78" t="s">
        <v>50</v>
      </c>
      <c r="M165" s="79">
        <f>VLOOKUP('MATRIZ DE RIESGOS DE SST'!L165,'MAPAS DE RIESGOS INHER Y RESID'!$E$3:$F$7,2,FALSE)</f>
        <v>2</v>
      </c>
      <c r="N165" s="78" t="s">
        <v>51</v>
      </c>
      <c r="O165" s="79">
        <f>VLOOKUP('MATRIZ DE RIESGOS DE SST'!N165,'MAPAS DE RIESGOS INHER Y RESID'!$O$3:$P$7,2,FALSE)</f>
        <v>16</v>
      </c>
      <c r="P165" s="79">
        <f t="shared" ref="P165" si="55">+M165*O165</f>
        <v>32</v>
      </c>
      <c r="Q165" s="78" t="str">
        <f>IF(OR('MAPAS DE RIESGOS INHER Y RESID'!$G$7='MATRIZ DE RIESGOS DE SST'!P165,P165&lt;'MAPAS DE RIESGOS INHER Y RESID'!$G$3+1),'MAPAS DE RIESGOS INHER Y RESID'!$M$6,IF(OR('MAPAS DE RIESGOS INHER Y RESID'!$H$5='MATRIZ DE RIESGOS DE SST'!P165,P165&lt;'MAPAS DE RIESGOS INHER Y RESID'!$I$5+1),'MAPAS DE RIESGOS INHER Y RESID'!$M$5,IF(OR('MAPAS DE RIESGOS INHER Y RESID'!$I$4='MATRIZ DE RIESGOS DE SST'!P165,P165&lt;'MAPAS DE RIESGOS INHER Y RESID'!$J$4+1),'MAPAS DE RIESGOS INHER Y RESID'!$M$4,'MAPAS DE RIESGOS INHER Y RESID'!$M$3)))</f>
        <v>MODERADO</v>
      </c>
      <c r="R165" s="91" t="s">
        <v>184</v>
      </c>
      <c r="S165" s="91" t="s">
        <v>185</v>
      </c>
      <c r="T165" s="19" t="s">
        <v>135</v>
      </c>
      <c r="U165" s="19" t="s">
        <v>186</v>
      </c>
      <c r="V165" s="78" t="s">
        <v>56</v>
      </c>
      <c r="W165" s="80">
        <f>VLOOKUP(V165,'MAPAS DE RIESGOS INHER Y RESID'!$E$16:$F$18,2,FALSE)</f>
        <v>0.9</v>
      </c>
      <c r="X165" s="81">
        <f t="shared" ref="X165" si="56">P165-(P165*W165)</f>
        <v>3.1999999999999993</v>
      </c>
      <c r="Y165" s="78" t="str">
        <f>IF(OR('MAPAS DE RIESGOS INHER Y RESID'!$G$18='MATRIZ DE RIESGOS DE SST'!X165,X165&lt;'MAPAS DE RIESGOS INHER Y RESID'!$G$16+1),'MAPAS DE RIESGOS INHER Y RESID'!$M$19,IF(OR('MAPAS DE RIESGOS INHER Y RESID'!$H$17='MATRIZ DE RIESGOS DE SST'!X165,X165&lt;'MAPAS DE RIESGOS INHER Y RESID'!$I$18+1),'MAPAS DE RIESGOS INHER Y RESID'!$M$18,IF(OR('MAPAS DE RIESGOS INHER Y RESID'!$I$17='MATRIZ DE RIESGOS DE SST'!X165,X165&lt;'MAPAS DE RIESGOS INHER Y RESID'!$J$17+1),'MAPAS DE RIESGOS INHER Y RESID'!$M$17,'MAPAS DE RIESGOS INHER Y RESID'!$M$16)))</f>
        <v>BAJO</v>
      </c>
      <c r="Z165" s="69" t="str">
        <f>VLOOKUP('MATRIZ DE RIESGOS DE SST'!Y165,'TABLA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6" spans="1:26" ht="234" x14ac:dyDescent="0.25">
      <c r="A166" s="137"/>
      <c r="B166" s="137"/>
      <c r="C166" s="137"/>
      <c r="D166" s="137"/>
      <c r="E166" s="137"/>
      <c r="F166" s="137"/>
      <c r="G166" s="137"/>
      <c r="H166" s="138"/>
      <c r="I166" s="91" t="s">
        <v>420</v>
      </c>
      <c r="J166" s="70" t="s">
        <v>421</v>
      </c>
      <c r="K166" s="69" t="s">
        <v>132</v>
      </c>
      <c r="L166" s="78" t="s">
        <v>50</v>
      </c>
      <c r="M166" s="79">
        <f>VLOOKUP('MATRIZ DE RIESGOS DE SST'!L166,'MAPAS DE RIESGOS INHER Y RESID'!$E$3:$F$7,2,FALSE)</f>
        <v>2</v>
      </c>
      <c r="N166" s="78" t="s">
        <v>51</v>
      </c>
      <c r="O166" s="79">
        <f>VLOOKUP('MATRIZ DE RIESGOS DE SST'!N166,'MAPAS DE RIESGOS INHER Y RESID'!$O$3:$P$7,2,FALSE)</f>
        <v>16</v>
      </c>
      <c r="P166" s="79">
        <f t="shared" si="42"/>
        <v>32</v>
      </c>
      <c r="Q166" s="78" t="str">
        <f>IF(OR('MAPAS DE RIESGOS INHER Y RESID'!$G$7='MATRIZ DE RIESGOS DE SST'!P166,P166&lt;'MAPAS DE RIESGOS INHER Y RESID'!$G$3+1),'MAPAS DE RIESGOS INHER Y RESID'!$M$6,IF(OR('MAPAS DE RIESGOS INHER Y RESID'!$H$5='MATRIZ DE RIESGOS DE SST'!P166,P166&lt;'MAPAS DE RIESGOS INHER Y RESID'!$I$5+1),'MAPAS DE RIESGOS INHER Y RESID'!$M$5,IF(OR('MAPAS DE RIESGOS INHER Y RESID'!$I$4='MATRIZ DE RIESGOS DE SST'!P166,P166&lt;'MAPAS DE RIESGOS INHER Y RESID'!$J$4+1),'MAPAS DE RIESGOS INHER Y RESID'!$M$4,'MAPAS DE RIESGOS INHER Y RESID'!$M$3)))</f>
        <v>MODERADO</v>
      </c>
      <c r="R166" s="91" t="s">
        <v>91</v>
      </c>
      <c r="S166" s="91" t="s">
        <v>91</v>
      </c>
      <c r="T166" s="91" t="s">
        <v>91</v>
      </c>
      <c r="U166" s="19" t="s">
        <v>423</v>
      </c>
      <c r="V166" s="78" t="s">
        <v>56</v>
      </c>
      <c r="W166" s="80">
        <f>VLOOKUP(V166,'MAPAS DE RIESGOS INHER Y RESID'!$E$16:$F$18,2,FALSE)</f>
        <v>0.9</v>
      </c>
      <c r="X166" s="81">
        <f t="shared" ref="X166:X169" si="57">P166-(P166*W166)</f>
        <v>3.1999999999999993</v>
      </c>
      <c r="Y166" s="78" t="str">
        <f>IF(OR('MAPAS DE RIESGOS INHER Y RESID'!$G$18='MATRIZ DE RIESGOS DE SST'!X166,X166&lt;'MAPAS DE RIESGOS INHER Y RESID'!$G$16+1),'MAPAS DE RIESGOS INHER Y RESID'!$M$19,IF(OR('MAPAS DE RIESGOS INHER Y RESID'!$H$17='MATRIZ DE RIESGOS DE SST'!X166,X166&lt;'MAPAS DE RIESGOS INHER Y RESID'!$I$18+1),'MAPAS DE RIESGOS INHER Y RESID'!$M$18,IF(OR('MAPAS DE RIESGOS INHER Y RESID'!$I$17='MATRIZ DE RIESGOS DE SST'!X166,X166&lt;'MAPAS DE RIESGOS INHER Y RESID'!$J$17+1),'MAPAS DE RIESGOS INHER Y RESID'!$M$17,'MAPAS DE RIESGOS INHER Y RESID'!$M$16)))</f>
        <v>BAJO</v>
      </c>
      <c r="Z166" s="69" t="str">
        <f>VLOOKUP('MATRIZ DE RIESGOS DE SST'!Y166,'TABLA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7" spans="1:26" ht="224.45" customHeight="1" x14ac:dyDescent="0.25">
      <c r="A167" s="137"/>
      <c r="B167" s="137"/>
      <c r="C167" s="137"/>
      <c r="D167" s="137"/>
      <c r="E167" s="137"/>
      <c r="F167" s="137"/>
      <c r="G167" s="137"/>
      <c r="H167" s="138"/>
      <c r="I167" s="91" t="s">
        <v>420</v>
      </c>
      <c r="J167" s="69" t="s">
        <v>424</v>
      </c>
      <c r="K167" s="69" t="s">
        <v>425</v>
      </c>
      <c r="L167" s="78" t="s">
        <v>68</v>
      </c>
      <c r="M167" s="79">
        <f>VLOOKUP('MATRIZ DE RIESGOS DE SST'!L167,'MAPAS DE RIESGOS INHER Y RESID'!$E$3:$F$7,2,FALSE)</f>
        <v>3</v>
      </c>
      <c r="N167" s="78" t="s">
        <v>51</v>
      </c>
      <c r="O167" s="79">
        <f>VLOOKUP('MATRIZ DE RIESGOS DE SST'!N167,'MAPAS DE RIESGOS INHER Y RESID'!$O$3:$P$7,2,FALSE)</f>
        <v>16</v>
      </c>
      <c r="P167" s="79">
        <f t="shared" ref="P167:P169" si="58">+M167*O167</f>
        <v>48</v>
      </c>
      <c r="Q167" s="78" t="str">
        <f>IF(OR('MAPAS DE RIESGOS INHER Y RESID'!$G$7='MATRIZ DE RIESGOS DE SST'!P167,P167&lt;'MAPAS DE RIESGOS INHER Y RESID'!$G$3+1),'MAPAS DE RIESGOS INHER Y RESID'!$M$6,IF(OR('MAPAS DE RIESGOS INHER Y RESID'!$H$5='MATRIZ DE RIESGOS DE SST'!P167,P167&lt;'MAPAS DE RIESGOS INHER Y RESID'!$I$5+1),'MAPAS DE RIESGOS INHER Y RESID'!$M$5,IF(OR('MAPAS DE RIESGOS INHER Y RESID'!$I$4='MATRIZ DE RIESGOS DE SST'!P167,P167&lt;'MAPAS DE RIESGOS INHER Y RESID'!$J$4+1),'MAPAS DE RIESGOS INHER Y RESID'!$M$4,'MAPAS DE RIESGOS INHER Y RESID'!$M$3)))</f>
        <v>MODERADO</v>
      </c>
      <c r="R167" s="91" t="s">
        <v>91</v>
      </c>
      <c r="S167" s="91" t="s">
        <v>91</v>
      </c>
      <c r="T167" s="69" t="s">
        <v>295</v>
      </c>
      <c r="U167" s="69" t="s">
        <v>438</v>
      </c>
      <c r="V167" s="78" t="s">
        <v>56</v>
      </c>
      <c r="W167" s="80">
        <f>VLOOKUP(V167,'MAPAS DE RIESGOS INHER Y RESID'!$E$16:$F$18,2,FALSE)</f>
        <v>0.9</v>
      </c>
      <c r="X167" s="81">
        <f t="shared" si="57"/>
        <v>4.7999999999999972</v>
      </c>
      <c r="Y167" s="78" t="str">
        <f>IF(OR('MAPAS DE RIESGOS INHER Y RESID'!$G$18='MATRIZ DE RIESGOS DE SST'!X167,X167&lt;'MAPAS DE RIESGOS INHER Y RESID'!$G$16+1),'MAPAS DE RIESGOS INHER Y RESID'!$M$19,IF(OR('MAPAS DE RIESGOS INHER Y RESID'!$H$17='MATRIZ DE RIESGOS DE SST'!X167,X167&lt;'MAPAS DE RIESGOS INHER Y RESID'!$I$18+1),'MAPAS DE RIESGOS INHER Y RESID'!$M$18,IF(OR('MAPAS DE RIESGOS INHER Y RESID'!$I$17='MATRIZ DE RIESGOS DE SST'!X167,X167&lt;'MAPAS DE RIESGOS INHER Y RESID'!$J$17+1),'MAPAS DE RIESGOS INHER Y RESID'!$M$17,'MAPAS DE RIESGOS INHER Y RESID'!$M$16)))</f>
        <v>BAJO</v>
      </c>
      <c r="Z167" s="69" t="str">
        <f>VLOOKUP('MATRIZ DE RIESGOS DE SST'!Y167,'TABLA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8" spans="1:26" ht="292.5" x14ac:dyDescent="0.25">
      <c r="A168" s="137"/>
      <c r="B168" s="137"/>
      <c r="C168" s="137"/>
      <c r="D168" s="137"/>
      <c r="E168" s="137"/>
      <c r="F168" s="137"/>
      <c r="G168" s="137"/>
      <c r="H168" s="138"/>
      <c r="I168" s="91" t="s">
        <v>163</v>
      </c>
      <c r="J168" s="69" t="s">
        <v>164</v>
      </c>
      <c r="K168" s="69" t="s">
        <v>165</v>
      </c>
      <c r="L168" s="78" t="s">
        <v>68</v>
      </c>
      <c r="M168" s="79">
        <f>VLOOKUP('MATRIZ DE RIESGOS DE SST'!L168,'MAPAS DE RIESGOS INHER Y RESID'!$E$3:$F$7,2,FALSE)</f>
        <v>3</v>
      </c>
      <c r="N168" s="78" t="s">
        <v>60</v>
      </c>
      <c r="O168" s="79">
        <f>VLOOKUP('MATRIZ DE RIESGOS DE SST'!N168,'MAPAS DE RIESGOS INHER Y RESID'!$O$3:$P$7,2,FALSE)</f>
        <v>256</v>
      </c>
      <c r="P168" s="79">
        <f>+M168*O168</f>
        <v>768</v>
      </c>
      <c r="Q168" s="78" t="str">
        <f>IF(OR('MAPAS DE RIESGOS INHER Y RESID'!$G$7='MATRIZ DE RIESGOS DE SST'!P168,P168&lt;'MAPAS DE RIESGOS INHER Y RESID'!$G$3+1),'MAPAS DE RIESGOS INHER Y RESID'!$M$6,IF(OR('MAPAS DE RIESGOS INHER Y RESID'!$H$5='MATRIZ DE RIESGOS DE SST'!P168,P168&lt;'MAPAS DE RIESGOS INHER Y RESID'!$I$5+1),'MAPAS DE RIESGOS INHER Y RESID'!$M$5,IF(OR('MAPAS DE RIESGOS INHER Y RESID'!$I$4='MATRIZ DE RIESGOS DE SST'!P168,P168&lt;'MAPAS DE RIESGOS INHER Y RESID'!$J$4+1),'MAPAS DE RIESGOS INHER Y RESID'!$M$4,'MAPAS DE RIESGOS INHER Y RESID'!$M$3)))</f>
        <v>ALTO</v>
      </c>
      <c r="R168" s="91" t="s">
        <v>91</v>
      </c>
      <c r="S168" s="91" t="s">
        <v>233</v>
      </c>
      <c r="T168" s="91" t="s">
        <v>91</v>
      </c>
      <c r="U168" s="69" t="s">
        <v>234</v>
      </c>
      <c r="V168" s="78" t="s">
        <v>56</v>
      </c>
      <c r="W168" s="80">
        <f>VLOOKUP(V168,'MAPAS DE RIESGOS INHER Y RESID'!$E$16:$F$18,2,FALSE)</f>
        <v>0.9</v>
      </c>
      <c r="X168" s="81">
        <f t="shared" si="57"/>
        <v>76.799999999999955</v>
      </c>
      <c r="Y168" s="78" t="str">
        <f>IF(OR('MAPAS DE RIESGOS INHER Y RESID'!$G$18='MATRIZ DE RIESGOS DE SST'!X168,X168&lt;'MAPAS DE RIESGOS INHER Y RESID'!$G$16+1),'MAPAS DE RIESGOS INHER Y RESID'!$M$19,IF(OR('MAPAS DE RIESGOS INHER Y RESID'!$H$17='MATRIZ DE RIESGOS DE SST'!X168,X168&lt;'MAPAS DE RIESGOS INHER Y RESID'!$I$18+1),'MAPAS DE RIESGOS INHER Y RESID'!$M$18,IF(OR('MAPAS DE RIESGOS INHER Y RESID'!$I$17='MATRIZ DE RIESGOS DE SST'!X168,X168&lt;'MAPAS DE RIESGOS INHER Y RESID'!$J$17+1),'MAPAS DE RIESGOS INHER Y RESID'!$M$17,'MAPAS DE RIESGOS INHER Y RESID'!$M$16)))</f>
        <v>MODERADO</v>
      </c>
      <c r="Z168" s="69" t="str">
        <f>VLOOKUP('MATRIZ DE RIESGOS DE SST'!Y168,'TABLA DE CRITERIOS'!$A$25:$B$28,2,FALSE)</f>
        <v>Reforzar la divulgación y aplicación de los controles existentes para mejorar su eficacia o complementar dichos controles estableciendo el plan de acción necesario, teniendo en cuenta la jerarquía de definición de controles.</v>
      </c>
    </row>
    <row r="169" spans="1:26" ht="234" x14ac:dyDescent="0.25">
      <c r="A169" s="137"/>
      <c r="B169" s="137"/>
      <c r="C169" s="137"/>
      <c r="D169" s="137"/>
      <c r="E169" s="137"/>
      <c r="F169" s="137"/>
      <c r="G169" s="137"/>
      <c r="H169" s="138"/>
      <c r="I169" s="91" t="s">
        <v>130</v>
      </c>
      <c r="J169" s="69" t="s">
        <v>439</v>
      </c>
      <c r="K169" s="91" t="s">
        <v>132</v>
      </c>
      <c r="L169" s="78" t="s">
        <v>50</v>
      </c>
      <c r="M169" s="79">
        <f>VLOOKUP('MATRIZ DE RIESGOS DE SST'!L169,'MAPAS DE RIESGOS INHER Y RESID'!$E$3:$F$7,2,FALSE)</f>
        <v>2</v>
      </c>
      <c r="N169" s="78" t="s">
        <v>51</v>
      </c>
      <c r="O169" s="79">
        <f>VLOOKUP('MATRIZ DE RIESGOS DE SST'!N169,'MAPAS DE RIESGOS INHER Y RESID'!$O$3:$P$7,2,FALSE)</f>
        <v>16</v>
      </c>
      <c r="P169" s="79">
        <f t="shared" si="58"/>
        <v>32</v>
      </c>
      <c r="Q169" s="78" t="str">
        <f>IF(OR('MAPAS DE RIESGOS INHER Y RESID'!$G$7='MATRIZ DE RIESGOS DE SST'!P169,P169&lt;'MAPAS DE RIESGOS INHER Y RESID'!$G$3+1),'MAPAS DE RIESGOS INHER Y RESID'!$M$6,IF(OR('MAPAS DE RIESGOS INHER Y RESID'!$H$5='MATRIZ DE RIESGOS DE SST'!P169,P169&lt;'MAPAS DE RIESGOS INHER Y RESID'!$I$5+1),'MAPAS DE RIESGOS INHER Y RESID'!$M$5,IF(OR('MAPAS DE RIESGOS INHER Y RESID'!$I$4='MATRIZ DE RIESGOS DE SST'!P169,P169&lt;'MAPAS DE RIESGOS INHER Y RESID'!$J$4+1),'MAPAS DE RIESGOS INHER Y RESID'!$M$4,'MAPAS DE RIESGOS INHER Y RESID'!$M$3)))</f>
        <v>MODERADO</v>
      </c>
      <c r="R169" s="91" t="s">
        <v>91</v>
      </c>
      <c r="S169" s="91" t="s">
        <v>91</v>
      </c>
      <c r="T169" s="69" t="s">
        <v>356</v>
      </c>
      <c r="U169" s="69" t="s">
        <v>440</v>
      </c>
      <c r="V169" s="78" t="s">
        <v>56</v>
      </c>
      <c r="W169" s="80">
        <f>VLOOKUP(V169,'MAPAS DE RIESGOS INHER Y RESID'!$E$16:$F$18,2,FALSE)</f>
        <v>0.9</v>
      </c>
      <c r="X169" s="81">
        <f t="shared" si="57"/>
        <v>3.1999999999999993</v>
      </c>
      <c r="Y169" s="78" t="str">
        <f>IF(OR('MAPAS DE RIESGOS INHER Y RESID'!$G$18='MATRIZ DE RIESGOS DE SST'!X169,X169&lt;'MAPAS DE RIESGOS INHER Y RESID'!$G$16+1),'MAPAS DE RIESGOS INHER Y RESID'!$M$19,IF(OR('MAPAS DE RIESGOS INHER Y RESID'!$H$17='MATRIZ DE RIESGOS DE SST'!X169,X169&lt;'MAPAS DE RIESGOS INHER Y RESID'!$I$18+1),'MAPAS DE RIESGOS INHER Y RESID'!$M$18,IF(OR('MAPAS DE RIESGOS INHER Y RESID'!$I$17='MATRIZ DE RIESGOS DE SST'!X169,X169&lt;'MAPAS DE RIESGOS INHER Y RESID'!$J$17+1),'MAPAS DE RIESGOS INHER Y RESID'!$M$17,'MAPAS DE RIESGOS INHER Y RESID'!$M$16)))</f>
        <v>BAJO</v>
      </c>
      <c r="Z169" s="69" t="str">
        <f>VLOOKUP('MATRIZ DE RIESGOS DE SST'!Y169,'TABLA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0" spans="1:26" ht="234" x14ac:dyDescent="0.25">
      <c r="A170" s="19" t="s">
        <v>427</v>
      </c>
      <c r="B170" s="103" t="s">
        <v>45</v>
      </c>
      <c r="C170" s="103"/>
      <c r="D170" s="104" t="s">
        <v>45</v>
      </c>
      <c r="E170" s="104" t="s">
        <v>45</v>
      </c>
      <c r="F170" s="104" t="s">
        <v>45</v>
      </c>
      <c r="G170" s="103" t="s">
        <v>45</v>
      </c>
      <c r="H170" s="19" t="s">
        <v>596</v>
      </c>
      <c r="I170" s="19" t="s">
        <v>526</v>
      </c>
      <c r="J170" s="19" t="s">
        <v>595</v>
      </c>
      <c r="K170" s="19" t="s">
        <v>528</v>
      </c>
      <c r="L170" s="78" t="s">
        <v>50</v>
      </c>
      <c r="M170" s="79">
        <f>VLOOKUP('MATRIZ DE RIESGOS DE SST'!L170,'MAPAS DE RIESGOS INHER Y RESID'!$E$3:$F$7,2,FALSE)</f>
        <v>2</v>
      </c>
      <c r="N170" s="78" t="s">
        <v>51</v>
      </c>
      <c r="O170" s="79">
        <f>VLOOKUP('MATRIZ DE RIESGOS DE SST'!N170,'MAPAS DE RIESGOS INHER Y RESID'!$O$3:$P$7,2,FALSE)</f>
        <v>16</v>
      </c>
      <c r="P170" s="79">
        <f t="shared" ref="P170" si="59">+M170*O170</f>
        <v>32</v>
      </c>
      <c r="Q170" s="78" t="str">
        <f>IF(OR('MAPAS DE RIESGOS INHER Y RESID'!$G$7='MATRIZ DE RIESGOS DE SST'!P170,P170&lt;'MAPAS DE RIESGOS INHER Y RESID'!$G$3+1),'MAPAS DE RIESGOS INHER Y RESID'!$M$6,IF(OR('MAPAS DE RIESGOS INHER Y RESID'!$H$5='MATRIZ DE RIESGOS DE SST'!P170,P170&lt;'MAPAS DE RIESGOS INHER Y RESID'!$I$5+1),'MAPAS DE RIESGOS INHER Y RESID'!$M$5,IF(OR('MAPAS DE RIESGOS INHER Y RESID'!$I$4='MATRIZ DE RIESGOS DE SST'!P170,P170&lt;'MAPAS DE RIESGOS INHER Y RESID'!$J$4+1),'MAPAS DE RIESGOS INHER Y RESID'!$M$4,'MAPAS DE RIESGOS INHER Y RESID'!$M$3)))</f>
        <v>MODERADO</v>
      </c>
      <c r="R170" s="91" t="s">
        <v>91</v>
      </c>
      <c r="S170" s="91" t="s">
        <v>91</v>
      </c>
      <c r="T170" s="69" t="s">
        <v>597</v>
      </c>
      <c r="U170" s="19" t="s">
        <v>423</v>
      </c>
      <c r="V170" s="78" t="s">
        <v>56</v>
      </c>
      <c r="W170" s="80">
        <f>VLOOKUP(V170,'MAPAS DE RIESGOS INHER Y RESID'!$E$16:$F$18,2,FALSE)</f>
        <v>0.9</v>
      </c>
      <c r="X170" s="81">
        <f t="shared" ref="X170" si="60">P170-(P170*W170)</f>
        <v>3.1999999999999993</v>
      </c>
      <c r="Y170" s="78" t="str">
        <f>IF(OR('MAPAS DE RIESGOS INHER Y RESID'!$G$18='MATRIZ DE RIESGOS DE SST'!X170,X170&lt;'MAPAS DE RIESGOS INHER Y RESID'!$G$16+1),'MAPAS DE RIESGOS INHER Y RESID'!$M$19,IF(OR('MAPAS DE RIESGOS INHER Y RESID'!$H$17='MATRIZ DE RIESGOS DE SST'!X170,X170&lt;'MAPAS DE RIESGOS INHER Y RESID'!$I$18+1),'MAPAS DE RIESGOS INHER Y RESID'!$M$18,IF(OR('MAPAS DE RIESGOS INHER Y RESID'!$I$17='MATRIZ DE RIESGOS DE SST'!X170,X170&lt;'MAPAS DE RIESGOS INHER Y RESID'!$J$17+1),'MAPAS DE RIESGOS INHER Y RESID'!$M$17,'MAPAS DE RIESGOS INHER Y RESID'!$M$16)))</f>
        <v>BAJO</v>
      </c>
      <c r="Z170" s="69" t="str">
        <f>VLOOKUP('MATRIZ DE RIESGOS DE SST'!Y170,'TABLA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sheetData>
  <autoFilter ref="A5:Z170"/>
  <mergeCells count="130">
    <mergeCell ref="H159:H169"/>
    <mergeCell ref="G159:G169"/>
    <mergeCell ref="F159:F169"/>
    <mergeCell ref="E159:E169"/>
    <mergeCell ref="D159:D169"/>
    <mergeCell ref="C159:C169"/>
    <mergeCell ref="B159:B169"/>
    <mergeCell ref="A159:A169"/>
    <mergeCell ref="F123:F135"/>
    <mergeCell ref="G123:G135"/>
    <mergeCell ref="H123:H135"/>
    <mergeCell ref="A136:A148"/>
    <mergeCell ref="B136:B148"/>
    <mergeCell ref="C136:C148"/>
    <mergeCell ref="D136:D148"/>
    <mergeCell ref="E136:E148"/>
    <mergeCell ref="F136:F148"/>
    <mergeCell ref="G136:G148"/>
    <mergeCell ref="H136:H148"/>
    <mergeCell ref="A123:A135"/>
    <mergeCell ref="B123:B135"/>
    <mergeCell ref="C123:C135"/>
    <mergeCell ref="D123:D135"/>
    <mergeCell ref="E123:E135"/>
    <mergeCell ref="G80:G88"/>
    <mergeCell ref="H80:H88"/>
    <mergeCell ref="F110:F122"/>
    <mergeCell ref="G110:G122"/>
    <mergeCell ref="H110:H122"/>
    <mergeCell ref="F89:F99"/>
    <mergeCell ref="G89:G99"/>
    <mergeCell ref="H89:H99"/>
    <mergeCell ref="F100:F109"/>
    <mergeCell ref="G100:G109"/>
    <mergeCell ref="H100:H109"/>
    <mergeCell ref="A89:A99"/>
    <mergeCell ref="B89:B99"/>
    <mergeCell ref="C89:C99"/>
    <mergeCell ref="D89:D99"/>
    <mergeCell ref="E89:E99"/>
    <mergeCell ref="A69:A79"/>
    <mergeCell ref="B69:B79"/>
    <mergeCell ref="C69:C79"/>
    <mergeCell ref="D69:D79"/>
    <mergeCell ref="E69:E79"/>
    <mergeCell ref="A110:A122"/>
    <mergeCell ref="B110:B122"/>
    <mergeCell ref="C110:C122"/>
    <mergeCell ref="D110:D122"/>
    <mergeCell ref="E110:E122"/>
    <mergeCell ref="A100:A109"/>
    <mergeCell ref="B100:B109"/>
    <mergeCell ref="C100:C109"/>
    <mergeCell ref="D100:D109"/>
    <mergeCell ref="E100:E109"/>
    <mergeCell ref="A54:A65"/>
    <mergeCell ref="B54:B65"/>
    <mergeCell ref="C54:C65"/>
    <mergeCell ref="D54:D65"/>
    <mergeCell ref="E54:E65"/>
    <mergeCell ref="F54:F65"/>
    <mergeCell ref="G54:G65"/>
    <mergeCell ref="H54:H65"/>
    <mergeCell ref="C1:Y1"/>
    <mergeCell ref="A1:B1"/>
    <mergeCell ref="A4:A5"/>
    <mergeCell ref="B4:C4"/>
    <mergeCell ref="D4:G4"/>
    <mergeCell ref="H4:H5"/>
    <mergeCell ref="I4:I5"/>
    <mergeCell ref="X4:X5"/>
    <mergeCell ref="H6:H29"/>
    <mergeCell ref="F6:F29"/>
    <mergeCell ref="B2:Z2"/>
    <mergeCell ref="B3:Z3"/>
    <mergeCell ref="J4:J5"/>
    <mergeCell ref="K4:K5"/>
    <mergeCell ref="Q4:Q5"/>
    <mergeCell ref="R4:U4"/>
    <mergeCell ref="V4:V5"/>
    <mergeCell ref="Y4:Y5"/>
    <mergeCell ref="L4:O4"/>
    <mergeCell ref="Z4:Z5"/>
    <mergeCell ref="W4:W5"/>
    <mergeCell ref="G6:G29"/>
    <mergeCell ref="F42:F51"/>
    <mergeCell ref="G42:G51"/>
    <mergeCell ref="H42:H51"/>
    <mergeCell ref="F30:F41"/>
    <mergeCell ref="G30:G41"/>
    <mergeCell ref="H30:H41"/>
    <mergeCell ref="B42:B51"/>
    <mergeCell ref="C42:C51"/>
    <mergeCell ref="D42:D51"/>
    <mergeCell ref="E42:E51"/>
    <mergeCell ref="A6:A29"/>
    <mergeCell ref="B6:B29"/>
    <mergeCell ref="D6:D29"/>
    <mergeCell ref="C6:C29"/>
    <mergeCell ref="E6:E29"/>
    <mergeCell ref="A30:A41"/>
    <mergeCell ref="B30:B41"/>
    <mergeCell ref="C30:C41"/>
    <mergeCell ref="D30:D41"/>
    <mergeCell ref="E30:E41"/>
    <mergeCell ref="A42:A53"/>
    <mergeCell ref="A66:A68"/>
    <mergeCell ref="B66:B68"/>
    <mergeCell ref="C66:C68"/>
    <mergeCell ref="D66:D68"/>
    <mergeCell ref="E66:E68"/>
    <mergeCell ref="F66:F68"/>
    <mergeCell ref="G66:G68"/>
    <mergeCell ref="A149:A158"/>
    <mergeCell ref="H149:H158"/>
    <mergeCell ref="G149:G158"/>
    <mergeCell ref="F149:F158"/>
    <mergeCell ref="E149:E158"/>
    <mergeCell ref="D149:D158"/>
    <mergeCell ref="C149:C158"/>
    <mergeCell ref="B149:B158"/>
    <mergeCell ref="F69:F79"/>
    <mergeCell ref="G69:G79"/>
    <mergeCell ref="H69:H79"/>
    <mergeCell ref="A80:A88"/>
    <mergeCell ref="B80:B88"/>
    <mergeCell ref="C80:C88"/>
    <mergeCell ref="D80:D88"/>
    <mergeCell ref="E80:E88"/>
    <mergeCell ref="F80:F88"/>
  </mergeCells>
  <printOptions horizontalCentered="1"/>
  <pageMargins left="0.39370078740157483" right="0.39370078740157483" top="0.39370078740157483" bottom="0.39370078740157483" header="0.31496062992125984" footer="0.31496062992125984"/>
  <pageSetup scale="55" orientation="landscape"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ellIs" priority="832" operator="equal" id="{DDBC3C12-DB16-46A1-A13B-8906D4FF53A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829" operator="equal" id="{DB9522BF-3075-4EDD-A4BB-351F06A97C0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28" operator="equal" id="{A0BE670D-0EDE-4999-A0F8-84230CC85EB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30" operator="equal" id="{F71F7442-2526-45F7-A8B2-202B19AFC53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31" operator="equal" id="{CF09D9D2-80EC-4699-A031-855C40055C6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m:sqref>K68 K70</xm:sqref>
        </x14:conditionalFormatting>
        <x14:conditionalFormatting xmlns:xm="http://schemas.microsoft.com/office/excel/2006/main">
          <x14:cfRule type="cellIs" priority="29" operator="equal" id="{8DBCDA66-1546-4E9F-BA0C-2B3357ABB0C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 operator="equal" id="{0F91D491-A441-4FB2-896F-BE045286E08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 operator="equal" id="{B6319649-0B28-4818-BFD1-7FC21F21363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 operator="equal" id="{E2DEB555-538F-4E5E-8FCB-089CD5ACAE8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3" operator="equal" id="{1B7F3E0A-31AC-4458-A4A2-2B16DC0BFAE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L6:L169</xm:sqref>
        </x14:conditionalFormatting>
        <x14:conditionalFormatting xmlns:xm="http://schemas.microsoft.com/office/excel/2006/main">
          <x14:cfRule type="cellIs" priority="827" operator="equal" id="{28F5C711-3447-4C3A-B7CB-0BC730F51C0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826" operator="equal" id="{3BD2F686-B888-4F2B-BA6E-7BB00910DDA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5" operator="equal" id="{4E930759-D829-4D69-9D62-FA1B6222ED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24" operator="equal" id="{64746C5E-4E4B-460F-9FF7-E2391147EB0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23" operator="equal" id="{DC8F3598-4413-4368-A93F-684F80AEDD0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M68 M70</xm:sqref>
        </x14:conditionalFormatting>
        <x14:conditionalFormatting xmlns:xm="http://schemas.microsoft.com/office/excel/2006/main">
          <x14:cfRule type="cellIs" priority="24" operator="equal" id="{C85726F5-397B-4C69-94B9-D0EA7A9AB63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5" operator="equal" id="{70BDAD38-F9EA-49FE-A5D4-C3C694D41EF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 operator="equal" id="{C6BFBB7B-59EC-466A-8D9A-BEEDB253796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 operator="equal" id="{BE2982D5-E487-43AB-B626-ADD800478C3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 operator="equal" id="{1F1CB271-0F68-49FA-94D6-311F633A13C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N6:N169</xm:sqref>
        </x14:conditionalFormatting>
        <x14:conditionalFormatting xmlns:xm="http://schemas.microsoft.com/office/excel/2006/main">
          <x14:cfRule type="cellIs" priority="145" operator="equal" id="{3A9B0251-599C-4F69-90FF-4787497DC41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Q6:Q63</xm:sqref>
        </x14:conditionalFormatting>
        <x14:conditionalFormatting xmlns:xm="http://schemas.microsoft.com/office/excel/2006/main">
          <x14:cfRule type="cellIs" priority="144" operator="equal" id="{D43A1349-779B-4A54-AF55-4054FF9822E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142" operator="equal" id="{182D6396-8C0E-4938-A7EA-93F859F8FCB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3" operator="equal" id="{7F7E80A3-A291-4860-8154-B019E80417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m:sqref>Q6:Q65</xm:sqref>
        </x14:conditionalFormatting>
        <x14:conditionalFormatting xmlns:xm="http://schemas.microsoft.com/office/excel/2006/main">
          <x14:cfRule type="cellIs" priority="19" operator="equal" id="{6245CE8D-0F12-4EDA-ACB0-88447E38982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Q64</xm:sqref>
        </x14:conditionalFormatting>
        <x14:conditionalFormatting xmlns:xm="http://schemas.microsoft.com/office/excel/2006/main">
          <x14:cfRule type="cellIs" priority="805" operator="equal" id="{BB7E9CEB-12F5-449D-8BE5-DFFED1C6C04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Q65:Q70 P68:Q68 P70:Q70</xm:sqref>
        </x14:conditionalFormatting>
        <x14:conditionalFormatting xmlns:xm="http://schemas.microsoft.com/office/excel/2006/main">
          <x14:cfRule type="cellIs" priority="806" operator="equal" id="{BD811323-D83B-43D1-9C2D-5AB2571A2C1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07" operator="equal" id="{65A51557-4C40-4A25-937C-5E06FB99F71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8" operator="equal" id="{BEC6B691-2C7F-4B03-A1E6-59E9F3B3FA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Q66:Q68 P68:Q68 P70:Q70</xm:sqref>
        </x14:conditionalFormatting>
        <x14:conditionalFormatting xmlns:xm="http://schemas.microsoft.com/office/excel/2006/main">
          <x14:cfRule type="cellIs" priority="727" operator="equal" id="{9B101380-404A-43F1-8106-00C562FB17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8" operator="equal" id="{991F8C71-B723-4EF4-AB43-C318E6F3601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726" operator="equal" id="{E7CF6422-A275-49B7-9814-95ACB4F4B9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Q69</xm:sqref>
        </x14:conditionalFormatting>
        <x14:conditionalFormatting xmlns:xm="http://schemas.microsoft.com/office/excel/2006/main">
          <x14:cfRule type="cellIs" priority="36" operator="equal" id="{4E32D54A-E661-4D45-A92F-ACB7457897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35" operator="equal" id="{B69E8AEF-C377-4B66-A6F7-04B3DE5042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4" operator="equal" id="{575ADF81-5667-4E0F-8A40-0489B3A6CEE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 operator="equal" id="{0D7EDAD3-B998-45E2-A969-55B0C13ED3C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Q71:Q169</xm:sqref>
        </x14:conditionalFormatting>
        <x14:conditionalFormatting xmlns:xm="http://schemas.microsoft.com/office/excel/2006/main">
          <x14:cfRule type="cellIs" priority="23" operator="equal" id="{5E406CC6-BF06-4B49-8A1C-0E0C1F7ED42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 operator="equal" id="{041526E0-AE1B-4C51-857E-73AC3665E8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21" operator="equal" id="{3FDD6C24-B301-45D8-9AEC-1AD254E1725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 operator="equal" id="{714C6582-B99B-414E-ACA9-6DB8259CF45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V6:V169 Y6:Y169</xm:sqref>
        </x14:conditionalFormatting>
        <x14:conditionalFormatting xmlns:xm="http://schemas.microsoft.com/office/excel/2006/main">
          <x14:cfRule type="cellIs" priority="10" operator="equal" id="{A860C1DD-9819-45B6-BB17-BB10BACC391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 operator="equal" id="{27CE86EF-2FA3-4EC1-8ED0-452BB856940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 operator="equal" id="{0CE4FC88-C152-414E-8C56-21EEEAB5B82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 operator="equal" id="{EEC08436-2578-4019-9123-BF4725BD72C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 operator="equal" id="{1FF41944-E73C-4904-9BD6-4341C343979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L170</xm:sqref>
        </x14:conditionalFormatting>
        <x14:conditionalFormatting xmlns:xm="http://schemas.microsoft.com/office/excel/2006/main">
          <x14:cfRule type="cellIs" priority="5" operator="equal" id="{03175924-6BB0-42D4-B5BD-36B2AE66BEA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 operator="equal" id="{5E59C30C-1C2D-4BD3-9EFE-33AB2E8C7D4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 operator="equal" id="{F9C45A8A-C985-4966-9F6F-56541818484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 operator="equal" id="{E8B122DA-2E7B-4226-9745-FF4F0AD56CB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 operator="equal" id="{4DE67230-99FC-4236-AC05-B8DF3A94AC9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N170</xm:sqref>
        </x14:conditionalFormatting>
        <x14:conditionalFormatting xmlns:xm="http://schemas.microsoft.com/office/excel/2006/main">
          <x14:cfRule type="cellIs" priority="15" operator="equal" id="{4C705993-C5EC-4438-9956-4D78B6A7CA6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 operator="equal" id="{90D15837-539A-4910-AA01-4C8B55F322A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 operator="equal" id="{B476BE2C-0636-4E8C-9BDC-7EDF53517E4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18" operator="equal" id="{ABA5CF6C-DA57-42EB-8C5F-D5B42E66083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Q170</xm:sqref>
        </x14:conditionalFormatting>
        <x14:conditionalFormatting xmlns:xm="http://schemas.microsoft.com/office/excel/2006/main">
          <x14:cfRule type="cellIs" priority="1" operator="equal" id="{32382756-4D2F-49F9-B8A1-8DBE5FF11FB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 operator="equal" id="{07197E95-FD70-4048-AA79-4B27BB7556B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 operator="equal" id="{363A1886-C934-4B7D-B213-04F7B099D7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14:cfRule type="cellIs" priority="4" operator="equal" id="{94867C49-D2E1-45A3-BDE0-8B13DC48A41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V170 Y170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'MAPAS DE RIESGOS INHER Y RESID'!$E$3:$E$7</xm:f>
          </x14:formula1>
          <xm:sqref>L6:L170</xm:sqref>
        </x14:dataValidation>
        <x14:dataValidation type="list" allowBlank="1" showInputMessage="1" showErrorMessage="1">
          <x14:formula1>
            <xm:f>'MAPAS DE RIESGOS INHER Y RESID'!$G$9:$K$9</xm:f>
          </x14:formula1>
          <xm:sqref>N6:N170</xm:sqref>
        </x14:dataValidation>
        <x14:dataValidation type="list" allowBlank="1" showInputMessage="1" showErrorMessage="1">
          <x14:formula1>
            <xm:f>'MAPAS DE RIESGOS INHER Y RESID'!$E$16:$E$18</xm:f>
          </x14:formula1>
          <xm:sqref>V6:V170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65"/>
  <sheetViews>
    <sheetView zoomScale="59" zoomScaleNormal="59" workbookViewId="0">
      <pane ySplit="1" topLeftCell="A54" activePane="bottomLeft" state="frozen"/>
      <selection pane="bottomLeft" activeCell="C54" sqref="C54"/>
    </sheetView>
  </sheetViews>
  <sheetFormatPr baseColWidth="10" defaultColWidth="10.85546875" defaultRowHeight="19.5" x14ac:dyDescent="0.25"/>
  <cols>
    <col min="1" max="1" width="41.42578125" style="2" customWidth="1"/>
    <col min="2" max="2" width="54.85546875" style="68" customWidth="1"/>
    <col min="3" max="3" width="56.28515625" style="3" customWidth="1"/>
    <col min="4" max="16384" width="10.85546875" style="1"/>
  </cols>
  <sheetData>
    <row r="1" spans="1:3" ht="37.9" customHeight="1" x14ac:dyDescent="0.25">
      <c r="A1" s="84" t="s">
        <v>17</v>
      </c>
      <c r="B1" s="84" t="s">
        <v>18</v>
      </c>
      <c r="C1" s="84" t="s">
        <v>19</v>
      </c>
    </row>
    <row r="2" spans="1:3" ht="78" x14ac:dyDescent="0.25">
      <c r="A2" s="72" t="s">
        <v>81</v>
      </c>
      <c r="B2" s="71" t="s">
        <v>441</v>
      </c>
      <c r="C2" s="72" t="s">
        <v>264</v>
      </c>
    </row>
    <row r="3" spans="1:3" ht="58.5" x14ac:dyDescent="0.25">
      <c r="A3" s="72" t="s">
        <v>442</v>
      </c>
      <c r="B3" s="71" t="s">
        <v>443</v>
      </c>
      <c r="C3" s="72" t="s">
        <v>264</v>
      </c>
    </row>
    <row r="4" spans="1:3" ht="409.5" x14ac:dyDescent="0.25">
      <c r="A4" s="72" t="s">
        <v>65</v>
      </c>
      <c r="B4" s="71" t="s">
        <v>444</v>
      </c>
      <c r="C4" s="72" t="s">
        <v>90</v>
      </c>
    </row>
    <row r="5" spans="1:3" ht="97.5" x14ac:dyDescent="0.25">
      <c r="A5" s="72" t="s">
        <v>137</v>
      </c>
      <c r="B5" s="71" t="s">
        <v>277</v>
      </c>
      <c r="C5" s="72" t="s">
        <v>139</v>
      </c>
    </row>
    <row r="6" spans="1:3" ht="97.5" x14ac:dyDescent="0.25">
      <c r="A6" s="72" t="s">
        <v>94</v>
      </c>
      <c r="B6" s="71" t="s">
        <v>445</v>
      </c>
      <c r="C6" s="72" t="s">
        <v>90</v>
      </c>
    </row>
    <row r="7" spans="1:3" ht="327.75" customHeight="1" x14ac:dyDescent="0.25">
      <c r="A7" s="72" t="s">
        <v>88</v>
      </c>
      <c r="B7" s="71" t="s">
        <v>446</v>
      </c>
      <c r="C7" s="72" t="s">
        <v>90</v>
      </c>
    </row>
    <row r="8" spans="1:3" ht="97.5" x14ac:dyDescent="0.25">
      <c r="A8" s="72" t="s">
        <v>447</v>
      </c>
      <c r="B8" s="71" t="s">
        <v>448</v>
      </c>
      <c r="C8" s="72" t="s">
        <v>132</v>
      </c>
    </row>
    <row r="9" spans="1:3" ht="97.5" x14ac:dyDescent="0.25">
      <c r="A9" s="72" t="s">
        <v>449</v>
      </c>
      <c r="B9" s="71" t="s">
        <v>448</v>
      </c>
      <c r="C9" s="72" t="s">
        <v>132</v>
      </c>
    </row>
    <row r="10" spans="1:3" ht="156" x14ac:dyDescent="0.25">
      <c r="A10" s="72" t="s">
        <v>420</v>
      </c>
      <c r="B10" s="71" t="s">
        <v>450</v>
      </c>
      <c r="C10" s="72" t="s">
        <v>451</v>
      </c>
    </row>
    <row r="11" spans="1:3" ht="117" x14ac:dyDescent="0.25">
      <c r="A11" s="72" t="s">
        <v>452</v>
      </c>
      <c r="B11" s="71" t="s">
        <v>453</v>
      </c>
      <c r="C11" s="72" t="s">
        <v>454</v>
      </c>
    </row>
    <row r="12" spans="1:3" ht="136.5" x14ac:dyDescent="0.25">
      <c r="A12" s="72" t="s">
        <v>130</v>
      </c>
      <c r="B12" s="71" t="s">
        <v>455</v>
      </c>
      <c r="C12" s="72" t="s">
        <v>132</v>
      </c>
    </row>
    <row r="13" spans="1:3" ht="97.5" x14ac:dyDescent="0.25">
      <c r="A13" s="95" t="s">
        <v>182</v>
      </c>
      <c r="B13" s="96" t="s">
        <v>456</v>
      </c>
      <c r="C13" s="95" t="s">
        <v>132</v>
      </c>
    </row>
    <row r="14" spans="1:3" ht="39" x14ac:dyDescent="0.25">
      <c r="A14" s="72" t="s">
        <v>457</v>
      </c>
      <c r="B14" s="71" t="s">
        <v>171</v>
      </c>
      <c r="C14" s="72" t="s">
        <v>172</v>
      </c>
    </row>
    <row r="15" spans="1:3" ht="78" x14ac:dyDescent="0.25">
      <c r="A15" s="72" t="s">
        <v>187</v>
      </c>
      <c r="B15" s="71" t="s">
        <v>188</v>
      </c>
      <c r="C15" s="72" t="s">
        <v>189</v>
      </c>
    </row>
    <row r="16" spans="1:3" ht="39" x14ac:dyDescent="0.25">
      <c r="A16" s="72" t="s">
        <v>458</v>
      </c>
      <c r="B16" s="71" t="s">
        <v>171</v>
      </c>
      <c r="C16" s="72" t="s">
        <v>172</v>
      </c>
    </row>
    <row r="17" spans="1:3" ht="97.5" x14ac:dyDescent="0.25">
      <c r="A17" s="72" t="s">
        <v>459</v>
      </c>
      <c r="B17" s="71" t="s">
        <v>460</v>
      </c>
      <c r="C17" s="72" t="s">
        <v>172</v>
      </c>
    </row>
    <row r="18" spans="1:3" ht="117" x14ac:dyDescent="0.25">
      <c r="A18" s="72" t="s">
        <v>461</v>
      </c>
      <c r="B18" s="71" t="s">
        <v>462</v>
      </c>
      <c r="C18" s="72" t="s">
        <v>172</v>
      </c>
    </row>
    <row r="19" spans="1:3" ht="58.5" x14ac:dyDescent="0.25">
      <c r="A19" s="72" t="s">
        <v>463</v>
      </c>
      <c r="B19" s="71" t="s">
        <v>176</v>
      </c>
      <c r="C19" s="72" t="s">
        <v>177</v>
      </c>
    </row>
    <row r="20" spans="1:3" ht="39" x14ac:dyDescent="0.25">
      <c r="A20" s="72" t="s">
        <v>464</v>
      </c>
      <c r="B20" s="71" t="s">
        <v>176</v>
      </c>
      <c r="C20" s="72" t="s">
        <v>189</v>
      </c>
    </row>
    <row r="21" spans="1:3" ht="78" x14ac:dyDescent="0.25">
      <c r="A21" s="72" t="s">
        <v>465</v>
      </c>
      <c r="B21" s="71" t="s">
        <v>180</v>
      </c>
      <c r="C21" s="72" t="s">
        <v>181</v>
      </c>
    </row>
    <row r="22" spans="1:3" ht="78" x14ac:dyDescent="0.25">
      <c r="A22" s="72" t="s">
        <v>466</v>
      </c>
      <c r="B22" s="71" t="s">
        <v>180</v>
      </c>
      <c r="C22" s="72" t="s">
        <v>181</v>
      </c>
    </row>
    <row r="23" spans="1:3" ht="58.5" x14ac:dyDescent="0.25">
      <c r="A23" s="72" t="s">
        <v>467</v>
      </c>
      <c r="B23" s="71" t="s">
        <v>468</v>
      </c>
      <c r="C23" s="72" t="s">
        <v>469</v>
      </c>
    </row>
    <row r="24" spans="1:3" ht="195" x14ac:dyDescent="0.25">
      <c r="A24" s="72" t="s">
        <v>470</v>
      </c>
      <c r="B24" s="71" t="s">
        <v>471</v>
      </c>
      <c r="C24" s="72" t="s">
        <v>472</v>
      </c>
    </row>
    <row r="25" spans="1:3" ht="136.5" x14ac:dyDescent="0.25">
      <c r="A25" s="72" t="s">
        <v>473</v>
      </c>
      <c r="B25" s="71" t="s">
        <v>474</v>
      </c>
      <c r="C25" s="72" t="s">
        <v>475</v>
      </c>
    </row>
    <row r="26" spans="1:3" ht="192.6" customHeight="1" x14ac:dyDescent="0.25">
      <c r="A26" s="72" t="s">
        <v>191</v>
      </c>
      <c r="B26" s="71" t="s">
        <v>476</v>
      </c>
      <c r="C26" s="72" t="s">
        <v>477</v>
      </c>
    </row>
    <row r="27" spans="1:3" ht="370.5" x14ac:dyDescent="0.25">
      <c r="A27" s="72" t="s">
        <v>478</v>
      </c>
      <c r="B27" s="71" t="s">
        <v>479</v>
      </c>
      <c r="C27" s="72" t="s">
        <v>480</v>
      </c>
    </row>
    <row r="28" spans="1:3" ht="180" x14ac:dyDescent="0.25">
      <c r="A28" s="72" t="s">
        <v>221</v>
      </c>
      <c r="B28" s="86" t="s">
        <v>481</v>
      </c>
      <c r="C28" s="72" t="s">
        <v>223</v>
      </c>
    </row>
    <row r="29" spans="1:3" ht="195" x14ac:dyDescent="0.25">
      <c r="A29" s="72" t="s">
        <v>482</v>
      </c>
      <c r="B29" s="71" t="s">
        <v>483</v>
      </c>
      <c r="C29" s="72" t="s">
        <v>484</v>
      </c>
    </row>
    <row r="30" spans="1:3" ht="97.5" x14ac:dyDescent="0.25">
      <c r="A30" s="72" t="s">
        <v>144</v>
      </c>
      <c r="B30" s="71" t="s">
        <v>485</v>
      </c>
      <c r="C30" s="72" t="s">
        <v>146</v>
      </c>
    </row>
    <row r="31" spans="1:3" ht="189" customHeight="1" x14ac:dyDescent="0.25">
      <c r="A31" s="72" t="s">
        <v>292</v>
      </c>
      <c r="B31" s="71" t="s">
        <v>486</v>
      </c>
      <c r="C31" s="72" t="s">
        <v>294</v>
      </c>
    </row>
    <row r="32" spans="1:3" ht="105" customHeight="1" x14ac:dyDescent="0.25">
      <c r="A32" s="72" t="s">
        <v>487</v>
      </c>
      <c r="B32" s="71" t="s">
        <v>488</v>
      </c>
      <c r="C32" s="72" t="s">
        <v>294</v>
      </c>
    </row>
    <row r="33" spans="1:3" ht="195" x14ac:dyDescent="0.25">
      <c r="A33" s="72" t="s">
        <v>159</v>
      </c>
      <c r="B33" s="71" t="s">
        <v>489</v>
      </c>
      <c r="C33" s="72" t="s">
        <v>151</v>
      </c>
    </row>
    <row r="34" spans="1:3" ht="136.5" x14ac:dyDescent="0.25">
      <c r="A34" s="72" t="s">
        <v>161</v>
      </c>
      <c r="B34" s="71" t="s">
        <v>162</v>
      </c>
      <c r="C34" s="72" t="s">
        <v>151</v>
      </c>
    </row>
    <row r="35" spans="1:3" ht="97.5" x14ac:dyDescent="0.25">
      <c r="A35" s="72" t="s">
        <v>149</v>
      </c>
      <c r="B35" s="71" t="s">
        <v>150</v>
      </c>
      <c r="C35" s="72" t="s">
        <v>151</v>
      </c>
    </row>
    <row r="36" spans="1:3" ht="253.5" x14ac:dyDescent="0.25">
      <c r="A36" s="72" t="s">
        <v>490</v>
      </c>
      <c r="B36" s="71" t="s">
        <v>491</v>
      </c>
      <c r="C36" s="72" t="s">
        <v>59</v>
      </c>
    </row>
    <row r="37" spans="1:3" ht="409.5" x14ac:dyDescent="0.25">
      <c r="A37" s="72" t="s">
        <v>228</v>
      </c>
      <c r="B37" s="71" t="s">
        <v>492</v>
      </c>
      <c r="C37" s="72" t="s">
        <v>493</v>
      </c>
    </row>
    <row r="38" spans="1:3" ht="156" x14ac:dyDescent="0.25">
      <c r="A38" s="72" t="s">
        <v>494</v>
      </c>
      <c r="B38" s="71" t="s">
        <v>495</v>
      </c>
      <c r="C38" s="72" t="s">
        <v>59</v>
      </c>
    </row>
    <row r="39" spans="1:3" ht="409.5" x14ac:dyDescent="0.25">
      <c r="A39" s="72" t="s">
        <v>57</v>
      </c>
      <c r="B39" s="71" t="s">
        <v>496</v>
      </c>
      <c r="C39" s="72" t="s">
        <v>59</v>
      </c>
    </row>
    <row r="40" spans="1:3" ht="270" customHeight="1" x14ac:dyDescent="0.25">
      <c r="A40" s="72" t="s">
        <v>497</v>
      </c>
      <c r="B40" s="71" t="s">
        <v>498</v>
      </c>
      <c r="C40" s="72" t="s">
        <v>59</v>
      </c>
    </row>
    <row r="41" spans="1:3" ht="156" x14ac:dyDescent="0.25">
      <c r="A41" s="72" t="s">
        <v>499</v>
      </c>
      <c r="B41" s="71" t="s">
        <v>500</v>
      </c>
      <c r="C41" s="72" t="s">
        <v>59</v>
      </c>
    </row>
    <row r="42" spans="1:3" ht="409.5" x14ac:dyDescent="0.25">
      <c r="A42" s="72" t="s">
        <v>121</v>
      </c>
      <c r="B42" s="71" t="s">
        <v>501</v>
      </c>
      <c r="C42" s="72" t="s">
        <v>123</v>
      </c>
    </row>
    <row r="43" spans="1:3" ht="167.45" customHeight="1" x14ac:dyDescent="0.25">
      <c r="A43" s="72" t="s">
        <v>197</v>
      </c>
      <c r="B43" s="71" t="s">
        <v>502</v>
      </c>
      <c r="C43" s="72" t="s">
        <v>199</v>
      </c>
    </row>
    <row r="44" spans="1:3" ht="162.6" customHeight="1" x14ac:dyDescent="0.25">
      <c r="A44" s="72" t="s">
        <v>503</v>
      </c>
      <c r="B44" s="71" t="s">
        <v>504</v>
      </c>
      <c r="C44" s="72" t="s">
        <v>505</v>
      </c>
    </row>
    <row r="45" spans="1:3" ht="78" x14ac:dyDescent="0.25">
      <c r="A45" s="72" t="s">
        <v>506</v>
      </c>
      <c r="B45" s="71" t="s">
        <v>507</v>
      </c>
      <c r="C45" s="72" t="s">
        <v>508</v>
      </c>
    </row>
    <row r="46" spans="1:3" ht="156" x14ac:dyDescent="0.25">
      <c r="A46" s="72" t="s">
        <v>73</v>
      </c>
      <c r="B46" s="71" t="s">
        <v>509</v>
      </c>
      <c r="C46" s="72" t="s">
        <v>510</v>
      </c>
    </row>
    <row r="47" spans="1:3" ht="163.9" customHeight="1" x14ac:dyDescent="0.25">
      <c r="A47" s="72" t="s">
        <v>511</v>
      </c>
      <c r="B47" s="71" t="s">
        <v>512</v>
      </c>
      <c r="C47" s="72" t="s">
        <v>513</v>
      </c>
    </row>
    <row r="48" spans="1:3" ht="78" x14ac:dyDescent="0.25">
      <c r="A48" s="72" t="s">
        <v>235</v>
      </c>
      <c r="B48" s="71" t="s">
        <v>514</v>
      </c>
      <c r="C48" s="72" t="s">
        <v>515</v>
      </c>
    </row>
    <row r="49" spans="1:3" ht="97.5" x14ac:dyDescent="0.25">
      <c r="A49" s="72" t="s">
        <v>114</v>
      </c>
      <c r="B49" s="71" t="s">
        <v>516</v>
      </c>
      <c r="C49" s="85" t="s">
        <v>517</v>
      </c>
    </row>
    <row r="50" spans="1:3" ht="156" x14ac:dyDescent="0.25">
      <c r="A50" s="72" t="s">
        <v>47</v>
      </c>
      <c r="B50" s="71" t="s">
        <v>518</v>
      </c>
      <c r="C50" s="72" t="s">
        <v>49</v>
      </c>
    </row>
    <row r="51" spans="1:3" ht="39" x14ac:dyDescent="0.25">
      <c r="A51" s="72" t="s">
        <v>519</v>
      </c>
      <c r="B51" s="71" t="s">
        <v>520</v>
      </c>
      <c r="C51" s="72" t="s">
        <v>521</v>
      </c>
    </row>
    <row r="52" spans="1:3" ht="136.5" x14ac:dyDescent="0.25">
      <c r="A52" s="72" t="s">
        <v>522</v>
      </c>
      <c r="B52" s="71" t="s">
        <v>523</v>
      </c>
      <c r="C52" s="72" t="s">
        <v>524</v>
      </c>
    </row>
    <row r="53" spans="1:3" ht="396" customHeight="1" x14ac:dyDescent="0.25">
      <c r="A53" s="72" t="s">
        <v>100</v>
      </c>
      <c r="B53" s="71" t="s">
        <v>594</v>
      </c>
      <c r="C53" s="72" t="s">
        <v>525</v>
      </c>
    </row>
    <row r="54" spans="1:3" ht="175.5" x14ac:dyDescent="0.25">
      <c r="A54" s="95" t="s">
        <v>526</v>
      </c>
      <c r="B54" s="96" t="s">
        <v>527</v>
      </c>
      <c r="C54" s="95" t="s">
        <v>528</v>
      </c>
    </row>
    <row r="55" spans="1:3" ht="58.5" x14ac:dyDescent="0.25">
      <c r="A55" s="72" t="s">
        <v>529</v>
      </c>
      <c r="B55" s="71" t="s">
        <v>530</v>
      </c>
      <c r="C55" s="72" t="s">
        <v>531</v>
      </c>
    </row>
    <row r="56" spans="1:3" ht="58.5" x14ac:dyDescent="0.25">
      <c r="A56" s="72" t="s">
        <v>532</v>
      </c>
      <c r="B56" s="71" t="s">
        <v>533</v>
      </c>
      <c r="C56" s="72" t="s">
        <v>531</v>
      </c>
    </row>
    <row r="57" spans="1:3" ht="273" x14ac:dyDescent="0.25">
      <c r="A57" s="72" t="s">
        <v>155</v>
      </c>
      <c r="B57" s="71" t="s">
        <v>534</v>
      </c>
      <c r="C57" s="72" t="s">
        <v>157</v>
      </c>
    </row>
    <row r="58" spans="1:3" ht="39" x14ac:dyDescent="0.25">
      <c r="A58" s="72" t="s">
        <v>535</v>
      </c>
      <c r="B58" s="71" t="s">
        <v>536</v>
      </c>
      <c r="C58" s="72" t="s">
        <v>537</v>
      </c>
    </row>
    <row r="59" spans="1:3" ht="409.5" x14ac:dyDescent="0.25">
      <c r="A59" s="72" t="s">
        <v>538</v>
      </c>
      <c r="B59" s="71" t="s">
        <v>539</v>
      </c>
      <c r="C59" s="72" t="s">
        <v>165</v>
      </c>
    </row>
    <row r="60" spans="1:3" ht="409.5" x14ac:dyDescent="0.25">
      <c r="A60" s="72" t="s">
        <v>364</v>
      </c>
      <c r="B60" s="71" t="s">
        <v>540</v>
      </c>
      <c r="C60" s="72" t="s">
        <v>165</v>
      </c>
    </row>
    <row r="61" spans="1:3" ht="292.5" x14ac:dyDescent="0.25">
      <c r="A61" s="72" t="s">
        <v>163</v>
      </c>
      <c r="B61" s="71" t="s">
        <v>541</v>
      </c>
      <c r="C61" s="72" t="s">
        <v>165</v>
      </c>
    </row>
    <row r="62" spans="1:3" ht="195" x14ac:dyDescent="0.25">
      <c r="A62" s="72" t="s">
        <v>542</v>
      </c>
      <c r="B62" s="71" t="s">
        <v>543</v>
      </c>
      <c r="C62" s="72" t="s">
        <v>165</v>
      </c>
    </row>
    <row r="63" spans="1:3" ht="39" x14ac:dyDescent="0.25">
      <c r="A63" s="72" t="s">
        <v>544</v>
      </c>
      <c r="B63" s="71" t="s">
        <v>545</v>
      </c>
      <c r="C63" s="85" t="s">
        <v>189</v>
      </c>
    </row>
    <row r="64" spans="1:3" ht="117" x14ac:dyDescent="0.25">
      <c r="A64" s="72" t="s">
        <v>546</v>
      </c>
      <c r="B64" s="71" t="s">
        <v>547</v>
      </c>
      <c r="C64" s="72" t="s">
        <v>548</v>
      </c>
    </row>
    <row r="65" ht="137.1" customHeight="1" x14ac:dyDescent="0.25"/>
  </sheetData>
  <autoFilter ref="A1:C66"/>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35" zoomScale="110" zoomScaleNormal="110" workbookViewId="0">
      <selection activeCell="D4" sqref="D4"/>
    </sheetView>
  </sheetViews>
  <sheetFormatPr baseColWidth="10" defaultColWidth="10.85546875" defaultRowHeight="11.25" x14ac:dyDescent="0.15"/>
  <cols>
    <col min="1" max="1" width="21.28515625" style="4" customWidth="1"/>
    <col min="2" max="2" width="43.42578125" style="4" customWidth="1"/>
    <col min="3" max="3" width="4.85546875" style="4" customWidth="1"/>
    <col min="4" max="4" width="19.42578125" style="4" customWidth="1"/>
    <col min="5" max="5" width="13" style="4" customWidth="1"/>
    <col min="6" max="16384" width="10.85546875" style="4"/>
  </cols>
  <sheetData>
    <row r="1" spans="1:2" ht="21" customHeight="1" x14ac:dyDescent="0.15">
      <c r="A1" s="166" t="s">
        <v>36</v>
      </c>
      <c r="B1" s="166"/>
    </row>
    <row r="2" spans="1:2" ht="57" customHeight="1" x14ac:dyDescent="0.15">
      <c r="A2" s="45" t="s">
        <v>549</v>
      </c>
      <c r="B2" s="5" t="s">
        <v>550</v>
      </c>
    </row>
    <row r="3" spans="1:2" ht="51.95" customHeight="1" x14ac:dyDescent="0.15">
      <c r="A3" s="6" t="s">
        <v>551</v>
      </c>
      <c r="B3" s="5" t="s">
        <v>552</v>
      </c>
    </row>
    <row r="4" spans="1:2" ht="56.1" customHeight="1" x14ac:dyDescent="0.15">
      <c r="A4" s="7" t="s">
        <v>553</v>
      </c>
      <c r="B4" s="5" t="s">
        <v>554</v>
      </c>
    </row>
    <row r="5" spans="1:2" ht="53.1" customHeight="1" x14ac:dyDescent="0.15">
      <c r="A5" s="46" t="s">
        <v>555</v>
      </c>
      <c r="B5" s="5" t="s">
        <v>556</v>
      </c>
    </row>
    <row r="6" spans="1:2" ht="63.95" customHeight="1" x14ac:dyDescent="0.15">
      <c r="A6" s="8" t="s">
        <v>557</v>
      </c>
      <c r="B6" s="5" t="s">
        <v>558</v>
      </c>
    </row>
    <row r="8" spans="1:2" ht="30" customHeight="1" x14ac:dyDescent="0.15">
      <c r="A8" s="164" t="s">
        <v>559</v>
      </c>
      <c r="B8" s="165"/>
    </row>
    <row r="9" spans="1:2" ht="41.1" customHeight="1" x14ac:dyDescent="0.15">
      <c r="A9" s="47" t="s">
        <v>560</v>
      </c>
      <c r="B9" s="9" t="s">
        <v>561</v>
      </c>
    </row>
    <row r="10" spans="1:2" ht="45" customHeight="1" x14ac:dyDescent="0.15">
      <c r="A10" s="6" t="s">
        <v>562</v>
      </c>
      <c r="B10" s="9" t="s">
        <v>563</v>
      </c>
    </row>
    <row r="11" spans="1:2" ht="50.1" customHeight="1" x14ac:dyDescent="0.15">
      <c r="A11" s="10" t="s">
        <v>564</v>
      </c>
      <c r="B11" s="9" t="s">
        <v>565</v>
      </c>
    </row>
    <row r="12" spans="1:2" ht="45" customHeight="1" x14ac:dyDescent="0.15">
      <c r="A12" s="48" t="s">
        <v>566</v>
      </c>
      <c r="B12" s="9" t="s">
        <v>567</v>
      </c>
    </row>
    <row r="13" spans="1:2" ht="54.95" customHeight="1" x14ac:dyDescent="0.15">
      <c r="A13" s="11" t="s">
        <v>568</v>
      </c>
      <c r="B13" s="9" t="s">
        <v>569</v>
      </c>
    </row>
    <row r="15" spans="1:2" ht="330" customHeight="1" x14ac:dyDescent="0.15"/>
    <row r="17" spans="1:2" ht="27.95" customHeight="1" x14ac:dyDescent="0.15">
      <c r="A17" s="167" t="s">
        <v>570</v>
      </c>
      <c r="B17" s="168"/>
    </row>
    <row r="18" spans="1:2" ht="51.95" customHeight="1" x14ac:dyDescent="0.15">
      <c r="A18" s="54" t="s">
        <v>571</v>
      </c>
      <c r="B18" s="55" t="s">
        <v>572</v>
      </c>
    </row>
    <row r="19" spans="1:2" ht="48" customHeight="1" x14ac:dyDescent="0.15">
      <c r="A19" s="12" t="s">
        <v>573</v>
      </c>
      <c r="B19" s="55" t="s">
        <v>574</v>
      </c>
    </row>
    <row r="20" spans="1:2" ht="42.95" customHeight="1" x14ac:dyDescent="0.15">
      <c r="A20" s="13" t="s">
        <v>575</v>
      </c>
      <c r="B20" s="55" t="s">
        <v>576</v>
      </c>
    </row>
    <row r="24" spans="1:2" ht="26.1" customHeight="1" x14ac:dyDescent="0.15">
      <c r="A24" s="49" t="s">
        <v>26</v>
      </c>
      <c r="B24" s="52" t="s">
        <v>27</v>
      </c>
    </row>
    <row r="25" spans="1:2" ht="60" customHeight="1" x14ac:dyDescent="0.15">
      <c r="A25" s="56" t="s">
        <v>577</v>
      </c>
      <c r="B25" s="57" t="s">
        <v>578</v>
      </c>
    </row>
    <row r="26" spans="1:2" ht="60" customHeight="1" x14ac:dyDescent="0.15">
      <c r="A26" s="50" t="s">
        <v>579</v>
      </c>
      <c r="B26" s="53" t="s">
        <v>580</v>
      </c>
    </row>
    <row r="27" spans="1:2" ht="60" customHeight="1" x14ac:dyDescent="0.15">
      <c r="A27" s="58" t="s">
        <v>581</v>
      </c>
      <c r="B27" s="59" t="s">
        <v>582</v>
      </c>
    </row>
    <row r="28" spans="1:2" ht="60" customHeight="1" x14ac:dyDescent="0.15">
      <c r="A28" s="14" t="s">
        <v>583</v>
      </c>
      <c r="B28" s="51" t="s">
        <v>584</v>
      </c>
    </row>
  </sheetData>
  <mergeCells count="3">
    <mergeCell ref="A8:B8"/>
    <mergeCell ref="A1:B1"/>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topLeftCell="B1" zoomScale="90" zoomScaleNormal="90" workbookViewId="0">
      <selection activeCell="M16" sqref="M16"/>
    </sheetView>
  </sheetViews>
  <sheetFormatPr baseColWidth="10" defaultColWidth="10.85546875" defaultRowHeight="14.25" x14ac:dyDescent="0.2"/>
  <cols>
    <col min="1" max="3" width="2.7109375" style="26" customWidth="1"/>
    <col min="4" max="4" width="6.42578125" style="26" customWidth="1"/>
    <col min="5" max="5" width="13.7109375" style="26" customWidth="1"/>
    <col min="6" max="6" width="6.7109375" style="26" customWidth="1"/>
    <col min="7" max="7" width="15.140625" style="26" customWidth="1"/>
    <col min="8" max="11" width="13.85546875" style="26" customWidth="1"/>
    <col min="12" max="12" width="2.7109375" style="26" customWidth="1"/>
    <col min="13" max="13" width="13.85546875" style="26" customWidth="1"/>
    <col min="14" max="14" width="10.85546875" style="26"/>
    <col min="15" max="15" width="15" style="26" bestFit="1" customWidth="1"/>
    <col min="16" max="16384" width="10.85546875" style="26"/>
  </cols>
  <sheetData>
    <row r="1" spans="1:16" ht="33.950000000000003" customHeight="1" x14ac:dyDescent="0.3">
      <c r="A1" s="25"/>
      <c r="B1" s="25"/>
      <c r="C1" s="25"/>
      <c r="D1" s="25"/>
      <c r="E1" s="25"/>
      <c r="F1" s="25"/>
      <c r="G1" s="171" t="s">
        <v>585</v>
      </c>
      <c r="H1" s="171"/>
      <c r="I1" s="171"/>
      <c r="J1" s="171"/>
      <c r="K1" s="171"/>
      <c r="L1" s="25"/>
      <c r="M1" s="25"/>
      <c r="O1" s="170" t="s">
        <v>19</v>
      </c>
      <c r="P1" s="170"/>
    </row>
    <row r="2" spans="1:16" ht="15" x14ac:dyDescent="0.2">
      <c r="A2" s="27"/>
      <c r="B2" s="25"/>
      <c r="C2" s="25"/>
      <c r="D2" s="25"/>
      <c r="E2" s="27"/>
      <c r="F2" s="27"/>
      <c r="G2" s="25"/>
      <c r="H2" s="25"/>
      <c r="I2" s="25"/>
      <c r="J2" s="25"/>
      <c r="K2" s="25"/>
      <c r="L2" s="25"/>
      <c r="M2" s="25"/>
    </row>
    <row r="3" spans="1:16" ht="50.1" customHeight="1" x14ac:dyDescent="0.2">
      <c r="A3" s="172"/>
      <c r="B3" s="28"/>
      <c r="C3" s="25"/>
      <c r="D3" s="175" t="s">
        <v>36</v>
      </c>
      <c r="E3" s="29" t="s">
        <v>265</v>
      </c>
      <c r="F3" s="30">
        <v>5</v>
      </c>
      <c r="G3" s="31">
        <f>+$F3*G$8</f>
        <v>10</v>
      </c>
      <c r="H3" s="32">
        <f t="shared" ref="H3:K6" si="0">+$F3*H$8</f>
        <v>20</v>
      </c>
      <c r="I3" s="33">
        <f t="shared" si="0"/>
        <v>80</v>
      </c>
      <c r="J3" s="34">
        <f t="shared" si="0"/>
        <v>1280</v>
      </c>
      <c r="K3" s="34">
        <f t="shared" si="0"/>
        <v>327680</v>
      </c>
      <c r="L3" s="25"/>
      <c r="M3" s="60" t="s">
        <v>586</v>
      </c>
      <c r="O3" s="65" t="s">
        <v>224</v>
      </c>
      <c r="P3" s="66">
        <v>2</v>
      </c>
    </row>
    <row r="4" spans="1:16" ht="50.1" customHeight="1" x14ac:dyDescent="0.2">
      <c r="A4" s="172"/>
      <c r="B4" s="28"/>
      <c r="C4" s="25"/>
      <c r="D4" s="175"/>
      <c r="E4" s="29" t="s">
        <v>124</v>
      </c>
      <c r="F4" s="30">
        <v>4</v>
      </c>
      <c r="G4" s="31">
        <f>+$F4*G$8</f>
        <v>8</v>
      </c>
      <c r="H4" s="32">
        <f t="shared" si="0"/>
        <v>16</v>
      </c>
      <c r="I4" s="33">
        <f t="shared" si="0"/>
        <v>64</v>
      </c>
      <c r="J4" s="33">
        <f t="shared" si="0"/>
        <v>1024</v>
      </c>
      <c r="K4" s="34">
        <f t="shared" si="0"/>
        <v>262144</v>
      </c>
      <c r="L4" s="25"/>
      <c r="M4" s="61" t="s">
        <v>581</v>
      </c>
      <c r="O4" s="65" t="s">
        <v>76</v>
      </c>
      <c r="P4" s="66">
        <v>4</v>
      </c>
    </row>
    <row r="5" spans="1:16" ht="50.1" customHeight="1" x14ac:dyDescent="0.2">
      <c r="A5" s="172"/>
      <c r="B5" s="28"/>
      <c r="C5" s="29"/>
      <c r="D5" s="175"/>
      <c r="E5" s="29" t="s">
        <v>68</v>
      </c>
      <c r="F5" s="30">
        <v>3</v>
      </c>
      <c r="G5" s="31">
        <f>+$F5*G$8</f>
        <v>6</v>
      </c>
      <c r="H5" s="32">
        <f t="shared" si="0"/>
        <v>12</v>
      </c>
      <c r="I5" s="32">
        <f t="shared" si="0"/>
        <v>48</v>
      </c>
      <c r="J5" s="33">
        <f t="shared" si="0"/>
        <v>768</v>
      </c>
      <c r="K5" s="34">
        <f t="shared" si="0"/>
        <v>196608</v>
      </c>
      <c r="L5" s="25"/>
      <c r="M5" s="62" t="s">
        <v>579</v>
      </c>
      <c r="O5" s="65" t="s">
        <v>51</v>
      </c>
      <c r="P5" s="66">
        <v>16</v>
      </c>
    </row>
    <row r="6" spans="1:16" ht="50.1" customHeight="1" x14ac:dyDescent="0.2">
      <c r="A6" s="172"/>
      <c r="B6" s="28"/>
      <c r="C6" s="25"/>
      <c r="D6" s="175"/>
      <c r="E6" s="29" t="s">
        <v>50</v>
      </c>
      <c r="F6" s="30">
        <v>2</v>
      </c>
      <c r="G6" s="31">
        <f>+$F6*G$8</f>
        <v>4</v>
      </c>
      <c r="H6" s="31">
        <f t="shared" si="0"/>
        <v>8</v>
      </c>
      <c r="I6" s="32">
        <f t="shared" si="0"/>
        <v>32</v>
      </c>
      <c r="J6" s="33">
        <f t="shared" si="0"/>
        <v>512</v>
      </c>
      <c r="K6" s="34">
        <f t="shared" si="0"/>
        <v>131072</v>
      </c>
      <c r="L6" s="25"/>
      <c r="M6" s="63" t="s">
        <v>577</v>
      </c>
      <c r="O6" s="65" t="s">
        <v>60</v>
      </c>
      <c r="P6" s="66">
        <v>256</v>
      </c>
    </row>
    <row r="7" spans="1:16" ht="50.1" customHeight="1" x14ac:dyDescent="0.2">
      <c r="A7" s="172"/>
      <c r="B7" s="28"/>
      <c r="C7" s="29"/>
      <c r="D7" s="175"/>
      <c r="E7" s="29" t="s">
        <v>217</v>
      </c>
      <c r="F7" s="30">
        <v>1</v>
      </c>
      <c r="G7" s="31">
        <f>+$F7*G$8</f>
        <v>2</v>
      </c>
      <c r="H7" s="31">
        <f t="shared" ref="H7:K7" si="1">+$F7*H$8</f>
        <v>4</v>
      </c>
      <c r="I7" s="32">
        <f t="shared" si="1"/>
        <v>16</v>
      </c>
      <c r="J7" s="33">
        <f t="shared" si="1"/>
        <v>256</v>
      </c>
      <c r="K7" s="34">
        <f t="shared" si="1"/>
        <v>65536</v>
      </c>
      <c r="L7" s="25"/>
      <c r="M7" s="25"/>
      <c r="O7" s="65" t="s">
        <v>125</v>
      </c>
      <c r="P7" s="66">
        <v>65536</v>
      </c>
    </row>
    <row r="8" spans="1:16" ht="27" customHeight="1" x14ac:dyDescent="0.2">
      <c r="A8" s="25"/>
      <c r="B8" s="25"/>
      <c r="C8" s="25"/>
      <c r="D8" s="25"/>
      <c r="E8" s="25"/>
      <c r="F8" s="25"/>
      <c r="G8" s="35">
        <v>2</v>
      </c>
      <c r="H8" s="35">
        <v>4</v>
      </c>
      <c r="I8" s="35">
        <v>16</v>
      </c>
      <c r="J8" s="35">
        <v>256</v>
      </c>
      <c r="K8" s="35">
        <v>65536</v>
      </c>
      <c r="L8" s="25"/>
      <c r="M8" s="25"/>
    </row>
    <row r="9" spans="1:16" ht="27" customHeight="1" x14ac:dyDescent="0.2">
      <c r="A9" s="25"/>
      <c r="B9" s="25"/>
      <c r="C9" s="25"/>
      <c r="D9" s="25"/>
      <c r="E9" s="25"/>
      <c r="F9" s="25"/>
      <c r="G9" s="64" t="s">
        <v>224</v>
      </c>
      <c r="H9" s="64" t="s">
        <v>76</v>
      </c>
      <c r="I9" s="64" t="s">
        <v>51</v>
      </c>
      <c r="J9" s="64" t="s">
        <v>60</v>
      </c>
      <c r="K9" s="64" t="s">
        <v>125</v>
      </c>
      <c r="L9" s="25"/>
      <c r="M9" s="25"/>
    </row>
    <row r="10" spans="1:16" ht="26.1" customHeight="1" x14ac:dyDescent="0.2">
      <c r="A10" s="25"/>
      <c r="B10" s="25"/>
      <c r="C10" s="25"/>
      <c r="D10" s="25"/>
      <c r="E10" s="25"/>
      <c r="F10" s="25"/>
      <c r="G10" s="173" t="s">
        <v>19</v>
      </c>
      <c r="H10" s="173"/>
      <c r="I10" s="173"/>
      <c r="J10" s="173"/>
      <c r="K10" s="173"/>
      <c r="L10" s="25"/>
      <c r="M10" s="25"/>
    </row>
    <row r="11" spans="1:16" ht="15" x14ac:dyDescent="0.2">
      <c r="A11" s="25"/>
      <c r="B11" s="25"/>
      <c r="C11" s="25"/>
      <c r="D11" s="25"/>
      <c r="E11" s="25"/>
      <c r="F11" s="25"/>
      <c r="G11" s="169"/>
      <c r="H11" s="169"/>
      <c r="I11" s="169"/>
      <c r="J11" s="169"/>
      <c r="K11" s="169"/>
      <c r="L11" s="25"/>
      <c r="M11" s="25"/>
    </row>
    <row r="12" spans="1:16" ht="15" x14ac:dyDescent="0.2">
      <c r="A12" s="25"/>
      <c r="B12" s="25"/>
      <c r="C12" s="25"/>
      <c r="D12" s="25"/>
      <c r="E12" s="25"/>
      <c r="F12" s="25"/>
      <c r="G12" s="36"/>
      <c r="H12" s="36"/>
      <c r="I12" s="36"/>
      <c r="J12" s="36"/>
      <c r="K12" s="36"/>
      <c r="L12" s="25"/>
      <c r="M12" s="25"/>
    </row>
    <row r="13" spans="1:16" ht="15" x14ac:dyDescent="0.2">
      <c r="A13" s="25"/>
      <c r="B13" s="25"/>
      <c r="C13" s="25"/>
      <c r="D13" s="25"/>
      <c r="E13" s="25"/>
      <c r="F13" s="25"/>
      <c r="G13" s="37"/>
      <c r="H13" s="37"/>
      <c r="I13" s="37"/>
      <c r="J13" s="37"/>
      <c r="K13" s="37"/>
      <c r="L13" s="25"/>
      <c r="M13" s="25"/>
    </row>
    <row r="14" spans="1:16" ht="33.950000000000003" customHeight="1" x14ac:dyDescent="0.3">
      <c r="A14" s="25"/>
      <c r="B14" s="25"/>
      <c r="C14" s="25"/>
      <c r="D14" s="25"/>
      <c r="E14" s="25"/>
      <c r="F14" s="25"/>
      <c r="G14" s="171" t="s">
        <v>587</v>
      </c>
      <c r="H14" s="171"/>
      <c r="I14" s="171"/>
      <c r="J14" s="171"/>
      <c r="K14" s="171"/>
      <c r="L14" s="25"/>
      <c r="M14" s="25"/>
    </row>
    <row r="15" spans="1:16" ht="15" x14ac:dyDescent="0.2">
      <c r="A15" s="174"/>
      <c r="B15" s="38"/>
      <c r="C15" s="172"/>
      <c r="D15" s="172"/>
      <c r="E15" s="172"/>
      <c r="F15" s="39"/>
      <c r="G15" s="40"/>
      <c r="H15" s="40"/>
      <c r="I15" s="40"/>
      <c r="J15" s="40"/>
      <c r="K15" s="25"/>
      <c r="L15" s="25"/>
      <c r="M15" s="25"/>
    </row>
    <row r="16" spans="1:16" ht="50.1" customHeight="1" x14ac:dyDescent="0.2">
      <c r="A16" s="174"/>
      <c r="B16" s="28"/>
      <c r="C16" s="41"/>
      <c r="D16" s="176" t="s">
        <v>570</v>
      </c>
      <c r="E16" s="67" t="s">
        <v>588</v>
      </c>
      <c r="F16" s="42">
        <v>0.15</v>
      </c>
      <c r="G16" s="43">
        <f>G$19-$F16*G$19</f>
        <v>8.5</v>
      </c>
      <c r="H16" s="32">
        <f t="shared" ref="H16:I16" si="2">H$19-$F16*H$19</f>
        <v>40.799999999999997</v>
      </c>
      <c r="I16" s="33">
        <f t="shared" si="2"/>
        <v>870.4</v>
      </c>
      <c r="J16" s="34">
        <f>J$19-$F16*J$19</f>
        <v>278528</v>
      </c>
      <c r="K16" s="25"/>
      <c r="L16" s="25"/>
      <c r="M16" s="34" t="s">
        <v>586</v>
      </c>
    </row>
    <row r="17" spans="1:13" ht="50.1" customHeight="1" x14ac:dyDescent="0.2">
      <c r="A17" s="174"/>
      <c r="B17" s="28"/>
      <c r="C17" s="41"/>
      <c r="D17" s="176"/>
      <c r="E17" s="67" t="s">
        <v>68</v>
      </c>
      <c r="F17" s="42">
        <v>0.4</v>
      </c>
      <c r="G17" s="43">
        <f>G$19-$F17*G$19</f>
        <v>6</v>
      </c>
      <c r="H17" s="32">
        <f t="shared" ref="H17:I17" si="3">H$19-$F17*H$19</f>
        <v>28.799999999999997</v>
      </c>
      <c r="I17" s="33">
        <f t="shared" si="3"/>
        <v>614.4</v>
      </c>
      <c r="J17" s="33">
        <f>J$19-$F17*J$19</f>
        <v>196608</v>
      </c>
      <c r="K17" s="25"/>
      <c r="L17" s="25"/>
      <c r="M17" s="33" t="s">
        <v>581</v>
      </c>
    </row>
    <row r="18" spans="1:13" ht="50.1" customHeight="1" x14ac:dyDescent="0.2">
      <c r="A18" s="174"/>
      <c r="B18" s="28"/>
      <c r="C18" s="41"/>
      <c r="D18" s="176"/>
      <c r="E18" s="67" t="s">
        <v>56</v>
      </c>
      <c r="F18" s="42">
        <v>0.9</v>
      </c>
      <c r="G18" s="43">
        <f>G$19-$F18*G$19</f>
        <v>1</v>
      </c>
      <c r="H18" s="43">
        <f>H$19-$F18*H$19</f>
        <v>4.7999999999999972</v>
      </c>
      <c r="I18" s="32">
        <f>I$19-$F18*I$19</f>
        <v>102.39999999999998</v>
      </c>
      <c r="J18" s="33">
        <f>J$19-$F18*J$19</f>
        <v>32768</v>
      </c>
      <c r="K18" s="25"/>
      <c r="L18" s="25"/>
      <c r="M18" s="32" t="s">
        <v>579</v>
      </c>
    </row>
    <row r="19" spans="1:13" ht="30" customHeight="1" x14ac:dyDescent="0.2">
      <c r="A19" s="25"/>
      <c r="B19" s="25"/>
      <c r="C19" s="25"/>
      <c r="D19" s="25"/>
      <c r="E19" s="25"/>
      <c r="F19" s="42"/>
      <c r="G19" s="44">
        <v>10</v>
      </c>
      <c r="H19" s="44">
        <v>48</v>
      </c>
      <c r="I19" s="44">
        <v>1024</v>
      </c>
      <c r="J19" s="44">
        <v>327680</v>
      </c>
      <c r="K19" s="25"/>
      <c r="L19" s="25"/>
      <c r="M19" s="31" t="s">
        <v>577</v>
      </c>
    </row>
    <row r="20" spans="1:13" ht="26.25" customHeight="1" x14ac:dyDescent="0.2">
      <c r="A20" s="25"/>
      <c r="B20" s="25"/>
      <c r="C20" s="25"/>
      <c r="D20" s="25"/>
      <c r="E20" s="25"/>
      <c r="F20" s="42"/>
      <c r="G20" s="67" t="s">
        <v>589</v>
      </c>
      <c r="H20" s="67" t="s">
        <v>579</v>
      </c>
      <c r="I20" s="67" t="s">
        <v>590</v>
      </c>
      <c r="J20" s="67" t="s">
        <v>583</v>
      </c>
      <c r="K20" s="25"/>
      <c r="L20" s="25"/>
      <c r="M20" s="25"/>
    </row>
    <row r="21" spans="1:13" ht="26.1" customHeight="1" x14ac:dyDescent="0.2">
      <c r="A21" s="25"/>
      <c r="B21" s="25"/>
      <c r="C21" s="25"/>
      <c r="D21" s="25"/>
      <c r="E21" s="25"/>
      <c r="F21" s="42"/>
      <c r="G21" s="173" t="s">
        <v>591</v>
      </c>
      <c r="H21" s="173"/>
      <c r="I21" s="173"/>
      <c r="J21" s="173"/>
      <c r="K21" s="25"/>
      <c r="L21" s="25"/>
      <c r="M21" s="25"/>
    </row>
    <row r="22" spans="1:13" ht="15" x14ac:dyDescent="0.2">
      <c r="A22" s="25"/>
      <c r="B22" s="25"/>
      <c r="C22" s="25"/>
      <c r="D22" s="25"/>
      <c r="E22" s="25"/>
      <c r="F22" s="42"/>
      <c r="G22" s="169"/>
      <c r="H22" s="169"/>
      <c r="I22" s="169"/>
      <c r="J22" s="169"/>
      <c r="K22" s="25"/>
      <c r="L22" s="25"/>
      <c r="M22" s="25"/>
    </row>
    <row r="23" spans="1:13" ht="15" x14ac:dyDescent="0.2">
      <c r="A23" s="25"/>
      <c r="B23" s="25"/>
      <c r="C23" s="25"/>
      <c r="D23" s="25"/>
      <c r="E23" s="25"/>
      <c r="F23" s="42"/>
      <c r="G23" s="36"/>
      <c r="H23" s="36"/>
      <c r="I23" s="36"/>
      <c r="J23" s="36"/>
      <c r="K23" s="25"/>
      <c r="L23" s="25"/>
      <c r="M23" s="25"/>
    </row>
    <row r="24" spans="1:13" ht="15" x14ac:dyDescent="0.2">
      <c r="A24" s="25"/>
      <c r="B24" s="25"/>
      <c r="C24" s="25"/>
      <c r="D24" s="25"/>
      <c r="E24" s="25"/>
      <c r="F24" s="25"/>
      <c r="G24" s="37"/>
      <c r="H24" s="37"/>
      <c r="I24" s="37"/>
      <c r="J24" s="37"/>
      <c r="K24" s="25"/>
      <c r="L24" s="25"/>
      <c r="M24" s="25"/>
    </row>
  </sheetData>
  <mergeCells count="12">
    <mergeCell ref="A15:A18"/>
    <mergeCell ref="A3:A7"/>
    <mergeCell ref="G10:K10"/>
    <mergeCell ref="D3:D7"/>
    <mergeCell ref="G11:K11"/>
    <mergeCell ref="G14:K14"/>
    <mergeCell ref="D16:D18"/>
    <mergeCell ref="G22:J22"/>
    <mergeCell ref="O1:P1"/>
    <mergeCell ref="G1:K1"/>
    <mergeCell ref="C15:E15"/>
    <mergeCell ref="G21:J21"/>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636" operator="containsText" id="{2164D11E-836C-44F8-9AC7-6F15FCE890B3}">
            <xm:f>NOT(ISERROR(SEARCH($G$9+$D$3=$M$6,D3)))</xm:f>
            <xm:f>$G$9+$D$3=$M$6</xm:f>
            <x14:dxf/>
          </x14:cfRule>
          <xm:sqref>D3:F3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ACTUALIZACIONES </vt:lpstr>
      <vt:lpstr>MATRIZ DE RIESGOS DE SST</vt:lpstr>
      <vt:lpstr>UNIVERSO DE RIESGOS DE SST </vt:lpstr>
      <vt:lpstr>TABLA DE CRITERIOS</vt:lpstr>
      <vt:lpstr>MAPAS DE RIESGOS INHER Y RESID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Wendy</dc:creator>
  <cp:keywords/>
  <dc:description/>
  <cp:lastModifiedBy>Moises Jimenez Ortega</cp:lastModifiedBy>
  <cp:revision/>
  <dcterms:created xsi:type="dcterms:W3CDTF">2021-07-28T14:19:11Z</dcterms:created>
  <dcterms:modified xsi:type="dcterms:W3CDTF">2024-07-19T14:54:28Z</dcterms:modified>
  <cp:category/>
  <cp:contentStatus/>
</cp:coreProperties>
</file>