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755"/>
  </bookViews>
  <sheets>
    <sheet name="CONTROL DE ACTUALIZACIONES " sheetId="7" r:id="rId1"/>
    <sheet name="MATRIZ - FINANCIERA" sheetId="16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- FINANCIERA'!$A$5:$Z$18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1">'[2]PANORAMA RIESGOS'!#REF!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 localSheetId="1">'[2]PANORAMA RIESGOS'!#REF!</definedName>
    <definedName name="CALIFICACIÓN_POSIBILIDAD_DE_OCURRENCIA">'[2]PANORAMA RIESGOS'!#REF!</definedName>
    <definedName name="Capacidad">[3]Lista!$C$4:$C$8</definedName>
    <definedName name="CARACTER" localSheetId="1">#REF!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 localSheetId="1">[3]Lista!#REF!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 localSheetId="1">'[2]PANORAMA RIESGOS'!#REF!</definedName>
    <definedName name="CUMPLIMIENTO_DE_REQUISITOS">'[2]PANORAMA RIESGOS'!#REF!</definedName>
    <definedName name="Datos" localSheetId="1">#REF!</definedName>
    <definedName name="Datos">#REF!</definedName>
    <definedName name="ECONÓMICO" localSheetId="1">'[2]PANORAMA RIESGOS'!#REF!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 localSheetId="1">'[2]PANORAMA RIESGOS'!#REF!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1">'[2]PANORAMA RIESGOS'!#REF!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PRUEBA" localSheetId="1">#REF!</definedName>
    <definedName name="PRUEBA">#REF!</definedName>
    <definedName name="PRUEBA2" localSheetId="1">#REF!</definedName>
    <definedName name="PRUEBA2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1">'[2]PANORAMA RIESGOS'!#REF!</definedName>
    <definedName name="SATISFACCIÓN" localSheetId="3">'[2]PANORAMA RIESGOS'!#REF!</definedName>
    <definedName name="SATISFACCIÓN">'[2]PANORAMA RIESGOS'!#REF!</definedName>
    <definedName name="Segmento" comment="Segmento de mercado" localSheetId="1">[3]Lista!#REF!</definedName>
    <definedName name="Segmento" comment="Segmento de mercado">[3]Lista!#REF!</definedName>
    <definedName name="SEGURIDAD_DE_LA_INFORMACIÓN" localSheetId="1">'[2]PANORAMA RIESGOS'!#REF!</definedName>
    <definedName name="SEGURIDAD_DE_LA_INFORMACIÓN">'[2]PANORAMA RIESGOS'!#REF!</definedName>
    <definedName name="Selección" localSheetId="1">[3]Crecimiento!#REF!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6" l="1"/>
  <c r="O18" i="16"/>
  <c r="M18" i="16"/>
  <c r="P18" i="16" s="1"/>
  <c r="W17" i="16"/>
  <c r="O17" i="16"/>
  <c r="M17" i="16"/>
  <c r="P17" i="16" s="1"/>
  <c r="W16" i="16"/>
  <c r="O16" i="16"/>
  <c r="M16" i="16"/>
  <c r="P16" i="16" s="1"/>
  <c r="W15" i="16"/>
  <c r="O15" i="16"/>
  <c r="M15" i="16"/>
  <c r="P15" i="16" s="1"/>
  <c r="W14" i="16"/>
  <c r="O14" i="16"/>
  <c r="M14" i="16"/>
  <c r="P14" i="16" s="1"/>
  <c r="W13" i="16"/>
  <c r="O13" i="16"/>
  <c r="M13" i="16"/>
  <c r="P13" i="16" s="1"/>
  <c r="W12" i="16"/>
  <c r="O12" i="16"/>
  <c r="M12" i="16"/>
  <c r="P12" i="16" s="1"/>
  <c r="W11" i="16"/>
  <c r="O11" i="16"/>
  <c r="M11" i="16"/>
  <c r="P11" i="16" s="1"/>
  <c r="W10" i="16"/>
  <c r="O10" i="16"/>
  <c r="M10" i="16"/>
  <c r="P10" i="16" s="1"/>
  <c r="W9" i="16"/>
  <c r="O9" i="16"/>
  <c r="M9" i="16"/>
  <c r="P9" i="16" s="1"/>
  <c r="W8" i="16"/>
  <c r="O8" i="16"/>
  <c r="M8" i="16"/>
  <c r="P8" i="16" s="1"/>
  <c r="W7" i="16"/>
  <c r="O7" i="16"/>
  <c r="M7" i="16"/>
  <c r="P7" i="16" s="1"/>
  <c r="W6" i="16"/>
  <c r="O6" i="16"/>
  <c r="M6" i="16"/>
  <c r="P6" i="16" s="1"/>
  <c r="X11" i="16" l="1"/>
  <c r="Y11" i="16" s="1"/>
  <c r="Z11" i="16" s="1"/>
  <c r="Q11" i="16"/>
  <c r="Q17" i="16"/>
  <c r="X17" i="16"/>
  <c r="Y17" i="16" s="1"/>
  <c r="Z17" i="16" s="1"/>
  <c r="X7" i="16"/>
  <c r="Y7" i="16" s="1"/>
  <c r="Z7" i="16" s="1"/>
  <c r="Q7" i="16"/>
  <c r="Q10" i="16"/>
  <c r="X10" i="16"/>
  <c r="Y10" i="16" s="1"/>
  <c r="Z10" i="16" s="1"/>
  <c r="X18" i="16"/>
  <c r="Y18" i="16" s="1"/>
  <c r="Z18" i="16" s="1"/>
  <c r="Q18" i="16"/>
  <c r="Q13" i="16"/>
  <c r="X13" i="16"/>
  <c r="Y13" i="16" s="1"/>
  <c r="Z13" i="16" s="1"/>
  <c r="Q6" i="16"/>
  <c r="X6" i="16"/>
  <c r="Y6" i="16" s="1"/>
  <c r="Z6" i="16" s="1"/>
  <c r="X14" i="16"/>
  <c r="Y14" i="16" s="1"/>
  <c r="Z14" i="16" s="1"/>
  <c r="Q14" i="16"/>
  <c r="X9" i="16"/>
  <c r="Y9" i="16" s="1"/>
  <c r="Z9" i="16" s="1"/>
  <c r="Q9" i="16"/>
  <c r="X12" i="16"/>
  <c r="Y12" i="16" s="1"/>
  <c r="Z12" i="16" s="1"/>
  <c r="Q12" i="16"/>
  <c r="X15" i="16"/>
  <c r="Y15" i="16" s="1"/>
  <c r="Z15" i="16" s="1"/>
  <c r="Q15" i="16"/>
  <c r="Q8" i="16"/>
  <c r="X8" i="16"/>
  <c r="Y8" i="16" s="1"/>
  <c r="Z8" i="16" s="1"/>
  <c r="X16" i="16"/>
  <c r="Y16" i="16" s="1"/>
  <c r="Z16" i="16" s="1"/>
  <c r="Q16" i="16"/>
  <c r="J16" i="3" l="1"/>
  <c r="I18" i="3"/>
  <c r="J18" i="3"/>
  <c r="J17" i="3"/>
  <c r="K3" i="3" l="1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</calcChain>
</file>

<file path=xl/sharedStrings.xml><?xml version="1.0" encoding="utf-8"?>
<sst xmlns="http://schemas.openxmlformats.org/spreadsheetml/2006/main" count="424" uniqueCount="293">
  <si>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</si>
  <si>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</si>
  <si>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</si>
  <si>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</si>
  <si>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</si>
  <si>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</si>
  <si>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</si>
  <si>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</si>
  <si>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</si>
  <si>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</si>
  <si>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</si>
  <si>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</si>
  <si>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</si>
  <si>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</si>
  <si>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</si>
  <si>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</si>
  <si>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</si>
  <si>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</si>
  <si>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</si>
  <si>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</si>
  <si>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</si>
  <si>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</si>
  <si>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</si>
  <si>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</si>
  <si>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</si>
  <si>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</si>
  <si>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</si>
  <si>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</si>
  <si>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</si>
  <si>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</si>
  <si>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</si>
  <si>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</si>
  <si>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</si>
  <si>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</si>
  <si>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</si>
  <si>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</si>
  <si>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</si>
  <si>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</si>
  <si>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</si>
  <si>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</si>
  <si>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</si>
  <si>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</si>
  <si>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</si>
  <si>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</si>
  <si>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</si>
  <si>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</si>
  <si>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</si>
  <si>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</si>
  <si>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</si>
  <si>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</si>
  <si>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</si>
  <si>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</si>
  <si>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</si>
  <si>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</si>
  <si>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</si>
  <si>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</si>
  <si>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</si>
  <si>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</si>
  <si>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</si>
  <si>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</si>
  <si>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</si>
  <si>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</si>
  <si>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</si>
  <si>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</si>
  <si>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</si>
  <si>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</si>
  <si>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</si>
  <si>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</si>
  <si>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</si>
  <si>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</si>
  <si>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</si>
  <si>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</si>
  <si>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</si>
  <si>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</si>
  <si>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</si>
  <si>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</si>
  <si>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</si>
  <si>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</si>
  <si>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</si>
  <si>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</si>
  <si>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</si>
  <si>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</si>
  <si>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</si>
  <si>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</si>
  <si>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</si>
  <si>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</si>
  <si>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</si>
  <si>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</si>
  <si>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</si>
  <si>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</si>
  <si>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</si>
  <si>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</si>
  <si>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</si>
  <si>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</si>
  <si>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</si>
  <si>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</si>
  <si>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</si>
  <si>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</si>
  <si>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</si>
  <si>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</si>
  <si>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</si>
  <si>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</si>
  <si>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</si>
  <si>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</si>
  <si>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</si>
  <si>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</si>
  <si>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</si>
  <si>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</si>
  <si>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</si>
  <si>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</si>
  <si>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</si>
  <si>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</si>
  <si>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</si>
  <si>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</si>
  <si>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</si>
  <si>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</si>
  <si>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</si>
  <si>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</si>
  <si>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</si>
  <si>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</si>
  <si>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</si>
  <si>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</si>
  <si>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</si>
  <si>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</si>
  <si>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</si>
  <si>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</si>
  <si>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</si>
  <si>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</si>
  <si>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</si>
  <si>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</si>
  <si>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</si>
  <si>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</si>
  <si>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</si>
  <si>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</si>
  <si>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</si>
  <si>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</si>
  <si>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</si>
  <si>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</si>
  <si>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</si>
  <si>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</si>
  <si>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</si>
  <si>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</si>
  <si>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</si>
  <si>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</si>
  <si>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</si>
  <si>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</si>
  <si>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</si>
  <si>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</si>
  <si>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</si>
  <si>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</si>
  <si>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</si>
  <si>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</si>
  <si>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</si>
  <si>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</si>
  <si>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</si>
  <si>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</si>
  <si>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</si>
  <si>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</si>
  <si>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</si>
  <si>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</si>
  <si>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</si>
  <si>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</si>
  <si>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</si>
  <si>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</si>
  <si>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</si>
  <si>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</si>
  <si>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</si>
  <si>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</si>
  <si>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</si>
  <si>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</si>
  <si>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</si>
  <si>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</si>
  <si>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</si>
  <si>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</si>
  <si>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</si>
  <si>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</si>
  <si>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</si>
  <si>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</si>
  <si>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</si>
  <si>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</si>
  <si>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</si>
  <si>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</si>
  <si>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</si>
  <si>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</si>
  <si>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</si>
  <si>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</si>
  <si>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</si>
  <si>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</si>
  <si>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</si>
  <si>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</si>
  <si>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</si>
  <si>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</si>
  <si>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</si>
  <si>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</si>
  <si>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</si>
  <si>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</si>
  <si>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</si>
  <si>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</si>
  <si>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</si>
  <si>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X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</si>
  <si>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</si>
  <si>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</si>
  <si>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</si>
  <si>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</si>
  <si>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</si>
  <si>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</si>
  <si>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</si>
  <si>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</si>
  <si>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
*Pantallas de computador.
*Lámparas.
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</si>
  <si>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</si>
  <si>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</si>
  <si>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</si>
  <si>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</si>
  <si>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</si>
  <si>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</si>
  <si>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</si>
  <si>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</si>
  <si>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</si>
  <si>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</si>
  <si>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</si>
  <si>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</si>
  <si>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</si>
  <si>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</si>
  <si>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</si>
  <si>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</si>
  <si>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</si>
  <si>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</si>
  <si>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</si>
  <si>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</si>
  <si>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</si>
  <si>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*Labores en oficina en general.
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</si>
  <si>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</si>
  <si>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</si>
  <si>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</si>
  <si>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</si>
  <si>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</si>
  <si>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</si>
  <si>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</si>
  <si>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</si>
  <si>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</si>
  <si>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Pausas activas </t>
  </si>
  <si>
    <t xml:space="preserve">*Aplicación de bateria de riesgo psicosocial 
* Programa de vigilancia Epidemiologica Psicosocial. 
*Campañas de salud para prevencion de riesgo psicosocial.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</si>
  <si>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</si>
  <si>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</si>
  <si>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</si>
  <si>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</si>
  <si>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</si>
  <si>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</si>
  <si>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</si>
  <si>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</si>
  <si>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</si>
  <si>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</si>
  <si>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</si>
  <si>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</si>
  <si>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</si>
  <si>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</si>
  <si>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t>*Programa de vigilancia epidemiologica Biomecanico. 
*Capacitacion de Riesgo Biomecanico. 
*Evaluaciones medicas ocupacionales. 
*Analisis de puesto de trabajo - APT</t>
  </si>
  <si>
    <t>*Digitación.
*Inclinación del cuello al contestar el telefóno y atención al cliente.</t>
  </si>
  <si>
    <t xml:space="preserve">*Luminarias.
</t>
  </si>
  <si>
    <t xml:space="preserve">*Uso de equipos de oficina, como impresoras y teléfonos.
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</si>
  <si>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</si>
  <si>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 xml:space="preserve">*Aires acondicionados.
*Cambios de temperatura al entrar o salir de la oficina.
*Fallas en el aire acondicionado.
</t>
  </si>
  <si>
    <t>*Vandalismo
*Paros, manifestaciones.</t>
  </si>
  <si>
    <t xml:space="preserve">*Uso de elementos de oficina: Ganchos legajadores, hojas, grapas, guillotina, exactos, bisturi, etc.
</t>
  </si>
  <si>
    <t xml:space="preserve">Pausas Activas </t>
  </si>
  <si>
    <t xml:space="preserve">Mantenimiento preventivo y/o correctivo  de sillas de oficina </t>
  </si>
  <si>
    <t xml:space="preserve">Limpieza y desinfeccion de puestos de trabajo. </t>
  </si>
  <si>
    <t>*Uso de tapabocas de personas con sintomatologia.
*Esquema de vacunacion. 
*Suministros de insumos como (Alcohol)</t>
  </si>
  <si>
    <t>Protocolo de bioseguridad.</t>
  </si>
  <si>
    <t xml:space="preserve">Mantenimiento preventivo y correctivo de luminarias. </t>
  </si>
  <si>
    <t xml:space="preserve">Pausas activas. </t>
  </si>
  <si>
    <t xml:space="preserve">Mantenimiento preventivo y correctivo de lcomputadores  y luminarias. </t>
  </si>
  <si>
    <t xml:space="preserve">*Pausas activas. 
*Uso de diademas </t>
  </si>
  <si>
    <t xml:space="preserve">*Programa de vigilancia epidemiologica para ruido. 
*Mediciones Higienicas. 
*Evaluaciones medicas ocupacionales. </t>
  </si>
  <si>
    <t xml:space="preserve">Mantenimiento preventivo de aires acondicionados. </t>
  </si>
  <si>
    <t xml:space="preserve">Mediciones higienicas. </t>
  </si>
  <si>
    <t xml:space="preserve">*Seguridad fisica (Vigilancia) 
* Camaras De seguridad. </t>
  </si>
  <si>
    <t>*Capacitacion en manejo de riesgo publico.  
* Programa de vigilancia Epidemiologica Psicosocial. 
*Campañas de salud para prevencion de riesgo psicosocial.</t>
  </si>
  <si>
    <t xml:space="preserve">Mantenimiento preventivo de instalaciones electricas. </t>
  </si>
  <si>
    <t xml:space="preserve">*Capacitacion Prevencion de riesgos locativos (caidas a nivel y distinto nivel).
*Programa de Orden y aseo. </t>
  </si>
  <si>
    <t>Señalizacion</t>
  </si>
  <si>
    <t>*Capacitacion Uso adecuado de las herramientas manuales.</t>
  </si>
  <si>
    <t>*Desnivel en el suelo.
*Transitar por las instalaciones.
*Obstáculos en el piso.
*Piso resbaloso.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</si>
  <si>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</si>
  <si>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 xml:space="preserve">*No remplazo de personas ausentes.
*Acumulación de trabajo.
*Trabajos que impliquen cortos tiempos de respuestas
</t>
  </si>
  <si>
    <t xml:space="preserve">*Contacto con tomacorrientes.
*Uso de extensión eléctricas defectuosas.
</t>
  </si>
  <si>
    <t>FINANCIERA</t>
  </si>
  <si>
    <t xml:space="preserve">TRABAJOS ADMINISTRATIVOS/ AREA ADMINISTRATIVA
</t>
  </si>
  <si>
    <t>*ANALISTA FINANCIERO
*ANALISTA FINANCIERO JUNIOR
*COORDINADOR DE PROVEEDORES Y ANALISIS FI
*COORDINADOR UNIDAD DE GRABACION
*JEFE DE CONTABILIDAD
*JEFE DE IMPUESTOS
*ANALISTA FINANCIERO
*ANALISTA FINANCIERO SENIOR
*ANALISTA PROYECTOS DE INVERSION
*DIRECTOR CONTABILIDAD
*DIRECTOR DE EVALUACION FINANCIERA DE PRO
*DIRECTOR PLANEACION FINANCIERA
*DIRECTOR TESORERIA
*JEFE ESPECIALISTA EN MODELACIONES FINANC</t>
  </si>
  <si>
    <t>00</t>
  </si>
  <si>
    <t>Pedro Salcedo</t>
  </si>
  <si>
    <r>
      <t xml:space="preserve">MC-ST-FR-92
Versión: </t>
    </r>
    <r>
      <rPr>
        <sz val="11"/>
        <color theme="1"/>
        <rFont val="Calibri"/>
        <family val="2"/>
        <scheme val="minor"/>
      </rPr>
      <t>00</t>
    </r>
    <r>
      <rPr>
        <b/>
        <sz val="11"/>
        <color theme="1"/>
        <rFont val="Calibri"/>
        <family val="2"/>
        <scheme val="minor"/>
      </rPr>
      <t xml:space="preserve">
Fecha: </t>
    </r>
    <r>
      <rPr>
        <sz val="11"/>
        <color theme="1"/>
        <rFont val="Calibri"/>
        <family val="2"/>
        <scheme val="minor"/>
      </rPr>
      <t xml:space="preserve">24/07/2023
</t>
    </r>
  </si>
  <si>
    <t xml:space="preserve">Migración a la nueva metodología  para la Identificación de peligros, evaluación y valoración de riesgos basada en la ISO 31000, revisada y validada por los líderes del procesos. Se hace la identificación de los peligros y evalúan los riesgos, dando alcance al personal con cargos y funciones administrativas                                 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</si>
</sst>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53">
    <xf numFmtId="0" fontId="0" fillId="0" borderId="0" xfId="0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vertical="center" wrapText="1"/>
    </xf>
    <xf numFmtId="0" fontId="12" fillId="0" borderId="0" xfId="5" applyFont="1"/>
    <xf numFmtId="0" fontId="12" fillId="0" borderId="2" xfId="5" applyFont="1" applyBorder="1" applyAlignment="1">
      <alignment horizontal="center" vertical="center" wrapText="1"/>
    </xf>
    <xf numFmtId="0" fontId="14" fillId="16" borderId="2" xfId="5" applyFont="1" applyFill="1" applyBorder="1" applyAlignment="1">
      <alignment vertical="center" wrapText="1"/>
    </xf>
    <xf numFmtId="0" fontId="13" fillId="9" borderId="2" xfId="5" applyFont="1" applyFill="1" applyBorder="1" applyAlignment="1">
      <alignment horizontal="left" vertical="center" readingOrder="1"/>
    </xf>
    <xf numFmtId="0" fontId="13" fillId="12" borderId="2" xfId="5" applyFont="1" applyFill="1" applyBorder="1" applyAlignment="1">
      <alignment horizontal="left" vertical="center" readingOrder="1"/>
    </xf>
    <xf numFmtId="0" fontId="15" fillId="0" borderId="2" xfId="5" applyFont="1" applyBorder="1" applyAlignment="1">
      <alignment horizontal="left" vertical="center" wrapText="1"/>
    </xf>
    <xf numFmtId="0" fontId="14" fillId="9" borderId="2" xfId="5" applyFont="1" applyFill="1" applyBorder="1" applyAlignment="1">
      <alignment vertical="center" wrapText="1"/>
    </xf>
    <xf numFmtId="0" fontId="14" fillId="12" borderId="2" xfId="5" applyFont="1" applyFill="1" applyBorder="1" applyAlignment="1">
      <alignment vertical="center" wrapText="1"/>
    </xf>
    <xf numFmtId="0" fontId="13" fillId="17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vertical="center" wrapText="1"/>
    </xf>
    <xf numFmtId="0" fontId="10" fillId="8" borderId="0" xfId="3" applyFont="1" applyFill="1"/>
    <xf numFmtId="0" fontId="10" fillId="0" borderId="0" xfId="3" applyFont="1"/>
    <xf numFmtId="0" fontId="10" fillId="0" borderId="0" xfId="3" applyFont="1" applyAlignment="1">
      <alignment vertical="center" wrapText="1"/>
    </xf>
    <xf numFmtId="0" fontId="8" fillId="0" borderId="0" xfId="3" applyFont="1" applyAlignment="1">
      <alignment horizontal="center"/>
    </xf>
    <xf numFmtId="0" fontId="10" fillId="8" borderId="2" xfId="3" applyFont="1" applyFill="1" applyBorder="1" applyAlignment="1">
      <alignment horizontal="left" vertical="center" wrapText="1"/>
    </xf>
    <xf numFmtId="0" fontId="10" fillId="8" borderId="0" xfId="3" applyFont="1" applyFill="1" applyAlignment="1">
      <alignment horizontal="center"/>
    </xf>
    <xf numFmtId="0" fontId="10" fillId="8" borderId="0" xfId="3" applyFont="1" applyFill="1" applyAlignment="1">
      <alignment horizontal="left"/>
    </xf>
    <xf numFmtId="0" fontId="10" fillId="8" borderId="0" xfId="3" applyFont="1" applyFill="1" applyAlignment="1">
      <alignment horizontal="left" vertical="center"/>
    </xf>
    <xf numFmtId="0" fontId="10" fillId="8" borderId="0" xfId="3" applyFont="1" applyFill="1" applyAlignment="1">
      <alignment horizontal="center" vertical="center"/>
    </xf>
    <xf numFmtId="0" fontId="10" fillId="8" borderId="0" xfId="3" applyFont="1" applyFill="1" applyAlignment="1">
      <alignment horizontal="left" vertical="center" wrapText="1"/>
    </xf>
    <xf numFmtId="0" fontId="17" fillId="3" borderId="0" xfId="0" applyFont="1" applyFill="1"/>
    <xf numFmtId="0" fontId="19" fillId="0" borderId="0" xfId="0" applyFont="1"/>
    <xf numFmtId="0" fontId="20" fillId="3" borderId="0" xfId="0" applyFont="1" applyFill="1"/>
    <xf numFmtId="0" fontId="17" fillId="6" borderId="0" xfId="0" applyFont="1" applyFill="1"/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17" fillId="7" borderId="0" xfId="0" applyFont="1" applyFill="1"/>
    <xf numFmtId="0" fontId="21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/>
    </xf>
    <xf numFmtId="0" fontId="21" fillId="3" borderId="0" xfId="0" applyFont="1" applyFill="1" applyAlignment="1">
      <alignment vertical="center" wrapText="1"/>
    </xf>
    <xf numFmtId="9" fontId="21" fillId="3" borderId="0" xfId="0" applyNumberFormat="1" applyFont="1" applyFill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13" borderId="2" xfId="5" applyFont="1" applyFill="1" applyBorder="1" applyAlignment="1">
      <alignment horizontal="left" vertical="center" readingOrder="1"/>
    </xf>
    <xf numFmtId="0" fontId="13" fillId="10" borderId="2" xfId="5" applyFont="1" applyFill="1" applyBorder="1" applyAlignment="1">
      <alignment horizontal="left" vertical="center" readingOrder="1"/>
    </xf>
    <xf numFmtId="0" fontId="14" fillId="13" borderId="2" xfId="5" applyFont="1" applyFill="1" applyBorder="1" applyAlignment="1">
      <alignment vertical="center" wrapText="1"/>
    </xf>
    <xf numFmtId="0" fontId="14" fillId="10" borderId="2" xfId="5" applyFont="1" applyFill="1" applyBorder="1" applyAlignment="1">
      <alignment vertical="center" wrapText="1"/>
    </xf>
    <xf numFmtId="0" fontId="13" fillId="20" borderId="2" xfId="5" applyFont="1" applyFill="1" applyBorder="1" applyAlignment="1">
      <alignment vertical="center" wrapText="1"/>
    </xf>
    <xf numFmtId="0" fontId="13" fillId="21" borderId="2" xfId="5" applyFont="1" applyFill="1" applyBorder="1" applyAlignment="1">
      <alignment vertical="center" wrapText="1"/>
    </xf>
    <xf numFmtId="0" fontId="16" fillId="18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6" fillId="21" borderId="2" xfId="5" applyFont="1" applyFill="1" applyBorder="1" applyAlignment="1">
      <alignment vertical="center" wrapText="1"/>
    </xf>
    <xf numFmtId="0" fontId="13" fillId="22" borderId="2" xfId="5" applyFont="1" applyFill="1" applyBorder="1" applyAlignment="1">
      <alignment horizontal="justify" vertical="center" wrapText="1"/>
    </xf>
    <xf numFmtId="0" fontId="16" fillId="0" borderId="2" xfId="5" applyFont="1" applyBorder="1" applyAlignment="1">
      <alignment horizontal="left" vertical="center" wrapText="1"/>
    </xf>
    <xf numFmtId="0" fontId="13" fillId="22" borderId="2" xfId="5" applyFont="1" applyFill="1" applyBorder="1" applyAlignment="1">
      <alignment vertical="center" wrapText="1"/>
    </xf>
    <xf numFmtId="0" fontId="16" fillId="22" borderId="2" xfId="5" applyFont="1" applyFill="1" applyBorder="1" applyAlignment="1">
      <alignment vertical="center" wrapText="1"/>
    </xf>
    <xf numFmtId="0" fontId="13" fillId="23" borderId="2" xfId="5" applyFont="1" applyFill="1" applyBorder="1" applyAlignment="1">
      <alignment vertical="center" wrapText="1"/>
    </xf>
    <xf numFmtId="0" fontId="16" fillId="23" borderId="2" xfId="5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23" borderId="3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24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10" fillId="0" borderId="0" xfId="4" applyFont="1" applyAlignment="1">
      <alignment vertical="center"/>
    </xf>
    <xf numFmtId="0" fontId="8" fillId="8" borderId="2" xfId="4" applyFont="1" applyFill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8" fillId="0" borderId="2" xfId="6" applyFont="1" applyBorder="1" applyAlignment="1">
      <alignment vertical="center" wrapText="1"/>
    </xf>
    <xf numFmtId="0" fontId="7" fillId="8" borderId="2" xfId="3" applyFont="1" applyFill="1" applyBorder="1" applyAlignment="1">
      <alignment horizontal="left" vertical="center" wrapText="1"/>
    </xf>
    <xf numFmtId="0" fontId="7" fillId="8" borderId="6" xfId="5" applyFont="1" applyFill="1" applyBorder="1" applyAlignment="1">
      <alignment horizontal="center" vertical="center" wrapText="1"/>
    </xf>
    <xf numFmtId="0" fontId="6" fillId="8" borderId="2" xfId="3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horizontal="center" vertical="center" textRotation="90" wrapText="1"/>
    </xf>
    <xf numFmtId="0" fontId="7" fillId="8" borderId="7" xfId="5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vertical="center" wrapText="1"/>
    </xf>
    <xf numFmtId="0" fontId="26" fillId="8" borderId="2" xfId="5" applyFont="1" applyFill="1" applyBorder="1" applyAlignment="1" applyProtection="1">
      <alignment horizontal="center" vertical="center" textRotation="255" wrapText="1"/>
      <protection locked="0"/>
    </xf>
    <xf numFmtId="0" fontId="17" fillId="8" borderId="2" xfId="5" applyFont="1" applyFill="1" applyBorder="1" applyAlignment="1" applyProtection="1">
      <alignment horizontal="center" vertical="center" textRotation="255" wrapText="1"/>
      <protection locked="0"/>
    </xf>
    <xf numFmtId="9" fontId="9" fillId="8" borderId="2" xfId="1" applyFont="1" applyFill="1" applyBorder="1" applyAlignment="1" applyProtection="1">
      <alignment horizontal="center" vertical="center" wrapText="1"/>
      <protection locked="0"/>
    </xf>
    <xf numFmtId="0" fontId="17" fillId="8" borderId="2" xfId="5" applyFont="1" applyFill="1" applyBorder="1" applyAlignment="1" applyProtection="1">
      <alignment horizontal="center" vertical="center" wrapText="1"/>
      <protection locked="0"/>
    </xf>
    <xf numFmtId="0" fontId="6" fillId="14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left" vertical="center" wrapText="1"/>
    </xf>
    <xf numFmtId="0" fontId="29" fillId="0" borderId="2" xfId="6" applyFont="1" applyBorder="1" applyAlignment="1">
      <alignment vertical="center" wrapText="1"/>
    </xf>
    <xf numFmtId="0" fontId="6" fillId="8" borderId="2" xfId="3" applyFont="1" applyFill="1" applyBorder="1" applyAlignment="1">
      <alignment horizontal="left" vertical="center" wrapText="1"/>
    </xf>
    <xf numFmtId="0" fontId="8" fillId="8" borderId="2" xfId="6" applyFont="1" applyFill="1" applyBorder="1" applyAlignment="1">
      <alignment vertical="center" wrapText="1"/>
    </xf>
    <xf numFmtId="0" fontId="7" fillId="8" borderId="7" xfId="3" applyFont="1" applyFill="1" applyBorder="1" applyAlignment="1">
      <alignment horizontal="left" vertical="center" wrapText="1"/>
    </xf>
    <xf numFmtId="0" fontId="7" fillId="8" borderId="5" xfId="5" applyFont="1" applyFill="1" applyBorder="1" applyAlignment="1">
      <alignment horizontal="center" vertical="center" textRotation="90" wrapText="1"/>
    </xf>
    <xf numFmtId="0" fontId="7" fillId="8" borderId="3" xfId="5" applyFont="1" applyFill="1" applyBorder="1" applyAlignment="1">
      <alignment horizontal="center" vertical="center" textRotation="90" wrapText="1"/>
    </xf>
    <xf numFmtId="0" fontId="7" fillId="8" borderId="5" xfId="5" applyFont="1" applyFill="1" applyBorder="1" applyAlignment="1">
      <alignment horizontal="center" vertical="center" textRotation="90" wrapText="1"/>
    </xf>
    <xf numFmtId="0" fontId="7" fillId="8" borderId="3" xfId="5" applyFont="1" applyFill="1" applyBorder="1" applyAlignment="1">
      <alignment horizontal="center" vertical="center" textRotation="90" wrapText="1"/>
    </xf>
    <xf numFmtId="0" fontId="7" fillId="8" borderId="5" xfId="5" applyFont="1" applyFill="1" applyBorder="1" applyAlignment="1">
      <alignment horizontal="center" vertical="center" wrapText="1"/>
    </xf>
    <xf numFmtId="0" fontId="7" fillId="8" borderId="3" xfId="5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6" fillId="8" borderId="1" xfId="6" applyFont="1" applyFill="1" applyBorder="1" applyAlignment="1">
      <alignment horizontal="center" vertical="center" wrapText="1"/>
    </xf>
    <xf numFmtId="0" fontId="6" fillId="8" borderId="3" xfId="6" applyFont="1" applyFill="1" applyBorder="1" applyAlignment="1">
      <alignment horizontal="center" vertical="center" wrapText="1"/>
    </xf>
    <xf numFmtId="0" fontId="7" fillId="8" borderId="7" xfId="5" applyFont="1" applyFill="1" applyBorder="1" applyAlignment="1">
      <alignment horizontal="center" vertical="center" wrapText="1"/>
    </xf>
    <xf numFmtId="0" fontId="7" fillId="8" borderId="8" xfId="5" applyFont="1" applyFill="1" applyBorder="1" applyAlignment="1">
      <alignment horizontal="center" vertical="center" wrapText="1"/>
    </xf>
    <xf numFmtId="0" fontId="7" fillId="8" borderId="9" xfId="5" applyFont="1" applyFill="1" applyBorder="1" applyAlignment="1">
      <alignment horizontal="center" vertical="center" wrapText="1"/>
    </xf>
    <xf numFmtId="0" fontId="7" fillId="8" borderId="2" xfId="5" applyFont="1" applyFill="1" applyBorder="1" applyAlignment="1">
      <alignment horizontal="center" vertical="center" wrapText="1"/>
    </xf>
    <xf numFmtId="0" fontId="21" fillId="8" borderId="5" xfId="5" applyFont="1" applyFill="1" applyBorder="1" applyAlignment="1">
      <alignment horizontal="center" vertical="center" textRotation="90" wrapText="1"/>
    </xf>
    <xf numFmtId="0" fontId="21" fillId="8" borderId="3" xfId="5" applyFont="1" applyFill="1" applyBorder="1" applyAlignment="1">
      <alignment horizontal="center" vertical="center" textRotation="90" wrapText="1"/>
    </xf>
    <xf numFmtId="0" fontId="6" fillId="8" borderId="7" xfId="3" applyFont="1" applyFill="1" applyBorder="1" applyAlignment="1">
      <alignment horizontal="center" vertical="center"/>
    </xf>
    <xf numFmtId="0" fontId="6" fillId="8" borderId="8" xfId="3" applyFont="1" applyFill="1" applyBorder="1" applyAlignment="1">
      <alignment horizontal="center" vertical="center"/>
    </xf>
    <xf numFmtId="0" fontId="30" fillId="8" borderId="8" xfId="3" applyFont="1" applyFill="1" applyBorder="1" applyAlignment="1">
      <alignment horizontal="center" vertical="center"/>
    </xf>
    <xf numFmtId="0" fontId="7" fillId="8" borderId="7" xfId="3" applyFont="1" applyFill="1" applyBorder="1" applyAlignment="1">
      <alignment horizontal="left" vertical="center" wrapText="1"/>
    </xf>
    <xf numFmtId="0" fontId="7" fillId="8" borderId="8" xfId="3" applyFont="1" applyFill="1" applyBorder="1" applyAlignment="1">
      <alignment horizontal="left" vertical="center" wrapText="1"/>
    </xf>
    <xf numFmtId="0" fontId="7" fillId="8" borderId="9" xfId="3" applyFont="1" applyFill="1" applyBorder="1" applyAlignment="1">
      <alignment horizontal="left" vertical="center" wrapText="1"/>
    </xf>
    <xf numFmtId="14" fontId="7" fillId="8" borderId="7" xfId="3" applyNumberFormat="1" applyFont="1" applyFill="1" applyBorder="1" applyAlignment="1">
      <alignment horizontal="left" vertical="center" wrapText="1"/>
    </xf>
    <xf numFmtId="0" fontId="6" fillId="8" borderId="2" xfId="3" applyFont="1" applyFill="1" applyBorder="1" applyAlignment="1">
      <alignment horizontal="center" vertical="center" wrapText="1"/>
    </xf>
    <xf numFmtId="0" fontId="14" fillId="8" borderId="7" xfId="3" applyFont="1" applyFill="1" applyBorder="1" applyAlignment="1">
      <alignment horizontal="center" vertical="center" wrapText="1"/>
    </xf>
    <xf numFmtId="0" fontId="14" fillId="8" borderId="9" xfId="3" applyFont="1" applyFill="1" applyBorder="1" applyAlignment="1">
      <alignment horizontal="center" vertical="center" wrapText="1"/>
    </xf>
    <xf numFmtId="0" fontId="14" fillId="8" borderId="8" xfId="3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 wrapText="1"/>
    </xf>
    <xf numFmtId="0" fontId="6" fillId="8" borderId="3" xfId="3" applyFont="1" applyFill="1" applyBorder="1" applyAlignment="1">
      <alignment horizontal="center" vertical="center" wrapText="1"/>
    </xf>
    <xf numFmtId="0" fontId="13" fillId="15" borderId="7" xfId="5" applyFont="1" applyFill="1" applyBorder="1" applyAlignment="1">
      <alignment horizontal="center" vertical="center" wrapText="1"/>
    </xf>
    <xf numFmtId="0" fontId="13" fillId="15" borderId="9" xfId="5" applyFont="1" applyFill="1" applyBorder="1" applyAlignment="1">
      <alignment horizontal="center" vertical="center" wrapText="1"/>
    </xf>
    <xf numFmtId="0" fontId="11" fillId="15" borderId="2" xfId="5" applyFont="1" applyFill="1" applyBorder="1" applyAlignment="1">
      <alignment horizontal="center" vertical="center" wrapText="1"/>
    </xf>
    <xf numFmtId="0" fontId="11" fillId="19" borderId="7" xfId="5" applyFont="1" applyFill="1" applyBorder="1" applyAlignment="1">
      <alignment horizontal="center" vertical="center" wrapText="1"/>
    </xf>
    <xf numFmtId="0" fontId="11" fillId="19" borderId="9" xfId="5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textRotation="90" wrapText="1"/>
    </xf>
    <xf numFmtId="0" fontId="21" fillId="3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textRotation="90"/>
    </xf>
    <xf numFmtId="0" fontId="21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23" fillId="14" borderId="0" xfId="0" applyFont="1" applyFill="1" applyAlignment="1">
      <alignment horizontal="center" vertical="center" textRotation="90" wrapText="1"/>
    </xf>
    <xf numFmtId="0" fontId="27" fillId="14" borderId="0" xfId="0" applyFont="1" applyFill="1" applyAlignment="1">
      <alignment horizontal="center" vertical="center"/>
    </xf>
    <xf numFmtId="0" fontId="0" fillId="0" borderId="2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2" fillId="8" borderId="2" xfId="2" applyFont="1" applyFill="1" applyBorder="1" applyAlignment="1">
      <alignment horizontal="center" vertical="center"/>
    </xf>
    <xf numFmtId="0" fontId="3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/>
    </xf>
    <xf numFmtId="49" fontId="33" fillId="0" borderId="2" xfId="2" applyNumberFormat="1" applyFont="1" applyBorder="1" applyAlignment="1">
      <alignment horizontal="center" vertical="center"/>
    </xf>
    <xf numFmtId="0" fontId="34" fillId="0" borderId="2" xfId="2" applyFont="1" applyBorder="1" applyAlignment="1">
      <alignment horizontal="left" vertical="center" wrapText="1"/>
    </xf>
    <xf numFmtId="14" fontId="33" fillId="0" borderId="2" xfId="0" applyNumberFormat="1" applyFont="1" applyBorder="1" applyAlignment="1">
      <alignment horizontal="center" vertical="center" wrapText="1"/>
    </xf>
    <xf numFmtId="49" fontId="33" fillId="0" borderId="2" xfId="2" applyNumberFormat="1" applyFont="1" applyBorder="1" applyAlignment="1">
      <alignment vertical="center"/>
    </xf>
    <xf numFmtId="0" fontId="34" fillId="0" borderId="2" xfId="2" applyFont="1" applyBorder="1" applyAlignment="1">
      <alignment vertical="center" wrapText="1"/>
    </xf>
    <xf numFmtId="14" fontId="33" fillId="0" borderId="2" xfId="0" applyNumberFormat="1" applyFont="1" applyBorder="1" applyAlignment="1">
      <alignment vertical="center" wrapText="1"/>
    </xf>
    <xf numFmtId="0" fontId="32" fillId="0" borderId="2" xfId="2" applyFont="1" applyBorder="1" applyAlignment="1">
      <alignment vertical="center"/>
    </xf>
    <xf numFmtId="0" fontId="32" fillId="0" borderId="2" xfId="2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/>
    </xf>
    <xf numFmtId="0" fontId="32" fillId="0" borderId="2" xfId="2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3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1DE722"/>
      <color rgb="FF00FF00"/>
      <color rgb="FFF9A805"/>
      <color rgb="FFFF0000"/>
      <color rgb="FF85CA3A"/>
      <color rgb="FFFF3300"/>
      <color rgb="FFEA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401436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115015</xdr:colOff>
      <xdr:row>0</xdr:row>
      <xdr:rowOff>1070133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3B7315C-089E-4EBE-A0A8-263D3FB58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4790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5" sqref="A1:XFD1048576"/>
    </sheetView>
  </sheetViews>
  <sheetFormatPr baseColWidth="10" defaultRowHeight="15" x14ac:dyDescent="0.25"/>
  <cols>
    <col min="1" max="1" width="15.85546875" style="130" bestFit="1" customWidth="1"/>
    <col min="2" max="2" width="73.42578125" style="130" customWidth="1"/>
    <col min="3" max="3" width="25" style="130" customWidth="1"/>
    <col min="4" max="4" width="24.5703125" style="130" customWidth="1"/>
    <col min="5" max="16384" width="11.42578125" style="130"/>
  </cols>
  <sheetData>
    <row r="1" spans="1:7" ht="56.25" customHeight="1" x14ac:dyDescent="0.25">
      <c r="A1" s="129"/>
      <c r="B1" s="134" t="s">
        <v>205</v>
      </c>
      <c r="C1" s="135"/>
      <c r="D1" s="136" t="s">
        <v>291</v>
      </c>
    </row>
    <row r="2" spans="1:7" ht="29.25" customHeight="1" x14ac:dyDescent="0.25">
      <c r="B2" s="137"/>
      <c r="C2" s="138"/>
    </row>
    <row r="3" spans="1:7" ht="27.75" customHeight="1" x14ac:dyDescent="0.25">
      <c r="A3" s="139" t="s">
        <v>253</v>
      </c>
      <c r="B3" s="139"/>
      <c r="C3" s="139"/>
      <c r="D3" s="139"/>
      <c r="G3" s="131"/>
    </row>
    <row r="4" spans="1:7" ht="24" customHeight="1" x14ac:dyDescent="0.25">
      <c r="A4" s="140" t="s">
        <v>243</v>
      </c>
      <c r="B4" s="141" t="s">
        <v>255</v>
      </c>
      <c r="C4" s="141" t="s">
        <v>242</v>
      </c>
      <c r="D4" s="141" t="s">
        <v>254</v>
      </c>
    </row>
    <row r="5" spans="1:7" ht="75.75" customHeight="1" x14ac:dyDescent="0.25">
      <c r="A5" s="142" t="s">
        <v>289</v>
      </c>
      <c r="B5" s="143" t="s">
        <v>292</v>
      </c>
      <c r="C5" s="144">
        <v>45357</v>
      </c>
      <c r="D5" s="132" t="s">
        <v>290</v>
      </c>
    </row>
    <row r="6" spans="1:7" ht="24.75" customHeight="1" x14ac:dyDescent="0.25">
      <c r="A6" s="145"/>
      <c r="B6" s="146"/>
      <c r="C6" s="147"/>
      <c r="D6" s="133"/>
    </row>
    <row r="7" spans="1:7" ht="24.75" customHeight="1" x14ac:dyDescent="0.25">
      <c r="A7" s="145"/>
      <c r="B7" s="146"/>
      <c r="C7" s="147"/>
      <c r="D7" s="133"/>
    </row>
    <row r="8" spans="1:7" ht="24.75" customHeight="1" x14ac:dyDescent="0.25">
      <c r="A8" s="145"/>
      <c r="B8" s="146"/>
      <c r="C8" s="147"/>
      <c r="D8" s="133"/>
    </row>
    <row r="9" spans="1:7" ht="24.75" customHeight="1" x14ac:dyDescent="0.25">
      <c r="A9" s="145"/>
      <c r="B9" s="146"/>
      <c r="C9" s="147"/>
      <c r="D9" s="133"/>
    </row>
    <row r="10" spans="1:7" ht="24.75" customHeight="1" x14ac:dyDescent="0.25">
      <c r="A10" s="148"/>
      <c r="B10" s="149"/>
      <c r="C10" s="150"/>
      <c r="D10" s="129"/>
    </row>
    <row r="11" spans="1:7" ht="30.75" customHeight="1" x14ac:dyDescent="0.25">
      <c r="A11" s="148"/>
      <c r="B11" s="151"/>
      <c r="C11" s="152"/>
      <c r="D11" s="129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18"/>
  <sheetViews>
    <sheetView topLeftCell="H1" zoomScale="55" zoomScaleNormal="55" zoomScaleSheetLayoutView="70" zoomScalePageLayoutView="70" workbookViewId="0">
      <selection activeCell="C1" sqref="C1:Y1"/>
    </sheetView>
  </sheetViews>
  <sheetFormatPr baseColWidth="10" defaultColWidth="11.42578125" defaultRowHeight="19.5" x14ac:dyDescent="0.25"/>
  <cols>
    <col min="1" max="1" width="30.140625" style="21" customWidth="1"/>
    <col min="2" max="2" width="8" style="22" customWidth="1"/>
    <col min="3" max="3" width="9" style="22" customWidth="1"/>
    <col min="4" max="6" width="3.42578125" style="23" customWidth="1"/>
    <col min="7" max="7" width="3.42578125" style="22" customWidth="1"/>
    <col min="8" max="8" width="20.7109375" style="22" customWidth="1"/>
    <col min="9" max="10" width="26.42578125" style="22" customWidth="1"/>
    <col min="11" max="11" width="30.42578125" style="22" customWidth="1"/>
    <col min="12" max="13" width="6.85546875" style="23" customWidth="1"/>
    <col min="14" max="17" width="11.42578125" style="23" customWidth="1"/>
    <col min="18" max="18" width="23.7109375" style="22" customWidth="1"/>
    <col min="19" max="19" width="24.42578125" style="22" customWidth="1"/>
    <col min="20" max="20" width="24.7109375" style="22" customWidth="1"/>
    <col min="21" max="21" width="27.5703125" style="22" customWidth="1"/>
    <col min="22" max="22" width="6.42578125" style="23" customWidth="1"/>
    <col min="23" max="23" width="13.28515625" style="23" customWidth="1"/>
    <col min="24" max="24" width="14.42578125" style="23" customWidth="1"/>
    <col min="25" max="25" width="8.28515625" style="23" customWidth="1"/>
    <col min="26" max="26" width="39.140625" style="24" customWidth="1"/>
    <col min="27" max="16384" width="11.42578125" style="15"/>
  </cols>
  <sheetData>
    <row r="1" spans="1:26" ht="85.5" customHeight="1" x14ac:dyDescent="0.25">
      <c r="A1" s="103"/>
      <c r="B1" s="104"/>
      <c r="C1" s="105" t="s">
        <v>205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85" t="s">
        <v>283</v>
      </c>
    </row>
    <row r="2" spans="1:26" s="16" customFormat="1" ht="30.75" customHeight="1" x14ac:dyDescent="0.25">
      <c r="A2" s="87" t="s">
        <v>146</v>
      </c>
      <c r="B2" s="106" t="s">
        <v>286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8"/>
    </row>
    <row r="3" spans="1:26" s="17" customFormat="1" ht="37.5" customHeight="1" x14ac:dyDescent="0.25">
      <c r="A3" s="72" t="s">
        <v>147</v>
      </c>
      <c r="B3" s="109">
        <v>45355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</row>
    <row r="4" spans="1:26" s="18" customFormat="1" ht="41.25" customHeight="1" x14ac:dyDescent="0.25">
      <c r="A4" s="110" t="s">
        <v>201</v>
      </c>
      <c r="B4" s="111" t="s">
        <v>193</v>
      </c>
      <c r="C4" s="112"/>
      <c r="D4" s="111" t="s">
        <v>2</v>
      </c>
      <c r="E4" s="113"/>
      <c r="F4" s="113"/>
      <c r="G4" s="112"/>
      <c r="H4" s="114" t="s">
        <v>7</v>
      </c>
      <c r="I4" s="95" t="s">
        <v>204</v>
      </c>
      <c r="J4" s="95" t="s">
        <v>203</v>
      </c>
      <c r="K4" s="95" t="s">
        <v>142</v>
      </c>
      <c r="L4" s="97" t="s">
        <v>202</v>
      </c>
      <c r="M4" s="98"/>
      <c r="N4" s="98"/>
      <c r="O4" s="99"/>
      <c r="P4" s="73"/>
      <c r="Q4" s="90" t="s">
        <v>148</v>
      </c>
      <c r="R4" s="100" t="s">
        <v>149</v>
      </c>
      <c r="S4" s="100"/>
      <c r="T4" s="100"/>
      <c r="U4" s="100"/>
      <c r="V4" s="90" t="s">
        <v>191</v>
      </c>
      <c r="W4" s="88"/>
      <c r="X4" s="101" t="s">
        <v>198</v>
      </c>
      <c r="Y4" s="90" t="s">
        <v>143</v>
      </c>
      <c r="Z4" s="92" t="s">
        <v>144</v>
      </c>
    </row>
    <row r="5" spans="1:26" s="18" customFormat="1" ht="147.94999999999999" customHeight="1" x14ac:dyDescent="0.25">
      <c r="A5" s="110"/>
      <c r="B5" s="74" t="s">
        <v>0</v>
      </c>
      <c r="C5" s="74" t="s">
        <v>1</v>
      </c>
      <c r="D5" s="75" t="s">
        <v>3</v>
      </c>
      <c r="E5" s="75" t="s">
        <v>4</v>
      </c>
      <c r="F5" s="75" t="s">
        <v>5</v>
      </c>
      <c r="G5" s="76" t="s">
        <v>6</v>
      </c>
      <c r="H5" s="115"/>
      <c r="I5" s="96"/>
      <c r="J5" s="96" t="s">
        <v>8</v>
      </c>
      <c r="K5" s="96" t="s">
        <v>9</v>
      </c>
      <c r="L5" s="75" t="s">
        <v>126</v>
      </c>
      <c r="M5" s="75" t="s">
        <v>194</v>
      </c>
      <c r="N5" s="75" t="s">
        <v>142</v>
      </c>
      <c r="O5" s="75" t="s">
        <v>195</v>
      </c>
      <c r="P5" s="75" t="s">
        <v>196</v>
      </c>
      <c r="Q5" s="91"/>
      <c r="R5" s="77" t="s">
        <v>150</v>
      </c>
      <c r="S5" s="77" t="s">
        <v>151</v>
      </c>
      <c r="T5" s="77" t="s">
        <v>152</v>
      </c>
      <c r="U5" s="77" t="s">
        <v>153</v>
      </c>
      <c r="V5" s="91"/>
      <c r="W5" s="89" t="s">
        <v>197</v>
      </c>
      <c r="X5" s="102"/>
      <c r="Y5" s="91"/>
      <c r="Z5" s="93"/>
    </row>
    <row r="6" spans="1:26" s="20" customFormat="1" ht="156" customHeight="1" x14ac:dyDescent="0.25">
      <c r="A6" s="94" t="s">
        <v>287</v>
      </c>
      <c r="B6" s="94" t="s">
        <v>199</v>
      </c>
      <c r="C6" s="94"/>
      <c r="D6" s="94" t="s">
        <v>199</v>
      </c>
      <c r="E6" s="94"/>
      <c r="F6" s="94"/>
      <c r="G6" s="94" t="s">
        <v>199</v>
      </c>
      <c r="H6" s="94" t="s">
        <v>288</v>
      </c>
      <c r="I6" s="71" t="s">
        <v>26</v>
      </c>
      <c r="J6" s="70" t="s">
        <v>257</v>
      </c>
      <c r="K6" s="71" t="s">
        <v>24</v>
      </c>
      <c r="L6" s="78" t="s">
        <v>184</v>
      </c>
      <c r="M6" s="79">
        <f>VLOOKUP(L6,'MAPAS DE RIESGOS INHER Y RESID'!$E$3:$F$7,2,FALSE)</f>
        <v>2</v>
      </c>
      <c r="N6" s="78" t="s">
        <v>189</v>
      </c>
      <c r="O6" s="79">
        <f>VLOOKUP(N6,'MAPAS DE RIESGOS INHER Y RESID'!$O$3:$P$7,2,FALSE)</f>
        <v>256</v>
      </c>
      <c r="P6" s="79">
        <f>M6*O6</f>
        <v>512</v>
      </c>
      <c r="Q6" s="78" t="str">
        <f>IF(OR('MAPAS DE RIESGOS INHER Y RESID'!$G$7=P6,P6&lt;'MAPAS DE RIESGOS INHER Y RESID'!$G$3+1),'MAPAS DE RIESGOS INHER Y RESID'!$M$6,IF(OR('MAPAS DE RIESGOS INHER Y RESID'!$H$5=P6,P6&lt;'MAPAS DE RIESGOS INHER Y RESID'!$I$5+1),'MAPAS DE RIESGOS INHER Y RESID'!$M$5,IF(OR('MAPAS DE RIESGOS INHER Y RESID'!$I$4=P6,P6&lt;'MAPAS DE RIESGOS INHER Y RESID'!$J$4+1),'MAPAS DE RIESGOS INHER Y RESID'!$M$4,'MAPAS DE RIESGOS INHER Y RESID'!$M$3)))</f>
        <v>ALTO</v>
      </c>
      <c r="R6" s="69"/>
      <c r="S6" s="69"/>
      <c r="T6" s="69" t="s">
        <v>264</v>
      </c>
      <c r="U6" s="19" t="s">
        <v>256</v>
      </c>
      <c r="V6" s="78" t="s">
        <v>179</v>
      </c>
      <c r="W6" s="80">
        <f>VLOOKUP(V6,'MAPAS DE RIESGOS INHER Y RESID'!$E$16:$F$18,2,FALSE)</f>
        <v>0.9</v>
      </c>
      <c r="X6" s="81">
        <f>P6-(W6*P6)</f>
        <v>51.199999999999989</v>
      </c>
      <c r="Y6" s="78" t="str">
        <f>IF(OR('MAPAS DE RIESGOS INHER Y RESID'!$G$18=X6,X6&lt;'MAPAS DE RIESGOS INHER Y RESID'!$G$16+1),'MAPAS DE RIESGOS INHER Y RESID'!$M$19,IF(OR('MAPAS DE RIESGOS INHER Y RESID'!$H$17=X6,X6&lt;'MAPAS DE RIESGOS INHER Y RESID'!$I$18+1),'MAPAS DE RIESGOS INHER Y RESID'!$M$18,IF(OR('MAPAS DE RIESGOS INHER Y RESID'!$I$17=X6,X6&lt;'MAPAS DE RIESGOS INHER Y RESID'!$J$17+1),'MAPAS DE RIESGOS INHER Y RESID'!$M$17,'MAPAS DE RIESGOS INHER Y RESID'!$M$16)))</f>
        <v>MODERADO</v>
      </c>
      <c r="Z6" s="69" t="str">
        <f>VLOOKUP(Y6,'TABLA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" spans="1:26" s="20" customFormat="1" ht="141" customHeight="1" x14ac:dyDescent="0.25">
      <c r="A7" s="94"/>
      <c r="B7" s="94"/>
      <c r="C7" s="94"/>
      <c r="D7" s="94"/>
      <c r="E7" s="94"/>
      <c r="F7" s="94"/>
      <c r="G7" s="94"/>
      <c r="H7" s="94"/>
      <c r="I7" s="71" t="s">
        <v>32</v>
      </c>
      <c r="J7" s="70" t="s">
        <v>230</v>
      </c>
      <c r="K7" s="71" t="s">
        <v>24</v>
      </c>
      <c r="L7" s="78" t="s">
        <v>178</v>
      </c>
      <c r="M7" s="79">
        <f>VLOOKUP(L7,'MAPAS DE RIESGOS INHER Y RESID'!$E$3:$F$7,2,FALSE)</f>
        <v>3</v>
      </c>
      <c r="N7" s="78" t="s">
        <v>188</v>
      </c>
      <c r="O7" s="79">
        <f>VLOOKUP(N7,'MAPAS DE RIESGOS INHER Y RESID'!$O$3:$P$7,2,FALSE)</f>
        <v>16</v>
      </c>
      <c r="P7" s="79">
        <f t="shared" ref="P7:P18" si="0">M7*O7</f>
        <v>48</v>
      </c>
      <c r="Q7" s="78" t="str">
        <f>IF(OR('MAPAS DE RIESGOS INHER Y RESID'!$G$7=P7,P7&lt;'MAPAS DE RIESGOS INHER Y RESID'!$G$3+1),'MAPAS DE RIESGOS INHER Y RESID'!$M$6,IF(OR('MAPAS DE RIESGOS INHER Y RESID'!$H$5=P7,P7&lt;'MAPAS DE RIESGOS INHER Y RESID'!$I$5+1),'MAPAS DE RIESGOS INHER Y RESID'!$M$5,IF(OR('MAPAS DE RIESGOS INHER Y RESID'!$I$4=P7,P7&lt;'MAPAS DE RIESGOS INHER Y RESID'!$J$4+1),'MAPAS DE RIESGOS INHER Y RESID'!$M$4,'MAPAS DE RIESGOS INHER Y RESID'!$M$3)))</f>
        <v>MODERADO</v>
      </c>
      <c r="R7" s="69"/>
      <c r="S7" s="69" t="s">
        <v>265</v>
      </c>
      <c r="T7" s="69" t="s">
        <v>264</v>
      </c>
      <c r="U7" s="19" t="s">
        <v>256</v>
      </c>
      <c r="V7" s="78" t="s">
        <v>179</v>
      </c>
      <c r="W7" s="80">
        <f>VLOOKUP(V7,'MAPAS DE RIESGOS INHER Y RESID'!$E$16:$F$18,2,FALSE)</f>
        <v>0.9</v>
      </c>
      <c r="X7" s="81">
        <f t="shared" ref="X7:X18" si="1">P7-(W7*P7)</f>
        <v>4.7999999999999972</v>
      </c>
      <c r="Y7" s="78" t="str">
        <f>IF(OR('MAPAS DE RIESGOS INHER Y RESID'!$G$18=X7,X7&lt;'MAPAS DE RIESGOS INHER Y RESID'!$G$16+1),'MAPAS DE RIESGOS INHER Y RESID'!$M$19,IF(OR('MAPAS DE RIESGOS INHER Y RESID'!$H$17=X7,X7&lt;'MAPAS DE RIESGOS INHER Y RESID'!$I$18+1),'MAPAS DE RIESGOS INHER Y RESID'!$M$18,IF(OR('MAPAS DE RIESGOS INHER Y RESID'!$I$17=X7,X7&lt;'MAPAS DE RIESGOS INHER Y RESID'!$J$17+1),'MAPAS DE RIESGOS INHER Y RESID'!$M$17,'MAPAS DE RIESGOS INHER Y RESID'!$M$16)))</f>
        <v>BAJO</v>
      </c>
      <c r="Z7" s="69" t="str">
        <f>VLOOKUP(Y7,'TABLA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s="20" customFormat="1" ht="141" customHeight="1" x14ac:dyDescent="0.25">
      <c r="A8" s="94"/>
      <c r="B8" s="94"/>
      <c r="C8" s="94"/>
      <c r="D8" s="94"/>
      <c r="E8" s="94"/>
      <c r="F8" s="94"/>
      <c r="G8" s="94"/>
      <c r="H8" s="94"/>
      <c r="I8" s="71" t="s">
        <v>16</v>
      </c>
      <c r="J8" s="70" t="s">
        <v>17</v>
      </c>
      <c r="K8" s="71" t="s">
        <v>18</v>
      </c>
      <c r="L8" s="78" t="s">
        <v>178</v>
      </c>
      <c r="M8" s="79">
        <f>VLOOKUP(L8,'MAPAS DE RIESGOS INHER Y RESID'!$E$3:$F$7,2,FALSE)</f>
        <v>3</v>
      </c>
      <c r="N8" s="78" t="s">
        <v>188</v>
      </c>
      <c r="O8" s="79">
        <f>VLOOKUP(N8,'MAPAS DE RIESGOS INHER Y RESID'!$O$3:$P$7,2,FALSE)</f>
        <v>16</v>
      </c>
      <c r="P8" s="79">
        <f t="shared" si="0"/>
        <v>48</v>
      </c>
      <c r="Q8" s="78" t="str">
        <f>IF(OR('MAPAS DE RIESGOS INHER Y RESID'!$G$7=P8,P8&lt;'MAPAS DE RIESGOS INHER Y RESID'!$G$3+1),'MAPAS DE RIESGOS INHER Y RESID'!$M$6,IF(OR('MAPAS DE RIESGOS INHER Y RESID'!$H$5=P8,P8&lt;'MAPAS DE RIESGOS INHER Y RESID'!$I$5+1),'MAPAS DE RIESGOS INHER Y RESID'!$M$5,IF(OR('MAPAS DE RIESGOS INHER Y RESID'!$I$4=P8,P8&lt;'MAPAS DE RIESGOS INHER Y RESID'!$J$4+1),'MAPAS DE RIESGOS INHER Y RESID'!$M$4,'MAPAS DE RIESGOS INHER Y RESID'!$M$3)))</f>
        <v>MODERADO</v>
      </c>
      <c r="R8" s="69"/>
      <c r="S8" s="69" t="s">
        <v>266</v>
      </c>
      <c r="T8" s="19" t="s">
        <v>267</v>
      </c>
      <c r="U8" s="19" t="s">
        <v>268</v>
      </c>
      <c r="V8" s="78" t="s">
        <v>179</v>
      </c>
      <c r="W8" s="80">
        <f>VLOOKUP(V8,'MAPAS DE RIESGOS INHER Y RESID'!$E$16:$F$18,2,FALSE)</f>
        <v>0.9</v>
      </c>
      <c r="X8" s="81">
        <f t="shared" si="1"/>
        <v>4.7999999999999972</v>
      </c>
      <c r="Y8" s="78" t="str">
        <f>IF(OR('MAPAS DE RIESGOS INHER Y RESID'!$G$18=X8,X8&lt;'MAPAS DE RIESGOS INHER Y RESID'!$G$16+1),'MAPAS DE RIESGOS INHER Y RESID'!$M$19,IF(OR('MAPAS DE RIESGOS INHER Y RESID'!$H$17=X8,X8&lt;'MAPAS DE RIESGOS INHER Y RESID'!$I$18+1),'MAPAS DE RIESGOS INHER Y RESID'!$M$18,IF(OR('MAPAS DE RIESGOS INHER Y RESID'!$I$17=X8,X8&lt;'MAPAS DE RIESGOS INHER Y RESID'!$J$17+1),'MAPAS DE RIESGOS INHER Y RESID'!$M$17,'MAPAS DE RIESGOS INHER Y RESID'!$M$16)))</f>
        <v>BAJO</v>
      </c>
      <c r="Z8" s="69" t="str">
        <f>VLOOKUP(Y8,'TABLA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36.5" customHeight="1" x14ac:dyDescent="0.25">
      <c r="A9" s="94"/>
      <c r="B9" s="94"/>
      <c r="C9" s="94"/>
      <c r="D9" s="94"/>
      <c r="E9" s="94"/>
      <c r="F9" s="94"/>
      <c r="G9" s="94"/>
      <c r="H9" s="94"/>
      <c r="I9" s="71" t="s">
        <v>52</v>
      </c>
      <c r="J9" s="70" t="s">
        <v>258</v>
      </c>
      <c r="K9" s="71" t="s">
        <v>53</v>
      </c>
      <c r="L9" s="78" t="s">
        <v>184</v>
      </c>
      <c r="M9" s="79">
        <f>VLOOKUP(L9,'MAPAS DE RIESGOS INHER Y RESID'!$E$3:$F$7,2,FALSE)</f>
        <v>2</v>
      </c>
      <c r="N9" s="78" t="s">
        <v>186</v>
      </c>
      <c r="O9" s="79">
        <f>VLOOKUP(N9,'MAPAS DE RIESGOS INHER Y RESID'!$O$3:$P$7,2,FALSE)</f>
        <v>2</v>
      </c>
      <c r="P9" s="79">
        <f t="shared" si="0"/>
        <v>4</v>
      </c>
      <c r="Q9" s="78" t="str">
        <f>IF(OR('MAPAS DE RIESGOS INHER Y RESID'!$G$7=P9,P9&lt;'MAPAS DE RIESGOS INHER Y RESID'!$G$3+1),'MAPAS DE RIESGOS INHER Y RESID'!$M$6,IF(OR('MAPAS DE RIESGOS INHER Y RESID'!$H$5=P9,P9&lt;'MAPAS DE RIESGOS INHER Y RESID'!$I$5+1),'MAPAS DE RIESGOS INHER Y RESID'!$M$5,IF(OR('MAPAS DE RIESGOS INHER Y RESID'!$I$4=P9,P9&lt;'MAPAS DE RIESGOS INHER Y RESID'!$J$4+1),'MAPAS DE RIESGOS INHER Y RESID'!$M$4,'MAPAS DE RIESGOS INHER Y RESID'!$M$3)))</f>
        <v>BAJO</v>
      </c>
      <c r="R9" s="69" t="s">
        <v>269</v>
      </c>
      <c r="S9" s="69"/>
      <c r="T9" s="69" t="s">
        <v>270</v>
      </c>
      <c r="U9" s="69"/>
      <c r="V9" s="78" t="s">
        <v>178</v>
      </c>
      <c r="W9" s="80">
        <f>VLOOKUP(V9,'MAPAS DE RIESGOS INHER Y RESID'!$E$16:$F$18,2,FALSE)</f>
        <v>0.4</v>
      </c>
      <c r="X9" s="81">
        <f t="shared" si="1"/>
        <v>2.4</v>
      </c>
      <c r="Y9" s="78" t="str">
        <f>IF(OR('MAPAS DE RIESGOS INHER Y RESID'!$G$18=X9,X9&lt;'MAPAS DE RIESGOS INHER Y RESID'!$G$16+1),'MAPAS DE RIESGOS INHER Y RESID'!$M$19,IF(OR('MAPAS DE RIESGOS INHER Y RESID'!$H$17=X9,X9&lt;'MAPAS DE RIESGOS INHER Y RESID'!$I$18+1),'MAPAS DE RIESGOS INHER Y RESID'!$M$18,IF(OR('MAPAS DE RIESGOS INHER Y RESID'!$I$17=X9,X9&lt;'MAPAS DE RIESGOS INHER Y RESID'!$J$17+1),'MAPAS DE RIESGOS INHER Y RESID'!$M$17,'MAPAS DE RIESGOS INHER Y RESID'!$M$16)))</f>
        <v>BAJO</v>
      </c>
      <c r="Z9" s="69" t="str">
        <f>VLOOKUP(Y9,'TABLA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42.5" customHeight="1" x14ac:dyDescent="0.25">
      <c r="A10" s="94"/>
      <c r="B10" s="94"/>
      <c r="C10" s="94"/>
      <c r="D10" s="94"/>
      <c r="E10" s="94"/>
      <c r="F10" s="94"/>
      <c r="G10" s="94"/>
      <c r="H10" s="94"/>
      <c r="I10" s="71" t="s">
        <v>58</v>
      </c>
      <c r="J10" s="70" t="s">
        <v>208</v>
      </c>
      <c r="K10" s="71" t="s">
        <v>59</v>
      </c>
      <c r="L10" s="78" t="s">
        <v>184</v>
      </c>
      <c r="M10" s="79">
        <f>VLOOKUP(L10,'MAPAS DE RIESGOS INHER Y RESID'!$E$3:$F$7,2,FALSE)</f>
        <v>2</v>
      </c>
      <c r="N10" s="78" t="s">
        <v>186</v>
      </c>
      <c r="O10" s="79">
        <f>VLOOKUP(N10,'MAPAS DE RIESGOS INHER Y RESID'!$O$3:$P$7,2,FALSE)</f>
        <v>2</v>
      </c>
      <c r="P10" s="79">
        <f t="shared" si="0"/>
        <v>4</v>
      </c>
      <c r="Q10" s="78" t="str">
        <f>IF(OR('MAPAS DE RIESGOS INHER Y RESID'!$G$7=P10,P10&lt;'MAPAS DE RIESGOS INHER Y RESID'!$G$3+1),'MAPAS DE RIESGOS INHER Y RESID'!$M$6,IF(OR('MAPAS DE RIESGOS INHER Y RESID'!$H$5=P10,P10&lt;'MAPAS DE RIESGOS INHER Y RESID'!$I$5+1),'MAPAS DE RIESGOS INHER Y RESID'!$M$5,IF(OR('MAPAS DE RIESGOS INHER Y RESID'!$I$4=P10,P10&lt;'MAPAS DE RIESGOS INHER Y RESID'!$J$4+1),'MAPAS DE RIESGOS INHER Y RESID'!$M$4,'MAPAS DE RIESGOS INHER Y RESID'!$M$3)))</f>
        <v>BAJO</v>
      </c>
      <c r="R10" s="69" t="s">
        <v>271</v>
      </c>
      <c r="S10" s="69"/>
      <c r="T10" s="69" t="s">
        <v>270</v>
      </c>
      <c r="U10" s="69"/>
      <c r="V10" s="78" t="s">
        <v>178</v>
      </c>
      <c r="W10" s="80">
        <f>VLOOKUP(V10,'MAPAS DE RIESGOS INHER Y RESID'!$E$16:$F$18,2,FALSE)</f>
        <v>0.4</v>
      </c>
      <c r="X10" s="81">
        <f t="shared" si="1"/>
        <v>2.4</v>
      </c>
      <c r="Y10" s="78" t="str">
        <f>IF(OR('MAPAS DE RIESGOS INHER Y RESID'!$G$18=X10,X10&lt;'MAPAS DE RIESGOS INHER Y RESID'!$G$16+1),'MAPAS DE RIESGOS INHER Y RESID'!$M$19,IF(OR('MAPAS DE RIESGOS INHER Y RESID'!$H$17=X10,X10&lt;'MAPAS DE RIESGOS INHER Y RESID'!$I$18+1),'MAPAS DE RIESGOS INHER Y RESID'!$M$18,IF(OR('MAPAS DE RIESGOS INHER Y RESID'!$I$17=X10,X10&lt;'MAPAS DE RIESGOS INHER Y RESID'!$J$17+1),'MAPAS DE RIESGOS INHER Y RESID'!$M$17,'MAPAS DE RIESGOS INHER Y RESID'!$M$16)))</f>
        <v>BAJO</v>
      </c>
      <c r="Z10" s="69" t="str">
        <f>VLOOKUP(Y10,'TABLA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33.5" customHeight="1" x14ac:dyDescent="0.25">
      <c r="A11" s="94"/>
      <c r="B11" s="94"/>
      <c r="C11" s="94"/>
      <c r="D11" s="94"/>
      <c r="E11" s="94"/>
      <c r="F11" s="94"/>
      <c r="G11" s="94"/>
      <c r="H11" s="94"/>
      <c r="I11" s="71" t="s">
        <v>60</v>
      </c>
      <c r="J11" s="70" t="s">
        <v>259</v>
      </c>
      <c r="K11" s="71" t="s">
        <v>61</v>
      </c>
      <c r="L11" s="78" t="s">
        <v>184</v>
      </c>
      <c r="M11" s="79">
        <f>VLOOKUP(L11,'MAPAS DE RIESGOS INHER Y RESID'!$E$3:$F$7,2,FALSE)</f>
        <v>2</v>
      </c>
      <c r="N11" s="78" t="s">
        <v>187</v>
      </c>
      <c r="O11" s="79">
        <f>VLOOKUP(N11,'MAPAS DE RIESGOS INHER Y RESID'!$O$3:$P$7,2,FALSE)</f>
        <v>4</v>
      </c>
      <c r="P11" s="79">
        <f t="shared" si="0"/>
        <v>8</v>
      </c>
      <c r="Q11" s="78" t="str">
        <f>IF(OR('MAPAS DE RIESGOS INHER Y RESID'!$G$7=P11,P11&lt;'MAPAS DE RIESGOS INHER Y RESID'!$G$3+1),'MAPAS DE RIESGOS INHER Y RESID'!$M$6,IF(OR('MAPAS DE RIESGOS INHER Y RESID'!$H$5=P11,P11&lt;'MAPAS DE RIESGOS INHER Y RESID'!$I$5+1),'MAPAS DE RIESGOS INHER Y RESID'!$M$5,IF(OR('MAPAS DE RIESGOS INHER Y RESID'!$I$4=P11,P11&lt;'MAPAS DE RIESGOS INHER Y RESID'!$J$4+1),'MAPAS DE RIESGOS INHER Y RESID'!$M$4,'MAPAS DE RIESGOS INHER Y RESID'!$M$3)))</f>
        <v>BAJO</v>
      </c>
      <c r="R11" s="69"/>
      <c r="S11" s="69"/>
      <c r="T11" s="69" t="s">
        <v>272</v>
      </c>
      <c r="U11" s="86" t="s">
        <v>273</v>
      </c>
      <c r="V11" s="78" t="s">
        <v>179</v>
      </c>
      <c r="W11" s="80">
        <f>VLOOKUP(V11,'MAPAS DE RIESGOS INHER Y RESID'!$E$16:$F$18,2,FALSE)</f>
        <v>0.9</v>
      </c>
      <c r="X11" s="81">
        <f t="shared" si="1"/>
        <v>0.79999999999999982</v>
      </c>
      <c r="Y11" s="78" t="str">
        <f>IF(OR('MAPAS DE RIESGOS INHER Y RESID'!$G$18=X11,X11&lt;'MAPAS DE RIESGOS INHER Y RESID'!$G$16+1),'MAPAS DE RIESGOS INHER Y RESID'!$M$19,IF(OR('MAPAS DE RIESGOS INHER Y RESID'!$H$17=X11,X11&lt;'MAPAS DE RIESGOS INHER Y RESID'!$I$18+1),'MAPAS DE RIESGOS INHER Y RESID'!$M$18,IF(OR('MAPAS DE RIESGOS INHER Y RESID'!$I$17=X11,X11&lt;'MAPAS DE RIESGOS INHER Y RESID'!$J$17+1),'MAPAS DE RIESGOS INHER Y RESID'!$M$17,'MAPAS DE RIESGOS INHER Y RESID'!$M$16)))</f>
        <v>BAJO</v>
      </c>
      <c r="Z11" s="69" t="str">
        <f>VLOOKUP(Y11,'TABLA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33.5" customHeight="1" x14ac:dyDescent="0.25">
      <c r="A12" s="94"/>
      <c r="B12" s="94"/>
      <c r="C12" s="94"/>
      <c r="D12" s="94"/>
      <c r="E12" s="94"/>
      <c r="F12" s="94"/>
      <c r="G12" s="94"/>
      <c r="H12" s="94"/>
      <c r="I12" s="71" t="s">
        <v>62</v>
      </c>
      <c r="J12" s="70" t="s">
        <v>261</v>
      </c>
      <c r="K12" s="71" t="s">
        <v>63</v>
      </c>
      <c r="L12" s="78" t="s">
        <v>184</v>
      </c>
      <c r="M12" s="79">
        <f>VLOOKUP(L12,'MAPAS DE RIESGOS INHER Y RESID'!$E$3:$F$7,2,FALSE)</f>
        <v>2</v>
      </c>
      <c r="N12" s="78" t="s">
        <v>187</v>
      </c>
      <c r="O12" s="79">
        <f>VLOOKUP(N12,'MAPAS DE RIESGOS INHER Y RESID'!$O$3:$P$7,2,FALSE)</f>
        <v>4</v>
      </c>
      <c r="P12" s="79">
        <f t="shared" si="0"/>
        <v>8</v>
      </c>
      <c r="Q12" s="78" t="str">
        <f>IF(OR('MAPAS DE RIESGOS INHER Y RESID'!$G$7=P12,P12&lt;'MAPAS DE RIESGOS INHER Y RESID'!$G$3+1),'MAPAS DE RIESGOS INHER Y RESID'!$M$6,IF(OR('MAPAS DE RIESGOS INHER Y RESID'!$H$5=P12,P12&lt;'MAPAS DE RIESGOS INHER Y RESID'!$I$5+1),'MAPAS DE RIESGOS INHER Y RESID'!$M$5,IF(OR('MAPAS DE RIESGOS INHER Y RESID'!$I$4=P12,P12&lt;'MAPAS DE RIESGOS INHER Y RESID'!$J$4+1),'MAPAS DE RIESGOS INHER Y RESID'!$M$4,'MAPAS DE RIESGOS INHER Y RESID'!$M$3)))</f>
        <v>BAJO</v>
      </c>
      <c r="R12" s="69" t="s">
        <v>274</v>
      </c>
      <c r="S12" s="69"/>
      <c r="T12" s="86"/>
      <c r="U12" s="86" t="s">
        <v>275</v>
      </c>
      <c r="V12" s="78" t="s">
        <v>178</v>
      </c>
      <c r="W12" s="80">
        <f>VLOOKUP(V12,'MAPAS DE RIESGOS INHER Y RESID'!$E$16:$F$18,2,FALSE)</f>
        <v>0.4</v>
      </c>
      <c r="X12" s="81">
        <f t="shared" si="1"/>
        <v>4.8</v>
      </c>
      <c r="Y12" s="78" t="str">
        <f>IF(OR('MAPAS DE RIESGOS INHER Y RESID'!$G$18=X12,X12&lt;'MAPAS DE RIESGOS INHER Y RESID'!$G$16+1),'MAPAS DE RIESGOS INHER Y RESID'!$M$19,IF(OR('MAPAS DE RIESGOS INHER Y RESID'!$H$17=X12,X12&lt;'MAPAS DE RIESGOS INHER Y RESID'!$I$18+1),'MAPAS DE RIESGOS INHER Y RESID'!$M$18,IF(OR('MAPAS DE RIESGOS INHER Y RESID'!$I$17=X12,X12&lt;'MAPAS DE RIESGOS INHER Y RESID'!$J$17+1),'MAPAS DE RIESGOS INHER Y RESID'!$M$17,'MAPAS DE RIESGOS INHER Y RESID'!$M$16)))</f>
        <v>BAJO</v>
      </c>
      <c r="Z12" s="69" t="str">
        <f>VLOOKUP(Y12,'TABLA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33.5" customHeight="1" x14ac:dyDescent="0.25">
      <c r="A13" s="94"/>
      <c r="B13" s="94"/>
      <c r="C13" s="94"/>
      <c r="D13" s="94"/>
      <c r="E13" s="94"/>
      <c r="F13" s="94"/>
      <c r="G13" s="94"/>
      <c r="H13" s="94"/>
      <c r="I13" s="71" t="s">
        <v>70</v>
      </c>
      <c r="J13" s="70" t="s">
        <v>284</v>
      </c>
      <c r="K13" s="71" t="s">
        <v>72</v>
      </c>
      <c r="L13" s="78" t="s">
        <v>184</v>
      </c>
      <c r="M13" s="79">
        <f>VLOOKUP(L13,'MAPAS DE RIESGOS INHER Y RESID'!$E$3:$F$7,2,FALSE)</f>
        <v>2</v>
      </c>
      <c r="N13" s="78" t="s">
        <v>188</v>
      </c>
      <c r="O13" s="79">
        <f>VLOOKUP(N13,'MAPAS DE RIESGOS INHER Y RESID'!$O$3:$P$7,2,FALSE)</f>
        <v>16</v>
      </c>
      <c r="P13" s="79">
        <f t="shared" si="0"/>
        <v>32</v>
      </c>
      <c r="Q13" s="78" t="str">
        <f>IF(OR('MAPAS DE RIESGOS INHER Y RESID'!$G$7=P13,P13&lt;'MAPAS DE RIESGOS INHER Y RESID'!$G$3+1),'MAPAS DE RIESGOS INHER Y RESID'!$M$6,IF(OR('MAPAS DE RIESGOS INHER Y RESID'!$H$5=P13,P13&lt;'MAPAS DE RIESGOS INHER Y RESID'!$I$5+1),'MAPAS DE RIESGOS INHER Y RESID'!$M$5,IF(OR('MAPAS DE RIESGOS INHER Y RESID'!$I$4=P13,P13&lt;'MAPAS DE RIESGOS INHER Y RESID'!$J$4+1),'MAPAS DE RIESGOS INHER Y RESID'!$M$4,'MAPAS DE RIESGOS INHER Y RESID'!$M$3)))</f>
        <v>MODERADO</v>
      </c>
      <c r="R13" s="69"/>
      <c r="S13" s="69"/>
      <c r="T13" s="86" t="s">
        <v>240</v>
      </c>
      <c r="U13" s="86" t="s">
        <v>241</v>
      </c>
      <c r="V13" s="78" t="s">
        <v>179</v>
      </c>
      <c r="W13" s="80">
        <f>VLOOKUP(V13,'MAPAS DE RIESGOS INHER Y RESID'!$E$16:$F$18,2,FALSE)</f>
        <v>0.9</v>
      </c>
      <c r="X13" s="81">
        <f t="shared" si="1"/>
        <v>3.1999999999999993</v>
      </c>
      <c r="Y13" s="78" t="str">
        <f>IF(OR('MAPAS DE RIESGOS INHER Y RESID'!$G$18=X13,X13&lt;'MAPAS DE RIESGOS INHER Y RESID'!$G$16+1),'MAPAS DE RIESGOS INHER Y RESID'!$M$19,IF(OR('MAPAS DE RIESGOS INHER Y RESID'!$H$17=X13,X13&lt;'MAPAS DE RIESGOS INHER Y RESID'!$I$18+1),'MAPAS DE RIESGOS INHER Y RESID'!$M$18,IF(OR('MAPAS DE RIESGOS INHER Y RESID'!$I$17=X13,X13&lt;'MAPAS DE RIESGOS INHER Y RESID'!$J$17+1),'MAPAS DE RIESGOS INHER Y RESID'!$M$17,'MAPAS DE RIESGOS INHER Y RESID'!$M$16)))</f>
        <v>BAJO</v>
      </c>
      <c r="Z13" s="69" t="str">
        <f>VLOOKUP(Y13,'TABLA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33.5" customHeight="1" x14ac:dyDescent="0.25">
      <c r="A14" s="94"/>
      <c r="B14" s="94"/>
      <c r="C14" s="94"/>
      <c r="D14" s="94"/>
      <c r="E14" s="94"/>
      <c r="F14" s="94"/>
      <c r="G14" s="94"/>
      <c r="H14" s="94"/>
      <c r="I14" s="71" t="s">
        <v>125</v>
      </c>
      <c r="J14" s="70" t="s">
        <v>123</v>
      </c>
      <c r="K14" s="71" t="s">
        <v>124</v>
      </c>
      <c r="L14" s="78" t="s">
        <v>184</v>
      </c>
      <c r="M14" s="79">
        <f>VLOOKUP(L14,'MAPAS DE RIESGOS INHER Y RESID'!$E$3:$F$7,2,FALSE)</f>
        <v>2</v>
      </c>
      <c r="N14" s="78" t="s">
        <v>187</v>
      </c>
      <c r="O14" s="79">
        <f>VLOOKUP(N14,'MAPAS DE RIESGOS INHER Y RESID'!$O$3:$P$7,2,FALSE)</f>
        <v>4</v>
      </c>
      <c r="P14" s="79">
        <f t="shared" si="0"/>
        <v>8</v>
      </c>
      <c r="Q14" s="78" t="str">
        <f>IF(OR('MAPAS DE RIESGOS INHER Y RESID'!$G$7=P14,P14&lt;'MAPAS DE RIESGOS INHER Y RESID'!$G$3+1),'MAPAS DE RIESGOS INHER Y RESID'!$M$6,IF(OR('MAPAS DE RIESGOS INHER Y RESID'!$H$5=P14,P14&lt;'MAPAS DE RIESGOS INHER Y RESID'!$I$5+1),'MAPAS DE RIESGOS INHER Y RESID'!$M$5,IF(OR('MAPAS DE RIESGOS INHER Y RESID'!$I$4=P14,P14&lt;'MAPAS DE RIESGOS INHER Y RESID'!$J$4+1),'MAPAS DE RIESGOS INHER Y RESID'!$M$4,'MAPAS DE RIESGOS INHER Y RESID'!$M$3)))</f>
        <v>BAJO</v>
      </c>
      <c r="R14" s="69"/>
      <c r="S14" s="69" t="s">
        <v>280</v>
      </c>
      <c r="T14" s="69"/>
      <c r="U14" s="69" t="s">
        <v>279</v>
      </c>
      <c r="V14" s="78" t="s">
        <v>178</v>
      </c>
      <c r="W14" s="80">
        <f>VLOOKUP(V14,'MAPAS DE RIESGOS INHER Y RESID'!$E$16:$F$18,2,FALSE)</f>
        <v>0.4</v>
      </c>
      <c r="X14" s="81">
        <f t="shared" si="1"/>
        <v>4.8</v>
      </c>
      <c r="Y14" s="78" t="str">
        <f>IF(OR('MAPAS DE RIESGOS INHER Y RESID'!$G$18=X14,X14&lt;'MAPAS DE RIESGOS INHER Y RESID'!$G$16+1),'MAPAS DE RIESGOS INHER Y RESID'!$M$19,IF(OR('MAPAS DE RIESGOS INHER Y RESID'!$H$17=X14,X14&lt;'MAPAS DE RIESGOS INHER Y RESID'!$I$18+1),'MAPAS DE RIESGOS INHER Y RESID'!$M$18,IF(OR('MAPAS DE RIESGOS INHER Y RESID'!$I$17=X14,X14&lt;'MAPAS DE RIESGOS INHER Y RESID'!$J$17+1),'MAPAS DE RIESGOS INHER Y RESID'!$M$17,'MAPAS DE RIESGOS INHER Y RESID'!$M$16)))</f>
        <v>BAJO</v>
      </c>
      <c r="Z14" s="69" t="str">
        <f>VLOOKUP(Y14,'TABLA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133.5" customHeight="1" x14ac:dyDescent="0.25">
      <c r="A15" s="94"/>
      <c r="B15" s="94"/>
      <c r="C15" s="94"/>
      <c r="D15" s="94"/>
      <c r="E15" s="94"/>
      <c r="F15" s="94"/>
      <c r="G15" s="94"/>
      <c r="H15" s="94"/>
      <c r="I15" s="71" t="s">
        <v>79</v>
      </c>
      <c r="J15" s="70" t="s">
        <v>262</v>
      </c>
      <c r="K15" s="71" t="s">
        <v>76</v>
      </c>
      <c r="L15" s="78" t="s">
        <v>184</v>
      </c>
      <c r="M15" s="79">
        <f>VLOOKUP(L15,'MAPAS DE RIESGOS INHER Y RESID'!$E$3:$F$7,2,FALSE)</f>
        <v>2</v>
      </c>
      <c r="N15" s="78" t="s">
        <v>188</v>
      </c>
      <c r="O15" s="79">
        <f>VLOOKUP(N15,'MAPAS DE RIESGOS INHER Y RESID'!$O$3:$P$7,2,FALSE)</f>
        <v>16</v>
      </c>
      <c r="P15" s="79">
        <f t="shared" si="0"/>
        <v>32</v>
      </c>
      <c r="Q15" s="78" t="str">
        <f>IF(OR('MAPAS DE RIESGOS INHER Y RESID'!$G$7=P15,P15&lt;'MAPAS DE RIESGOS INHER Y RESID'!$G$3+1),'MAPAS DE RIESGOS INHER Y RESID'!$M$6,IF(OR('MAPAS DE RIESGOS INHER Y RESID'!$H$5=P15,P15&lt;'MAPAS DE RIESGOS INHER Y RESID'!$I$5+1),'MAPAS DE RIESGOS INHER Y RESID'!$M$5,IF(OR('MAPAS DE RIESGOS INHER Y RESID'!$I$4=P15,P15&lt;'MAPAS DE RIESGOS INHER Y RESID'!$J$4+1),'MAPAS DE RIESGOS INHER Y RESID'!$M$4,'MAPAS DE RIESGOS INHER Y RESID'!$M$3)))</f>
        <v>MODERADO</v>
      </c>
      <c r="R15" s="69"/>
      <c r="S15" s="69" t="s">
        <v>276</v>
      </c>
      <c r="T15" s="69"/>
      <c r="U15" s="69" t="s">
        <v>277</v>
      </c>
      <c r="V15" s="78" t="s">
        <v>178</v>
      </c>
      <c r="W15" s="80">
        <f>VLOOKUP(V15,'MAPAS DE RIESGOS INHER Y RESID'!$E$16:$F$18,2,FALSE)</f>
        <v>0.4</v>
      </c>
      <c r="X15" s="81">
        <f t="shared" si="1"/>
        <v>19.2</v>
      </c>
      <c r="Y15" s="78" t="str">
        <f>IF(OR('MAPAS DE RIESGOS INHER Y RESID'!$G$18=X15,X15&lt;'MAPAS DE RIESGOS INHER Y RESID'!$G$16+1),'MAPAS DE RIESGOS INHER Y RESID'!$M$19,IF(OR('MAPAS DE RIESGOS INHER Y RESID'!$H$17=X15,X15&lt;'MAPAS DE RIESGOS INHER Y RESID'!$I$18+1),'MAPAS DE RIESGOS INHER Y RESID'!$M$18,IF(OR('MAPAS DE RIESGOS INHER Y RESID'!$I$17=X15,X15&lt;'MAPAS DE RIESGOS INHER Y RESID'!$J$17+1),'MAPAS DE RIESGOS INHER Y RESID'!$M$17,'MAPAS DE RIESGOS INHER Y RESID'!$M$16)))</f>
        <v>MODERADO</v>
      </c>
      <c r="Z15" s="69" t="str">
        <f>VLOOKUP(Y15,'TABLA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33.5" customHeight="1" x14ac:dyDescent="0.25">
      <c r="A16" s="94"/>
      <c r="B16" s="94"/>
      <c r="C16" s="94"/>
      <c r="D16" s="94"/>
      <c r="E16" s="94"/>
      <c r="F16" s="94"/>
      <c r="G16" s="94"/>
      <c r="H16" s="94"/>
      <c r="I16" s="71" t="s">
        <v>88</v>
      </c>
      <c r="J16" s="71" t="s">
        <v>285</v>
      </c>
      <c r="K16" s="71" t="s">
        <v>89</v>
      </c>
      <c r="L16" s="78" t="s">
        <v>184</v>
      </c>
      <c r="M16" s="79">
        <f>VLOOKUP(L16,'MAPAS DE RIESGOS INHER Y RESID'!$E$3:$F$7,2,FALSE)</f>
        <v>2</v>
      </c>
      <c r="N16" s="78" t="s">
        <v>188</v>
      </c>
      <c r="O16" s="79">
        <f>VLOOKUP(N16,'MAPAS DE RIESGOS INHER Y RESID'!$O$3:$P$7,2,FALSE)</f>
        <v>16</v>
      </c>
      <c r="P16" s="79">
        <f t="shared" si="0"/>
        <v>32</v>
      </c>
      <c r="Q16" s="78" t="str">
        <f>IF(OR('MAPAS DE RIESGOS INHER Y RESID'!$G$7=P16,P16&lt;'MAPAS DE RIESGOS INHER Y RESID'!$G$3+1),'MAPAS DE RIESGOS INHER Y RESID'!$M$6,IF(OR('MAPAS DE RIESGOS INHER Y RESID'!$H$5=P16,P16&lt;'MAPAS DE RIESGOS INHER Y RESID'!$I$5+1),'MAPAS DE RIESGOS INHER Y RESID'!$M$5,IF(OR('MAPAS DE RIESGOS INHER Y RESID'!$I$4=P16,P16&lt;'MAPAS DE RIESGOS INHER Y RESID'!$J$4+1),'MAPAS DE RIESGOS INHER Y RESID'!$M$4,'MAPAS DE RIESGOS INHER Y RESID'!$M$3)))</f>
        <v>MODERADO</v>
      </c>
      <c r="R16" s="69" t="s">
        <v>278</v>
      </c>
      <c r="S16" s="69"/>
      <c r="T16" s="69"/>
      <c r="U16" s="69"/>
      <c r="V16" s="78" t="s">
        <v>178</v>
      </c>
      <c r="W16" s="80">
        <f>VLOOKUP(V16,'MAPAS DE RIESGOS INHER Y RESID'!$E$16:$F$18,2,FALSE)</f>
        <v>0.4</v>
      </c>
      <c r="X16" s="81">
        <f t="shared" si="1"/>
        <v>19.2</v>
      </c>
      <c r="Y16" s="78" t="str">
        <f>IF(OR('MAPAS DE RIESGOS INHER Y RESID'!$G$18=X16,X16&lt;'MAPAS DE RIESGOS INHER Y RESID'!$G$16+1),'MAPAS DE RIESGOS INHER Y RESID'!$M$19,IF(OR('MAPAS DE RIESGOS INHER Y RESID'!$H$17=X16,X16&lt;'MAPAS DE RIESGOS INHER Y RESID'!$I$18+1),'MAPAS DE RIESGOS INHER Y RESID'!$M$18,IF(OR('MAPAS DE RIESGOS INHER Y RESID'!$I$17=X16,X16&lt;'MAPAS DE RIESGOS INHER Y RESID'!$J$17+1),'MAPAS DE RIESGOS INHER Y RESID'!$M$17,'MAPAS DE RIESGOS INHER Y RESID'!$M$16)))</f>
        <v>MODERADO</v>
      </c>
      <c r="Z16" s="69" t="str">
        <f>VLOOKUP(Y16,'TABLA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133.5" customHeight="1" x14ac:dyDescent="0.25">
      <c r="A17" s="94"/>
      <c r="B17" s="94"/>
      <c r="C17" s="94"/>
      <c r="D17" s="94"/>
      <c r="E17" s="94"/>
      <c r="F17" s="94"/>
      <c r="G17" s="94"/>
      <c r="H17" s="94"/>
      <c r="I17" s="71" t="s">
        <v>101</v>
      </c>
      <c r="J17" s="70" t="s">
        <v>282</v>
      </c>
      <c r="K17" s="71" t="s">
        <v>102</v>
      </c>
      <c r="L17" s="78" t="s">
        <v>184</v>
      </c>
      <c r="M17" s="79">
        <f>VLOOKUP(L17,'MAPAS DE RIESGOS INHER Y RESID'!$E$3:$F$7,2,FALSE)</f>
        <v>2</v>
      </c>
      <c r="N17" s="78" t="s">
        <v>188</v>
      </c>
      <c r="O17" s="79">
        <f>VLOOKUP(N17,'MAPAS DE RIESGOS INHER Y RESID'!$O$3:$P$7,2,FALSE)</f>
        <v>16</v>
      </c>
      <c r="P17" s="79">
        <f t="shared" si="0"/>
        <v>32</v>
      </c>
      <c r="Q17" s="78" t="str">
        <f>IF(OR('MAPAS DE RIESGOS INHER Y RESID'!$G$7=P17,P17&lt;'MAPAS DE RIESGOS INHER Y RESID'!$G$3+1),'MAPAS DE RIESGOS INHER Y RESID'!$M$6,IF(OR('MAPAS DE RIESGOS INHER Y RESID'!$H$5=P17,P17&lt;'MAPAS DE RIESGOS INHER Y RESID'!$I$5+1),'MAPAS DE RIESGOS INHER Y RESID'!$M$5,IF(OR('MAPAS DE RIESGOS INHER Y RESID'!$I$4=P17,P17&lt;'MAPAS DE RIESGOS INHER Y RESID'!$J$4+1),'MAPAS DE RIESGOS INHER Y RESID'!$M$4,'MAPAS DE RIESGOS INHER Y RESID'!$M$3)))</f>
        <v>MODERADO</v>
      </c>
      <c r="R17" s="69"/>
      <c r="S17" s="69" t="s">
        <v>280</v>
      </c>
      <c r="T17" s="69"/>
      <c r="U17" s="69" t="s">
        <v>279</v>
      </c>
      <c r="V17" s="78" t="s">
        <v>178</v>
      </c>
      <c r="W17" s="80">
        <f>VLOOKUP(V17,'MAPAS DE RIESGOS INHER Y RESID'!$E$16:$F$18,2,FALSE)</f>
        <v>0.4</v>
      </c>
      <c r="X17" s="81">
        <f t="shared" si="1"/>
        <v>19.2</v>
      </c>
      <c r="Y17" s="78" t="str">
        <f>IF(OR('MAPAS DE RIESGOS INHER Y RESID'!$G$18=X17,X17&lt;'MAPAS DE RIESGOS INHER Y RESID'!$G$16+1),'MAPAS DE RIESGOS INHER Y RESID'!$M$19,IF(OR('MAPAS DE RIESGOS INHER Y RESID'!$H$17=X17,X17&lt;'MAPAS DE RIESGOS INHER Y RESID'!$I$18+1),'MAPAS DE RIESGOS INHER Y RESID'!$M$18,IF(OR('MAPAS DE RIESGOS INHER Y RESID'!$I$17=X17,X17&lt;'MAPAS DE RIESGOS INHER Y RESID'!$J$17+1),'MAPAS DE RIESGOS INHER Y RESID'!$M$17,'MAPAS DE RIESGOS INHER Y RESID'!$M$16)))</f>
        <v>MODERADO</v>
      </c>
      <c r="Z17" s="69" t="str">
        <f>VLOOKUP(Y17,'TABLA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133.5" customHeight="1" x14ac:dyDescent="0.25">
      <c r="A18" s="94"/>
      <c r="B18" s="94"/>
      <c r="C18" s="94"/>
      <c r="D18" s="94"/>
      <c r="E18" s="94"/>
      <c r="F18" s="94"/>
      <c r="G18" s="94"/>
      <c r="H18" s="94"/>
      <c r="I18" s="71" t="s">
        <v>210</v>
      </c>
      <c r="J18" s="70" t="s">
        <v>263</v>
      </c>
      <c r="K18" s="71" t="s">
        <v>108</v>
      </c>
      <c r="L18" s="78" t="s">
        <v>184</v>
      </c>
      <c r="M18" s="79">
        <f>VLOOKUP(L18,'MAPAS DE RIESGOS INHER Y RESID'!$E$3:$F$7,2,FALSE)</f>
        <v>2</v>
      </c>
      <c r="N18" s="78" t="s">
        <v>187</v>
      </c>
      <c r="O18" s="79">
        <f>VLOOKUP(N18,'MAPAS DE RIESGOS INHER Y RESID'!$O$3:$P$7,2,FALSE)</f>
        <v>4</v>
      </c>
      <c r="P18" s="79">
        <f t="shared" si="0"/>
        <v>8</v>
      </c>
      <c r="Q18" s="78" t="str">
        <f>IF(OR('MAPAS DE RIESGOS INHER Y RESID'!$G$7=P18,P18&lt;'MAPAS DE RIESGOS INHER Y RESID'!$G$3+1),'MAPAS DE RIESGOS INHER Y RESID'!$M$6,IF(OR('MAPAS DE RIESGOS INHER Y RESID'!$H$5=P18,P18&lt;'MAPAS DE RIESGOS INHER Y RESID'!$I$5+1),'MAPAS DE RIESGOS INHER Y RESID'!$M$5,IF(OR('MAPAS DE RIESGOS INHER Y RESID'!$I$4=P18,P18&lt;'MAPAS DE RIESGOS INHER Y RESID'!$J$4+1),'MAPAS DE RIESGOS INHER Y RESID'!$M$4,'MAPAS DE RIESGOS INHER Y RESID'!$M$3)))</f>
        <v>BAJO</v>
      </c>
      <c r="R18" s="69"/>
      <c r="S18" s="69"/>
      <c r="T18" s="69"/>
      <c r="U18" s="69" t="s">
        <v>281</v>
      </c>
      <c r="V18" s="78" t="s">
        <v>178</v>
      </c>
      <c r="W18" s="80">
        <f>VLOOKUP(V18,'MAPAS DE RIESGOS INHER Y RESID'!$E$16:$F$18,2,FALSE)</f>
        <v>0.4</v>
      </c>
      <c r="X18" s="81">
        <f t="shared" si="1"/>
        <v>4.8</v>
      </c>
      <c r="Y18" s="78" t="str">
        <f>IF(OR('MAPAS DE RIESGOS INHER Y RESID'!$G$18=X18,X18&lt;'MAPAS DE RIESGOS INHER Y RESID'!$G$16+1),'MAPAS DE RIESGOS INHER Y RESID'!$M$19,IF(OR('MAPAS DE RIESGOS INHER Y RESID'!$H$17=X18,X18&lt;'MAPAS DE RIESGOS INHER Y RESID'!$I$18+1),'MAPAS DE RIESGOS INHER Y RESID'!$M$18,IF(OR('MAPAS DE RIESGOS INHER Y RESID'!$I$17=X18,X18&lt;'MAPAS DE RIESGOS INHER Y RESID'!$J$17+1),'MAPAS DE RIESGOS INHER Y RESID'!$M$17,'MAPAS DE RIESGOS INHER Y RESID'!$M$16)))</f>
        <v>BAJO</v>
      </c>
      <c r="Z18" s="69" t="str">
        <f>VLOOKUP(Y18,'TABLA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18"/>
  <mergeCells count="26">
    <mergeCell ref="A1:B1"/>
    <mergeCell ref="C1:Y1"/>
    <mergeCell ref="B2:Z2"/>
    <mergeCell ref="B3:Z3"/>
    <mergeCell ref="A4:A5"/>
    <mergeCell ref="B4:C4"/>
    <mergeCell ref="D4:G4"/>
    <mergeCell ref="H4:H5"/>
    <mergeCell ref="I4:I5"/>
    <mergeCell ref="J4:J5"/>
    <mergeCell ref="Y4:Y5"/>
    <mergeCell ref="Z4:Z5"/>
    <mergeCell ref="A6:A18"/>
    <mergeCell ref="B6:B18"/>
    <mergeCell ref="C6:C18"/>
    <mergeCell ref="D6:D18"/>
    <mergeCell ref="E6:E18"/>
    <mergeCell ref="F6:F18"/>
    <mergeCell ref="G6:G18"/>
    <mergeCell ref="H6:H18"/>
    <mergeCell ref="K4:K5"/>
    <mergeCell ref="L4:O4"/>
    <mergeCell ref="Q4:Q5"/>
    <mergeCell ref="R4:U4"/>
    <mergeCell ref="V4:V5"/>
    <mergeCell ref="X4:X5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" operator="equal" id="{18C73CB1-0FA4-4803-9D78-85336531AC4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D6076479-5B7E-4DBA-8647-2539B1A29F4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685136DD-20FD-4DBC-8F63-CB05270D8B5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0184631E-3E11-46F3-B3A2-B5B117AACA8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93EFBA6A-8EB5-4368-A9CC-A0BE4EE7EB1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L7:L18</xm:sqref>
        </x14:conditionalFormatting>
        <x14:conditionalFormatting xmlns:xm="http://schemas.microsoft.com/office/excel/2006/main">
          <x14:cfRule type="cellIs" priority="19" operator="equal" id="{B4A70271-F351-4E34-B366-75DB708B35F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D19FDB04-F213-4A52-BA65-CE64F9D3862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724D88FB-C8C0-4786-8DAD-AC7D368644D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934F7B5F-513D-4A69-ADD4-25BA802BB3F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29E50608-7650-4E63-B88E-E300E9595B4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N7:N18</xm:sqref>
        </x14:conditionalFormatting>
        <x14:conditionalFormatting xmlns:xm="http://schemas.microsoft.com/office/excel/2006/main">
          <x14:cfRule type="cellIs" priority="29" operator="equal" id="{D946E400-6A7B-4B7B-820B-AF87A448B5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78989080-B1F0-481E-901E-3E6AB1FBA6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F4133508-A86E-4A0A-A047-F71B79DC67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810FA482-35D6-4A91-BAEF-09F910E011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V6:V18</xm:sqref>
        </x14:conditionalFormatting>
        <x14:conditionalFormatting xmlns:xm="http://schemas.microsoft.com/office/excel/2006/main">
          <x14:cfRule type="cellIs" priority="10" operator="equal" id="{CFB74ADC-0184-4879-AB58-0B3D8A8059D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29CA8025-595F-4788-B6A3-2E217727577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6FBA6A87-08FD-4FAD-9A67-55170AA6E7E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CCF49227-F68C-4B7A-BC0C-2BA707709E2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10F2FAD9-47F7-4053-849C-B30E3B6909D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cellIs" priority="5" operator="equal" id="{88F546C5-D842-43BF-975E-C6CA0366887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1645B100-04DA-464C-9157-5CEE6D76BBE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283EF8F4-B9CA-4C39-A79B-FC380D1BCA2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89ACA0BF-4FD3-4536-B6C6-F052E8C5DE0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C02C2420-49F5-428E-BFB8-5E546356A3A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cellIs" priority="15" operator="equal" id="{0A6EA6EF-ADD1-4E0A-812F-9346DA5655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3704D3BE-E967-4C40-AE73-408191B60D8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E927EA8F-370F-4FC4-9926-082F9FB024C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4C058358-116A-4DD6-B03C-54AEDF0771E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Q6:Q18</xm:sqref>
        </x14:conditionalFormatting>
        <x14:conditionalFormatting xmlns:xm="http://schemas.microsoft.com/office/excel/2006/main">
          <x14:cfRule type="cellIs" priority="1" operator="equal" id="{B3E1DC3D-80B4-4D0C-8D05-A6FF990B1C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4D354573-5445-416E-BEF6-4804AD6B2DB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5972AE8A-0C4C-41ED-894A-788A4DEABEA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250C9F12-54D9-4180-BEEB-9BC71B3C972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L6:L18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N6:N18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62" activePane="bottomLeft" state="frozen"/>
      <selection pane="bottomLeft" activeCell="A64" sqref="A64:C64"/>
    </sheetView>
  </sheetViews>
  <sheetFormatPr baseColWidth="10" defaultColWidth="10.85546875" defaultRowHeight="19.5" x14ac:dyDescent="0.25"/>
  <cols>
    <col min="1" max="1" width="41.42578125" style="2" customWidth="1"/>
    <col min="2" max="2" width="51.42578125" style="68" customWidth="1"/>
    <col min="3" max="3" width="56.28515625" style="3" customWidth="1"/>
    <col min="4" max="16384" width="10.85546875" style="1"/>
  </cols>
  <sheetData>
    <row r="1" spans="1:3" ht="38.1" customHeight="1" x14ac:dyDescent="0.25">
      <c r="A1" s="82" t="s">
        <v>204</v>
      </c>
      <c r="B1" s="82" t="s">
        <v>203</v>
      </c>
      <c r="C1" s="82" t="s">
        <v>142</v>
      </c>
    </row>
    <row r="2" spans="1:3" ht="78" x14ac:dyDescent="0.25">
      <c r="A2" s="71" t="s">
        <v>10</v>
      </c>
      <c r="B2" s="70" t="s">
        <v>221</v>
      </c>
      <c r="C2" s="71" t="s">
        <v>11</v>
      </c>
    </row>
    <row r="3" spans="1:3" ht="58.5" x14ac:dyDescent="0.25">
      <c r="A3" s="71" t="s">
        <v>12</v>
      </c>
      <c r="B3" s="70" t="s">
        <v>13</v>
      </c>
      <c r="C3" s="71" t="s">
        <v>11</v>
      </c>
    </row>
    <row r="4" spans="1:3" ht="409.5" x14ac:dyDescent="0.25">
      <c r="A4" s="71" t="s">
        <v>14</v>
      </c>
      <c r="B4" s="70" t="s">
        <v>239</v>
      </c>
      <c r="C4" s="71" t="s">
        <v>15</v>
      </c>
    </row>
    <row r="5" spans="1:3" ht="97.5" x14ac:dyDescent="0.25">
      <c r="A5" s="71" t="s">
        <v>16</v>
      </c>
      <c r="B5" s="70" t="s">
        <v>17</v>
      </c>
      <c r="C5" s="71" t="s">
        <v>18</v>
      </c>
    </row>
    <row r="6" spans="1:3" ht="97.5" x14ac:dyDescent="0.25">
      <c r="A6" s="71" t="s">
        <v>19</v>
      </c>
      <c r="B6" s="70" t="s">
        <v>20</v>
      </c>
      <c r="C6" s="71" t="s">
        <v>15</v>
      </c>
    </row>
    <row r="7" spans="1:3" ht="327.75" customHeight="1" x14ac:dyDescent="0.25">
      <c r="A7" s="71" t="s">
        <v>21</v>
      </c>
      <c r="B7" s="70" t="s">
        <v>238</v>
      </c>
      <c r="C7" s="71" t="s">
        <v>15</v>
      </c>
    </row>
    <row r="8" spans="1:3" ht="97.5" x14ac:dyDescent="0.25">
      <c r="A8" s="71" t="s">
        <v>22</v>
      </c>
      <c r="B8" s="70" t="s">
        <v>23</v>
      </c>
      <c r="C8" s="71" t="s">
        <v>24</v>
      </c>
    </row>
    <row r="9" spans="1:3" ht="97.5" x14ac:dyDescent="0.25">
      <c r="A9" s="71" t="s">
        <v>25</v>
      </c>
      <c r="B9" s="70" t="s">
        <v>23</v>
      </c>
      <c r="C9" s="71" t="s">
        <v>24</v>
      </c>
    </row>
    <row r="10" spans="1:3" ht="136.5" x14ac:dyDescent="0.25">
      <c r="A10" s="71" t="s">
        <v>26</v>
      </c>
      <c r="B10" s="70" t="s">
        <v>27</v>
      </c>
      <c r="C10" s="71" t="s">
        <v>24</v>
      </c>
    </row>
    <row r="11" spans="1:3" ht="117" x14ac:dyDescent="0.25">
      <c r="A11" s="71" t="s">
        <v>28</v>
      </c>
      <c r="B11" s="70" t="s">
        <v>234</v>
      </c>
      <c r="C11" s="71" t="s">
        <v>29</v>
      </c>
    </row>
    <row r="12" spans="1:3" ht="97.5" x14ac:dyDescent="0.25">
      <c r="A12" s="71" t="s">
        <v>30</v>
      </c>
      <c r="B12" s="70" t="s">
        <v>31</v>
      </c>
      <c r="C12" s="71" t="s">
        <v>24</v>
      </c>
    </row>
    <row r="13" spans="1:3" ht="97.5" x14ac:dyDescent="0.25">
      <c r="A13" s="71" t="s">
        <v>32</v>
      </c>
      <c r="B13" s="70" t="s">
        <v>212</v>
      </c>
      <c r="C13" s="71" t="s">
        <v>24</v>
      </c>
    </row>
    <row r="14" spans="1:3" ht="39" x14ac:dyDescent="0.25">
      <c r="A14" s="71" t="s">
        <v>33</v>
      </c>
      <c r="B14" s="70" t="s">
        <v>34</v>
      </c>
      <c r="C14" s="71" t="s">
        <v>35</v>
      </c>
    </row>
    <row r="15" spans="1:3" ht="78" x14ac:dyDescent="0.25">
      <c r="A15" s="71" t="s">
        <v>36</v>
      </c>
      <c r="B15" s="70" t="s">
        <v>37</v>
      </c>
      <c r="C15" s="71" t="s">
        <v>38</v>
      </c>
    </row>
    <row r="16" spans="1:3" ht="39" x14ac:dyDescent="0.25">
      <c r="A16" s="71" t="s">
        <v>39</v>
      </c>
      <c r="B16" s="70" t="s">
        <v>34</v>
      </c>
      <c r="C16" s="71" t="s">
        <v>35</v>
      </c>
    </row>
    <row r="17" spans="1:3" ht="97.5" x14ac:dyDescent="0.25">
      <c r="A17" s="71" t="s">
        <v>40</v>
      </c>
      <c r="B17" s="70" t="s">
        <v>41</v>
      </c>
      <c r="C17" s="71" t="s">
        <v>35</v>
      </c>
    </row>
    <row r="18" spans="1:3" ht="117" x14ac:dyDescent="0.25">
      <c r="A18" s="71" t="s">
        <v>42</v>
      </c>
      <c r="B18" s="70" t="s">
        <v>43</v>
      </c>
      <c r="C18" s="71" t="s">
        <v>35</v>
      </c>
    </row>
    <row r="19" spans="1:3" ht="58.5" x14ac:dyDescent="0.25">
      <c r="A19" s="71" t="s">
        <v>44</v>
      </c>
      <c r="B19" s="70" t="s">
        <v>45</v>
      </c>
      <c r="C19" s="71" t="s">
        <v>46</v>
      </c>
    </row>
    <row r="20" spans="1:3" ht="39" x14ac:dyDescent="0.25">
      <c r="A20" s="71" t="s">
        <v>47</v>
      </c>
      <c r="B20" s="70" t="s">
        <v>45</v>
      </c>
      <c r="C20" s="71" t="s">
        <v>38</v>
      </c>
    </row>
    <row r="21" spans="1:3" ht="78" x14ac:dyDescent="0.25">
      <c r="A21" s="71" t="s">
        <v>48</v>
      </c>
      <c r="B21" s="70" t="s">
        <v>49</v>
      </c>
      <c r="C21" s="71" t="s">
        <v>50</v>
      </c>
    </row>
    <row r="22" spans="1:3" ht="78" x14ac:dyDescent="0.25">
      <c r="A22" s="71" t="s">
        <v>51</v>
      </c>
      <c r="B22" s="70" t="s">
        <v>49</v>
      </c>
      <c r="C22" s="71" t="s">
        <v>50</v>
      </c>
    </row>
    <row r="23" spans="1:3" ht="58.5" x14ac:dyDescent="0.25">
      <c r="A23" s="71" t="s">
        <v>52</v>
      </c>
      <c r="B23" s="70" t="s">
        <v>209</v>
      </c>
      <c r="C23" s="71" t="s">
        <v>53</v>
      </c>
    </row>
    <row r="24" spans="1:3" ht="214.5" x14ac:dyDescent="0.25">
      <c r="A24" s="71" t="s">
        <v>54</v>
      </c>
      <c r="B24" s="70" t="s">
        <v>222</v>
      </c>
      <c r="C24" s="71" t="s">
        <v>55</v>
      </c>
    </row>
    <row r="25" spans="1:3" ht="136.5" x14ac:dyDescent="0.25">
      <c r="A25" s="71" t="s">
        <v>56</v>
      </c>
      <c r="B25" s="70" t="s">
        <v>207</v>
      </c>
      <c r="C25" s="71" t="s">
        <v>57</v>
      </c>
    </row>
    <row r="26" spans="1:3" ht="97.5" x14ac:dyDescent="0.25">
      <c r="A26" s="71" t="s">
        <v>58</v>
      </c>
      <c r="B26" s="70" t="s">
        <v>200</v>
      </c>
      <c r="C26" s="71" t="s">
        <v>59</v>
      </c>
    </row>
    <row r="27" spans="1:3" ht="370.5" x14ac:dyDescent="0.25">
      <c r="A27" s="71" t="s">
        <v>60</v>
      </c>
      <c r="B27" s="70" t="s">
        <v>229</v>
      </c>
      <c r="C27" s="71" t="s">
        <v>61</v>
      </c>
    </row>
    <row r="28" spans="1:3" ht="202.5" x14ac:dyDescent="0.25">
      <c r="A28" s="71" t="s">
        <v>62</v>
      </c>
      <c r="B28" s="84" t="s">
        <v>260</v>
      </c>
      <c r="C28" s="71" t="s">
        <v>63</v>
      </c>
    </row>
    <row r="29" spans="1:3" ht="195" x14ac:dyDescent="0.25">
      <c r="A29" s="71" t="s">
        <v>64</v>
      </c>
      <c r="B29" s="70" t="s">
        <v>65</v>
      </c>
      <c r="C29" s="71" t="s">
        <v>66</v>
      </c>
    </row>
    <row r="30" spans="1:3" ht="97.5" x14ac:dyDescent="0.25">
      <c r="A30" s="71" t="s">
        <v>67</v>
      </c>
      <c r="B30" s="70" t="s">
        <v>68</v>
      </c>
      <c r="C30" s="71" t="s">
        <v>69</v>
      </c>
    </row>
    <row r="31" spans="1:3" ht="173.1" customHeight="1" x14ac:dyDescent="0.25">
      <c r="A31" s="71" t="s">
        <v>70</v>
      </c>
      <c r="B31" s="70" t="s">
        <v>71</v>
      </c>
      <c r="C31" s="71" t="s">
        <v>72</v>
      </c>
    </row>
    <row r="32" spans="1:3" ht="105" customHeight="1" x14ac:dyDescent="0.25">
      <c r="A32" s="71" t="s">
        <v>211</v>
      </c>
      <c r="B32" s="70" t="s">
        <v>73</v>
      </c>
      <c r="C32" s="71" t="s">
        <v>72</v>
      </c>
    </row>
    <row r="33" spans="1:3" ht="195" x14ac:dyDescent="0.25">
      <c r="A33" s="71" t="s">
        <v>74</v>
      </c>
      <c r="B33" s="70" t="s">
        <v>75</v>
      </c>
      <c r="C33" s="71" t="s">
        <v>76</v>
      </c>
    </row>
    <row r="34" spans="1:3" ht="136.5" x14ac:dyDescent="0.25">
      <c r="A34" s="71" t="s">
        <v>77</v>
      </c>
      <c r="B34" s="70" t="s">
        <v>232</v>
      </c>
      <c r="C34" s="71" t="s">
        <v>76</v>
      </c>
    </row>
    <row r="35" spans="1:3" ht="97.5" x14ac:dyDescent="0.25">
      <c r="A35" s="71" t="s">
        <v>79</v>
      </c>
      <c r="B35" s="70" t="s">
        <v>78</v>
      </c>
      <c r="C35" s="71" t="s">
        <v>76</v>
      </c>
    </row>
    <row r="36" spans="1:3" ht="273" x14ac:dyDescent="0.25">
      <c r="A36" s="71" t="s">
        <v>80</v>
      </c>
      <c r="B36" s="70" t="s">
        <v>219</v>
      </c>
      <c r="C36" s="71" t="s">
        <v>81</v>
      </c>
    </row>
    <row r="37" spans="1:3" ht="409.5" x14ac:dyDescent="0.25">
      <c r="A37" s="71" t="s">
        <v>82</v>
      </c>
      <c r="B37" s="70" t="s">
        <v>252</v>
      </c>
      <c r="C37" s="71" t="s">
        <v>81</v>
      </c>
    </row>
    <row r="38" spans="1:3" ht="156" x14ac:dyDescent="0.25">
      <c r="A38" s="71" t="s">
        <v>83</v>
      </c>
      <c r="B38" s="70" t="s">
        <v>244</v>
      </c>
      <c r="C38" s="71" t="s">
        <v>81</v>
      </c>
    </row>
    <row r="39" spans="1:3" ht="273" x14ac:dyDescent="0.25">
      <c r="A39" s="71" t="s">
        <v>84</v>
      </c>
      <c r="B39" s="70" t="s">
        <v>251</v>
      </c>
      <c r="C39" s="71" t="s">
        <v>81</v>
      </c>
    </row>
    <row r="40" spans="1:3" ht="156" x14ac:dyDescent="0.25">
      <c r="A40" s="71" t="s">
        <v>85</v>
      </c>
      <c r="B40" s="70" t="s">
        <v>245</v>
      </c>
      <c r="C40" s="71" t="s">
        <v>81</v>
      </c>
    </row>
    <row r="41" spans="1:3" ht="156" x14ac:dyDescent="0.25">
      <c r="A41" s="71" t="s">
        <v>220</v>
      </c>
      <c r="B41" s="70" t="s">
        <v>246</v>
      </c>
      <c r="C41" s="71" t="s">
        <v>81</v>
      </c>
    </row>
    <row r="42" spans="1:3" ht="409.5" x14ac:dyDescent="0.25">
      <c r="A42" s="71" t="s">
        <v>86</v>
      </c>
      <c r="B42" s="70" t="s">
        <v>213</v>
      </c>
      <c r="C42" s="71" t="s">
        <v>87</v>
      </c>
    </row>
    <row r="43" spans="1:3" ht="136.5" x14ac:dyDescent="0.25">
      <c r="A43" s="71" t="s">
        <v>88</v>
      </c>
      <c r="B43" s="70" t="s">
        <v>231</v>
      </c>
      <c r="C43" s="71" t="s">
        <v>89</v>
      </c>
    </row>
    <row r="44" spans="1:3" ht="88.5" customHeight="1" x14ac:dyDescent="0.25">
      <c r="A44" s="71" t="s">
        <v>119</v>
      </c>
      <c r="B44" s="70" t="s">
        <v>120</v>
      </c>
      <c r="C44" s="71" t="s">
        <v>121</v>
      </c>
    </row>
    <row r="45" spans="1:3" ht="78" x14ac:dyDescent="0.25">
      <c r="A45" s="71" t="s">
        <v>90</v>
      </c>
      <c r="B45" s="70" t="s">
        <v>91</v>
      </c>
      <c r="C45" s="71" t="s">
        <v>92</v>
      </c>
    </row>
    <row r="46" spans="1:3" ht="175.5" x14ac:dyDescent="0.25">
      <c r="A46" s="71" t="s">
        <v>93</v>
      </c>
      <c r="B46" s="70" t="s">
        <v>225</v>
      </c>
      <c r="C46" s="71" t="s">
        <v>94</v>
      </c>
    </row>
    <row r="47" spans="1:3" ht="78" x14ac:dyDescent="0.25">
      <c r="A47" s="71" t="s">
        <v>95</v>
      </c>
      <c r="B47" s="70" t="s">
        <v>96</v>
      </c>
      <c r="C47" s="71" t="s">
        <v>97</v>
      </c>
    </row>
    <row r="48" spans="1:3" ht="78" x14ac:dyDescent="0.25">
      <c r="A48" s="71" t="s">
        <v>98</v>
      </c>
      <c r="B48" s="70" t="s">
        <v>214</v>
      </c>
      <c r="C48" s="71" t="s">
        <v>97</v>
      </c>
    </row>
    <row r="49" spans="1:3" ht="97.5" x14ac:dyDescent="0.25">
      <c r="A49" s="71" t="s">
        <v>228</v>
      </c>
      <c r="B49" s="70" t="s">
        <v>206</v>
      </c>
      <c r="C49" s="83" t="s">
        <v>100</v>
      </c>
    </row>
    <row r="50" spans="1:3" ht="156" x14ac:dyDescent="0.25">
      <c r="A50" s="71" t="s">
        <v>101</v>
      </c>
      <c r="B50" s="70" t="s">
        <v>223</v>
      </c>
      <c r="C50" s="71" t="s">
        <v>102</v>
      </c>
    </row>
    <row r="51" spans="1:3" ht="39" x14ac:dyDescent="0.25">
      <c r="A51" s="71" t="s">
        <v>247</v>
      </c>
      <c r="B51" s="70" t="s">
        <v>103</v>
      </c>
      <c r="C51" s="71" t="s">
        <v>104</v>
      </c>
    </row>
    <row r="52" spans="1:3" ht="136.5" x14ac:dyDescent="0.25">
      <c r="A52" s="71" t="s">
        <v>248</v>
      </c>
      <c r="B52" s="70" t="s">
        <v>249</v>
      </c>
      <c r="C52" s="71" t="s">
        <v>105</v>
      </c>
    </row>
    <row r="53" spans="1:3" ht="156" x14ac:dyDescent="0.25">
      <c r="A53" s="71" t="s">
        <v>106</v>
      </c>
      <c r="B53" s="70" t="s">
        <v>233</v>
      </c>
      <c r="C53" s="71" t="s">
        <v>107</v>
      </c>
    </row>
    <row r="54" spans="1:3" ht="175.5" x14ac:dyDescent="0.25">
      <c r="A54" s="71" t="s">
        <v>210</v>
      </c>
      <c r="B54" s="70" t="s">
        <v>224</v>
      </c>
      <c r="C54" s="71" t="s">
        <v>108</v>
      </c>
    </row>
    <row r="55" spans="1:3" ht="58.5" x14ac:dyDescent="0.25">
      <c r="A55" s="71" t="s">
        <v>109</v>
      </c>
      <c r="B55" s="70" t="s">
        <v>110</v>
      </c>
      <c r="C55" s="71" t="s">
        <v>111</v>
      </c>
    </row>
    <row r="56" spans="1:3" ht="58.5" x14ac:dyDescent="0.25">
      <c r="A56" s="71" t="s">
        <v>112</v>
      </c>
      <c r="B56" s="70" t="s">
        <v>113</v>
      </c>
      <c r="C56" s="71" t="s">
        <v>111</v>
      </c>
    </row>
    <row r="57" spans="1:3" ht="214.5" x14ac:dyDescent="0.25">
      <c r="A57" s="71" t="s">
        <v>114</v>
      </c>
      <c r="B57" s="70" t="s">
        <v>226</v>
      </c>
      <c r="C57" s="71" t="s">
        <v>115</v>
      </c>
    </row>
    <row r="58" spans="1:3" ht="39" x14ac:dyDescent="0.25">
      <c r="A58" s="71" t="s">
        <v>116</v>
      </c>
      <c r="B58" s="70" t="s">
        <v>250</v>
      </c>
      <c r="C58" s="71" t="s">
        <v>117</v>
      </c>
    </row>
    <row r="59" spans="1:3" ht="370.5" x14ac:dyDescent="0.25">
      <c r="A59" s="71" t="s">
        <v>215</v>
      </c>
      <c r="B59" s="70" t="s">
        <v>236</v>
      </c>
      <c r="C59" s="71" t="s">
        <v>118</v>
      </c>
    </row>
    <row r="60" spans="1:3" ht="390" x14ac:dyDescent="0.25">
      <c r="A60" s="71" t="s">
        <v>216</v>
      </c>
      <c r="B60" s="70" t="s">
        <v>235</v>
      </c>
      <c r="C60" s="71" t="s">
        <v>118</v>
      </c>
    </row>
    <row r="61" spans="1:3" ht="234" x14ac:dyDescent="0.25">
      <c r="A61" s="71" t="s">
        <v>217</v>
      </c>
      <c r="B61" s="70" t="s">
        <v>237</v>
      </c>
      <c r="C61" s="71" t="s">
        <v>118</v>
      </c>
    </row>
    <row r="62" spans="1:3" ht="195" x14ac:dyDescent="0.25">
      <c r="A62" s="71" t="s">
        <v>218</v>
      </c>
      <c r="B62" s="70" t="s">
        <v>227</v>
      </c>
      <c r="C62" s="71" t="s">
        <v>118</v>
      </c>
    </row>
    <row r="63" spans="1:3" ht="39" x14ac:dyDescent="0.25">
      <c r="A63" s="71" t="s">
        <v>122</v>
      </c>
      <c r="B63" s="70" t="s">
        <v>99</v>
      </c>
      <c r="C63" s="83" t="s">
        <v>38</v>
      </c>
    </row>
    <row r="64" spans="1:3" ht="156" x14ac:dyDescent="0.25">
      <c r="A64" s="71" t="s">
        <v>125</v>
      </c>
      <c r="B64" s="70" t="s">
        <v>123</v>
      </c>
      <c r="C64" s="71" t="s">
        <v>124</v>
      </c>
    </row>
    <row r="65" ht="137.1" customHeight="1" x14ac:dyDescent="0.25"/>
  </sheetData>
  <autoFilter ref="A1:C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8" zoomScale="110" zoomScaleNormal="110" workbookViewId="0">
      <selection activeCell="B5" sqref="B5"/>
    </sheetView>
  </sheetViews>
  <sheetFormatPr baseColWidth="10" defaultColWidth="10.85546875" defaultRowHeight="11.25" x14ac:dyDescent="0.15"/>
  <cols>
    <col min="1" max="1" width="21.28515625" style="4" customWidth="1"/>
    <col min="2" max="2" width="43.42578125" style="4" customWidth="1"/>
    <col min="3" max="3" width="4.85546875" style="4" customWidth="1"/>
    <col min="4" max="4" width="19.42578125" style="4" customWidth="1"/>
    <col min="5" max="5" width="13" style="4" customWidth="1"/>
    <col min="6" max="16384" width="10.85546875" style="4"/>
  </cols>
  <sheetData>
    <row r="1" spans="1:2" ht="21" customHeight="1" x14ac:dyDescent="0.15">
      <c r="A1" s="118" t="s">
        <v>126</v>
      </c>
      <c r="B1" s="118"/>
    </row>
    <row r="2" spans="1:2" ht="57" customHeight="1" x14ac:dyDescent="0.15">
      <c r="A2" s="45" t="s">
        <v>171</v>
      </c>
      <c r="B2" s="5" t="s">
        <v>127</v>
      </c>
    </row>
    <row r="3" spans="1:2" ht="51.95" customHeight="1" x14ac:dyDescent="0.15">
      <c r="A3" s="6" t="s">
        <v>128</v>
      </c>
      <c r="B3" s="5" t="s">
        <v>129</v>
      </c>
    </row>
    <row r="4" spans="1:2" ht="56.1" customHeight="1" x14ac:dyDescent="0.15">
      <c r="A4" s="7" t="s">
        <v>172</v>
      </c>
      <c r="B4" s="5" t="s">
        <v>130</v>
      </c>
    </row>
    <row r="5" spans="1:2" ht="53.1" customHeight="1" x14ac:dyDescent="0.15">
      <c r="A5" s="46" t="s">
        <v>131</v>
      </c>
      <c r="B5" s="5" t="s">
        <v>132</v>
      </c>
    </row>
    <row r="6" spans="1:2" ht="63.95" customHeight="1" x14ac:dyDescent="0.15">
      <c r="A6" s="8" t="s">
        <v>133</v>
      </c>
      <c r="B6" s="5" t="s">
        <v>134</v>
      </c>
    </row>
    <row r="8" spans="1:2" ht="30" customHeight="1" x14ac:dyDescent="0.15">
      <c r="A8" s="116" t="s">
        <v>135</v>
      </c>
      <c r="B8" s="117"/>
    </row>
    <row r="9" spans="1:2" ht="41.1" customHeight="1" x14ac:dyDescent="0.15">
      <c r="A9" s="47" t="s">
        <v>136</v>
      </c>
      <c r="B9" s="9" t="s">
        <v>137</v>
      </c>
    </row>
    <row r="10" spans="1:2" ht="45" customHeight="1" x14ac:dyDescent="0.15">
      <c r="A10" s="6" t="s">
        <v>173</v>
      </c>
      <c r="B10" s="9" t="s">
        <v>138</v>
      </c>
    </row>
    <row r="11" spans="1:2" ht="50.1" customHeight="1" x14ac:dyDescent="0.15">
      <c r="A11" s="10" t="s">
        <v>174</v>
      </c>
      <c r="B11" s="9" t="s">
        <v>139</v>
      </c>
    </row>
    <row r="12" spans="1:2" ht="45" customHeight="1" x14ac:dyDescent="0.15">
      <c r="A12" s="48" t="s">
        <v>175</v>
      </c>
      <c r="B12" s="9" t="s">
        <v>140</v>
      </c>
    </row>
    <row r="13" spans="1:2" ht="54.95" customHeight="1" x14ac:dyDescent="0.15">
      <c r="A13" s="11" t="s">
        <v>176</v>
      </c>
      <c r="B13" s="9" t="s">
        <v>141</v>
      </c>
    </row>
    <row r="15" spans="1:2" ht="330" customHeight="1" x14ac:dyDescent="0.15"/>
    <row r="17" spans="1:2" ht="27.95" customHeight="1" x14ac:dyDescent="0.15">
      <c r="A17" s="119" t="s">
        <v>157</v>
      </c>
      <c r="B17" s="120"/>
    </row>
    <row r="18" spans="1:2" ht="51.95" customHeight="1" x14ac:dyDescent="0.15">
      <c r="A18" s="54" t="s">
        <v>158</v>
      </c>
      <c r="B18" s="55" t="s">
        <v>161</v>
      </c>
    </row>
    <row r="19" spans="1:2" ht="48" customHeight="1" x14ac:dyDescent="0.15">
      <c r="A19" s="12" t="s">
        <v>159</v>
      </c>
      <c r="B19" s="55" t="s">
        <v>162</v>
      </c>
    </row>
    <row r="20" spans="1:2" ht="42.95" customHeight="1" x14ac:dyDescent="0.15">
      <c r="A20" s="13" t="s">
        <v>160</v>
      </c>
      <c r="B20" s="55" t="s">
        <v>163</v>
      </c>
    </row>
    <row r="24" spans="1:2" ht="26.1" customHeight="1" x14ac:dyDescent="0.15">
      <c r="A24" s="49" t="s">
        <v>143</v>
      </c>
      <c r="B24" s="52" t="s">
        <v>144</v>
      </c>
    </row>
    <row r="25" spans="1:2" ht="60" customHeight="1" x14ac:dyDescent="0.15">
      <c r="A25" s="56" t="s">
        <v>164</v>
      </c>
      <c r="B25" s="57" t="s">
        <v>168</v>
      </c>
    </row>
    <row r="26" spans="1:2" ht="60" customHeight="1" x14ac:dyDescent="0.15">
      <c r="A26" s="50" t="s">
        <v>165</v>
      </c>
      <c r="B26" s="53" t="s">
        <v>145</v>
      </c>
    </row>
    <row r="27" spans="1:2" ht="60" customHeight="1" x14ac:dyDescent="0.15">
      <c r="A27" s="58" t="s">
        <v>166</v>
      </c>
      <c r="B27" s="59" t="s">
        <v>169</v>
      </c>
    </row>
    <row r="28" spans="1:2" ht="60" customHeight="1" x14ac:dyDescent="0.15">
      <c r="A28" s="14" t="s">
        <v>167</v>
      </c>
      <c r="B28" s="51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26" customWidth="1"/>
    <col min="4" max="4" width="6.42578125" style="26" customWidth="1"/>
    <col min="5" max="5" width="13.7109375" style="26" customWidth="1"/>
    <col min="6" max="6" width="6.7109375" style="26" customWidth="1"/>
    <col min="7" max="7" width="15.140625" style="26" customWidth="1"/>
    <col min="8" max="11" width="13.85546875" style="26" customWidth="1"/>
    <col min="12" max="12" width="2.7109375" style="26" customWidth="1"/>
    <col min="13" max="13" width="13.85546875" style="26" customWidth="1"/>
    <col min="14" max="14" width="10.85546875" style="26"/>
    <col min="15" max="15" width="15" style="26" bestFit="1" customWidth="1"/>
    <col min="16" max="16384" width="10.85546875" style="26"/>
  </cols>
  <sheetData>
    <row r="1" spans="1:16" ht="33.950000000000003" customHeight="1" x14ac:dyDescent="0.3">
      <c r="A1" s="25"/>
      <c r="B1" s="25"/>
      <c r="C1" s="25"/>
      <c r="D1" s="25"/>
      <c r="E1" s="25"/>
      <c r="F1" s="25"/>
      <c r="G1" s="126" t="s">
        <v>154</v>
      </c>
      <c r="H1" s="126"/>
      <c r="I1" s="126"/>
      <c r="J1" s="126"/>
      <c r="K1" s="126"/>
      <c r="L1" s="25"/>
      <c r="M1" s="25"/>
      <c r="O1" s="128" t="s">
        <v>142</v>
      </c>
      <c r="P1" s="128"/>
    </row>
    <row r="2" spans="1:16" ht="15" x14ac:dyDescent="0.2">
      <c r="A2" s="27"/>
      <c r="B2" s="25"/>
      <c r="C2" s="25"/>
      <c r="D2" s="25"/>
      <c r="E2" s="27"/>
      <c r="F2" s="27"/>
      <c r="G2" s="25"/>
      <c r="H2" s="25"/>
      <c r="I2" s="25"/>
      <c r="J2" s="25"/>
      <c r="K2" s="25"/>
      <c r="L2" s="25"/>
      <c r="M2" s="25"/>
    </row>
    <row r="3" spans="1:16" ht="50.1" customHeight="1" x14ac:dyDescent="0.2">
      <c r="A3" s="122"/>
      <c r="B3" s="28"/>
      <c r="C3" s="25"/>
      <c r="D3" s="124" t="s">
        <v>126</v>
      </c>
      <c r="E3" s="29" t="s">
        <v>192</v>
      </c>
      <c r="F3" s="30">
        <v>5</v>
      </c>
      <c r="G3" s="31">
        <f>+$F3*G$8</f>
        <v>10</v>
      </c>
      <c r="H3" s="32">
        <f t="shared" ref="H3:K6" si="0">+$F3*H$8</f>
        <v>20</v>
      </c>
      <c r="I3" s="33">
        <f t="shared" si="0"/>
        <v>80</v>
      </c>
      <c r="J3" s="34">
        <f t="shared" si="0"/>
        <v>1280</v>
      </c>
      <c r="K3" s="34">
        <f t="shared" si="0"/>
        <v>327680</v>
      </c>
      <c r="L3" s="25"/>
      <c r="M3" s="60" t="s">
        <v>182</v>
      </c>
      <c r="O3" s="65" t="s">
        <v>186</v>
      </c>
      <c r="P3" s="66">
        <v>2</v>
      </c>
    </row>
    <row r="4" spans="1:16" ht="50.1" customHeight="1" x14ac:dyDescent="0.2">
      <c r="A4" s="122"/>
      <c r="B4" s="28"/>
      <c r="C4" s="25"/>
      <c r="D4" s="124"/>
      <c r="E4" s="29" t="s">
        <v>183</v>
      </c>
      <c r="F4" s="30">
        <v>4</v>
      </c>
      <c r="G4" s="31">
        <f>+$F4*G$8</f>
        <v>8</v>
      </c>
      <c r="H4" s="32">
        <f t="shared" si="0"/>
        <v>16</v>
      </c>
      <c r="I4" s="33">
        <f t="shared" si="0"/>
        <v>64</v>
      </c>
      <c r="J4" s="33">
        <f t="shared" si="0"/>
        <v>1024</v>
      </c>
      <c r="K4" s="34">
        <f t="shared" si="0"/>
        <v>262144</v>
      </c>
      <c r="L4" s="25"/>
      <c r="M4" s="61" t="s">
        <v>166</v>
      </c>
      <c r="O4" s="65" t="s">
        <v>187</v>
      </c>
      <c r="P4" s="66">
        <v>4</v>
      </c>
    </row>
    <row r="5" spans="1:16" ht="50.1" customHeight="1" x14ac:dyDescent="0.2">
      <c r="A5" s="122"/>
      <c r="B5" s="28"/>
      <c r="C5" s="29"/>
      <c r="D5" s="124"/>
      <c r="E5" s="29" t="s">
        <v>178</v>
      </c>
      <c r="F5" s="30">
        <v>3</v>
      </c>
      <c r="G5" s="31">
        <f>+$F5*G$8</f>
        <v>6</v>
      </c>
      <c r="H5" s="32">
        <f t="shared" si="0"/>
        <v>12</v>
      </c>
      <c r="I5" s="32">
        <f t="shared" si="0"/>
        <v>48</v>
      </c>
      <c r="J5" s="33">
        <f t="shared" si="0"/>
        <v>768</v>
      </c>
      <c r="K5" s="34">
        <f t="shared" si="0"/>
        <v>196608</v>
      </c>
      <c r="L5" s="25"/>
      <c r="M5" s="62" t="s">
        <v>165</v>
      </c>
      <c r="O5" s="65" t="s">
        <v>188</v>
      </c>
      <c r="P5" s="66">
        <v>16</v>
      </c>
    </row>
    <row r="6" spans="1:16" ht="50.1" customHeight="1" x14ac:dyDescent="0.2">
      <c r="A6" s="122"/>
      <c r="B6" s="28"/>
      <c r="C6" s="25"/>
      <c r="D6" s="124"/>
      <c r="E6" s="29" t="s">
        <v>184</v>
      </c>
      <c r="F6" s="30">
        <v>2</v>
      </c>
      <c r="G6" s="31">
        <f>+$F6*G$8</f>
        <v>4</v>
      </c>
      <c r="H6" s="31">
        <f t="shared" si="0"/>
        <v>8</v>
      </c>
      <c r="I6" s="32">
        <f t="shared" si="0"/>
        <v>32</v>
      </c>
      <c r="J6" s="33">
        <f t="shared" si="0"/>
        <v>512</v>
      </c>
      <c r="K6" s="34">
        <f t="shared" si="0"/>
        <v>131072</v>
      </c>
      <c r="L6" s="25"/>
      <c r="M6" s="63" t="s">
        <v>164</v>
      </c>
      <c r="O6" s="65" t="s">
        <v>189</v>
      </c>
      <c r="P6" s="66">
        <v>256</v>
      </c>
    </row>
    <row r="7" spans="1:16" ht="50.1" customHeight="1" x14ac:dyDescent="0.2">
      <c r="A7" s="122"/>
      <c r="B7" s="28"/>
      <c r="C7" s="29"/>
      <c r="D7" s="124"/>
      <c r="E7" s="29" t="s">
        <v>185</v>
      </c>
      <c r="F7" s="30">
        <v>1</v>
      </c>
      <c r="G7" s="31">
        <f>+$F7*G$8</f>
        <v>2</v>
      </c>
      <c r="H7" s="31">
        <f t="shared" ref="H7:K7" si="1">+$F7*H$8</f>
        <v>4</v>
      </c>
      <c r="I7" s="32">
        <f t="shared" si="1"/>
        <v>16</v>
      </c>
      <c r="J7" s="33">
        <f t="shared" si="1"/>
        <v>256</v>
      </c>
      <c r="K7" s="34">
        <f t="shared" si="1"/>
        <v>65536</v>
      </c>
      <c r="L7" s="25"/>
      <c r="M7" s="25"/>
      <c r="O7" s="65" t="s">
        <v>190</v>
      </c>
      <c r="P7" s="66">
        <v>65536</v>
      </c>
    </row>
    <row r="8" spans="1:16" ht="27" customHeight="1" x14ac:dyDescent="0.2">
      <c r="A8" s="25"/>
      <c r="B8" s="25"/>
      <c r="C8" s="25"/>
      <c r="D8" s="25"/>
      <c r="E8" s="25"/>
      <c r="F8" s="25"/>
      <c r="G8" s="35">
        <v>2</v>
      </c>
      <c r="H8" s="35">
        <v>4</v>
      </c>
      <c r="I8" s="35">
        <v>16</v>
      </c>
      <c r="J8" s="35">
        <v>256</v>
      </c>
      <c r="K8" s="35">
        <v>65536</v>
      </c>
      <c r="L8" s="25"/>
      <c r="M8" s="25"/>
    </row>
    <row r="9" spans="1:16" ht="27" customHeight="1" x14ac:dyDescent="0.2">
      <c r="A9" s="25"/>
      <c r="B9" s="25"/>
      <c r="C9" s="25"/>
      <c r="D9" s="25"/>
      <c r="E9" s="25"/>
      <c r="F9" s="25"/>
      <c r="G9" s="64" t="s">
        <v>186</v>
      </c>
      <c r="H9" s="64" t="s">
        <v>187</v>
      </c>
      <c r="I9" s="64" t="s">
        <v>188</v>
      </c>
      <c r="J9" s="64" t="s">
        <v>189</v>
      </c>
      <c r="K9" s="64" t="s">
        <v>190</v>
      </c>
      <c r="L9" s="25"/>
      <c r="M9" s="25"/>
    </row>
    <row r="10" spans="1:16" ht="26.1" customHeight="1" x14ac:dyDescent="0.2">
      <c r="A10" s="25"/>
      <c r="B10" s="25"/>
      <c r="C10" s="25"/>
      <c r="D10" s="25"/>
      <c r="E10" s="25"/>
      <c r="F10" s="25"/>
      <c r="G10" s="123" t="s">
        <v>142</v>
      </c>
      <c r="H10" s="123"/>
      <c r="I10" s="123"/>
      <c r="J10" s="123"/>
      <c r="K10" s="123"/>
      <c r="L10" s="25"/>
      <c r="M10" s="25"/>
    </row>
    <row r="11" spans="1:16" ht="15" x14ac:dyDescent="0.2">
      <c r="A11" s="25"/>
      <c r="B11" s="25"/>
      <c r="C11" s="25"/>
      <c r="D11" s="25"/>
      <c r="E11" s="25"/>
      <c r="F11" s="25"/>
      <c r="G11" s="125"/>
      <c r="H11" s="125"/>
      <c r="I11" s="125"/>
      <c r="J11" s="125"/>
      <c r="K11" s="125"/>
      <c r="L11" s="25"/>
      <c r="M11" s="25"/>
    </row>
    <row r="12" spans="1:16" ht="15" x14ac:dyDescent="0.2">
      <c r="A12" s="25"/>
      <c r="B12" s="25"/>
      <c r="C12" s="25"/>
      <c r="D12" s="25"/>
      <c r="E12" s="25"/>
      <c r="F12" s="25"/>
      <c r="G12" s="36"/>
      <c r="H12" s="36"/>
      <c r="I12" s="36"/>
      <c r="J12" s="36"/>
      <c r="K12" s="36"/>
      <c r="L12" s="25"/>
      <c r="M12" s="25"/>
    </row>
    <row r="13" spans="1:16" ht="15" x14ac:dyDescent="0.2">
      <c r="A13" s="25"/>
      <c r="B13" s="25"/>
      <c r="C13" s="25"/>
      <c r="D13" s="25"/>
      <c r="E13" s="25"/>
      <c r="F13" s="25"/>
      <c r="G13" s="37"/>
      <c r="H13" s="37"/>
      <c r="I13" s="37"/>
      <c r="J13" s="37"/>
      <c r="K13" s="37"/>
      <c r="L13" s="25"/>
      <c r="M13" s="25"/>
    </row>
    <row r="14" spans="1:16" ht="33.950000000000003" customHeight="1" x14ac:dyDescent="0.3">
      <c r="A14" s="25"/>
      <c r="B14" s="25"/>
      <c r="C14" s="25"/>
      <c r="D14" s="25"/>
      <c r="E14" s="25"/>
      <c r="F14" s="25"/>
      <c r="G14" s="126" t="s">
        <v>155</v>
      </c>
      <c r="H14" s="126"/>
      <c r="I14" s="126"/>
      <c r="J14" s="126"/>
      <c r="K14" s="126"/>
      <c r="L14" s="25"/>
      <c r="M14" s="25"/>
    </row>
    <row r="15" spans="1:16" ht="15" x14ac:dyDescent="0.2">
      <c r="A15" s="121"/>
      <c r="B15" s="38"/>
      <c r="C15" s="122"/>
      <c r="D15" s="122"/>
      <c r="E15" s="122"/>
      <c r="F15" s="39"/>
      <c r="G15" s="40"/>
      <c r="H15" s="40"/>
      <c r="I15" s="40"/>
      <c r="J15" s="40"/>
      <c r="K15" s="25"/>
      <c r="L15" s="25"/>
      <c r="M15" s="25"/>
    </row>
    <row r="16" spans="1:16" ht="50.1" customHeight="1" x14ac:dyDescent="0.2">
      <c r="A16" s="121"/>
      <c r="B16" s="28"/>
      <c r="C16" s="41"/>
      <c r="D16" s="127" t="s">
        <v>157</v>
      </c>
      <c r="E16" s="67" t="s">
        <v>177</v>
      </c>
      <c r="F16" s="42">
        <v>0.15</v>
      </c>
      <c r="G16" s="43">
        <f>G$19-$F16*G$19</f>
        <v>8.5</v>
      </c>
      <c r="H16" s="32">
        <f t="shared" ref="H16:I16" si="2">H$19-$F16*H$19</f>
        <v>40.799999999999997</v>
      </c>
      <c r="I16" s="33">
        <f t="shared" si="2"/>
        <v>870.4</v>
      </c>
      <c r="J16" s="34">
        <f>J$19-$F16*J$19</f>
        <v>278528</v>
      </c>
      <c r="K16" s="25"/>
      <c r="L16" s="25"/>
      <c r="M16" s="34" t="s">
        <v>182</v>
      </c>
    </row>
    <row r="17" spans="1:13" ht="50.1" customHeight="1" x14ac:dyDescent="0.2">
      <c r="A17" s="121"/>
      <c r="B17" s="28"/>
      <c r="C17" s="41"/>
      <c r="D17" s="127"/>
      <c r="E17" s="67" t="s">
        <v>178</v>
      </c>
      <c r="F17" s="42">
        <v>0.4</v>
      </c>
      <c r="G17" s="43">
        <f>G$19-$F17*G$19</f>
        <v>6</v>
      </c>
      <c r="H17" s="32">
        <f t="shared" ref="H17:I17" si="3">H$19-$F17*H$19</f>
        <v>28.799999999999997</v>
      </c>
      <c r="I17" s="33">
        <f t="shared" si="3"/>
        <v>614.4</v>
      </c>
      <c r="J17" s="33">
        <f>J$19-$F17*J$19</f>
        <v>196608</v>
      </c>
      <c r="K17" s="25"/>
      <c r="L17" s="25"/>
      <c r="M17" s="33" t="s">
        <v>166</v>
      </c>
    </row>
    <row r="18" spans="1:13" ht="50.1" customHeight="1" x14ac:dyDescent="0.2">
      <c r="A18" s="121"/>
      <c r="B18" s="28"/>
      <c r="C18" s="41"/>
      <c r="D18" s="127"/>
      <c r="E18" s="67" t="s">
        <v>179</v>
      </c>
      <c r="F18" s="42">
        <v>0.9</v>
      </c>
      <c r="G18" s="43">
        <f>G$19-$F18*G$19</f>
        <v>1</v>
      </c>
      <c r="H18" s="43">
        <f>H$19-$F18*H$19</f>
        <v>4.7999999999999972</v>
      </c>
      <c r="I18" s="32">
        <f>I$19-$F18*I$19</f>
        <v>102.39999999999998</v>
      </c>
      <c r="J18" s="33">
        <f>J$19-$F18*J$19</f>
        <v>32768</v>
      </c>
      <c r="K18" s="25"/>
      <c r="L18" s="25"/>
      <c r="M18" s="32" t="s">
        <v>165</v>
      </c>
    </row>
    <row r="19" spans="1:13" ht="30" customHeight="1" x14ac:dyDescent="0.2">
      <c r="A19" s="25"/>
      <c r="B19" s="25"/>
      <c r="C19" s="25"/>
      <c r="D19" s="25"/>
      <c r="E19" s="25"/>
      <c r="F19" s="42"/>
      <c r="G19" s="44">
        <v>10</v>
      </c>
      <c r="H19" s="44">
        <v>48</v>
      </c>
      <c r="I19" s="44">
        <v>1024</v>
      </c>
      <c r="J19" s="44">
        <v>327680</v>
      </c>
      <c r="K19" s="25"/>
      <c r="L19" s="25"/>
      <c r="M19" s="31" t="s">
        <v>164</v>
      </c>
    </row>
    <row r="20" spans="1:13" ht="26.25" customHeight="1" x14ac:dyDescent="0.2">
      <c r="A20" s="25"/>
      <c r="B20" s="25"/>
      <c r="C20" s="25"/>
      <c r="D20" s="25"/>
      <c r="E20" s="25"/>
      <c r="F20" s="42"/>
      <c r="G20" s="67" t="s">
        <v>180</v>
      </c>
      <c r="H20" s="67" t="s">
        <v>165</v>
      </c>
      <c r="I20" s="67" t="s">
        <v>181</v>
      </c>
      <c r="J20" s="67" t="s">
        <v>167</v>
      </c>
      <c r="K20" s="25"/>
      <c r="L20" s="25"/>
      <c r="M20" s="25"/>
    </row>
    <row r="21" spans="1:13" ht="26.1" customHeight="1" x14ac:dyDescent="0.2">
      <c r="A21" s="25"/>
      <c r="B21" s="25"/>
      <c r="C21" s="25"/>
      <c r="D21" s="25"/>
      <c r="E21" s="25"/>
      <c r="F21" s="42"/>
      <c r="G21" s="123" t="s">
        <v>156</v>
      </c>
      <c r="H21" s="123"/>
      <c r="I21" s="123"/>
      <c r="J21" s="123"/>
      <c r="K21" s="25"/>
      <c r="L21" s="25"/>
      <c r="M21" s="25"/>
    </row>
    <row r="22" spans="1:13" ht="15" x14ac:dyDescent="0.2">
      <c r="A22" s="25"/>
      <c r="B22" s="25"/>
      <c r="C22" s="25"/>
      <c r="D22" s="25"/>
      <c r="E22" s="25"/>
      <c r="F22" s="42"/>
      <c r="G22" s="125"/>
      <c r="H22" s="125"/>
      <c r="I22" s="125"/>
      <c r="J22" s="125"/>
      <c r="K22" s="25"/>
      <c r="L22" s="25"/>
      <c r="M22" s="25"/>
    </row>
    <row r="23" spans="1:13" ht="15" x14ac:dyDescent="0.2">
      <c r="A23" s="25"/>
      <c r="B23" s="25"/>
      <c r="C23" s="25"/>
      <c r="D23" s="25"/>
      <c r="E23" s="25"/>
      <c r="F23" s="42"/>
      <c r="G23" s="36"/>
      <c r="H23" s="36"/>
      <c r="I23" s="36"/>
      <c r="J23" s="36"/>
      <c r="K23" s="25"/>
      <c r="L23" s="25"/>
      <c r="M23" s="25"/>
    </row>
    <row r="24" spans="1:13" ht="15" x14ac:dyDescent="0.2">
      <c r="A24" s="25"/>
      <c r="B24" s="25"/>
      <c r="C24" s="25"/>
      <c r="D24" s="25"/>
      <c r="E24" s="25"/>
      <c r="F24" s="25"/>
      <c r="G24" s="37"/>
      <c r="H24" s="37"/>
      <c r="I24" s="37"/>
      <c r="J24" s="37"/>
      <c r="K24" s="25"/>
      <c r="L24" s="25"/>
      <c r="M24" s="25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- FINANCIERA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Moises Jimenez Ortega</cp:lastModifiedBy>
  <cp:lastPrinted>2021-08-13T13:19:09Z</cp:lastPrinted>
  <dcterms:created xsi:type="dcterms:W3CDTF">2021-07-28T14:19:11Z</dcterms:created>
  <dcterms:modified xsi:type="dcterms:W3CDTF">2024-03-06T18:18:16Z</dcterms:modified>
</cp:coreProperties>
</file>