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/>
  </bookViews>
  <sheets>
    <sheet name="CONTROL DE ACTUALIZACIONES " sheetId="7" r:id="rId1"/>
    <sheet name="MATRIZ - G_GENERAL" sheetId="16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- G_GENERAL'!$A$5:$Z$18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1">'[2]PANORAMA RIESGOS'!#REF!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 localSheetId="1">'[2]PANORAMA RIESGOS'!#REF!</definedName>
    <definedName name="CALIFICACIÓN_POSIBILIDAD_DE_OCURRENCIA">'[2]PANORAMA RIESGOS'!#REF!</definedName>
    <definedName name="Capacidad">[3]Lista!$C$4:$C$8</definedName>
    <definedName name="CARACTER" localSheetId="1">#REF!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 localSheetId="1">[3]Lista!#REF!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 localSheetId="1">'[2]PANORAMA RIESGOS'!#REF!</definedName>
    <definedName name="CUMPLIMIENTO_DE_REQUISITOS">'[2]PANORAMA RIESGOS'!#REF!</definedName>
    <definedName name="Datos" localSheetId="1">#REF!</definedName>
    <definedName name="Datos">#REF!</definedName>
    <definedName name="ECONÓMICO" localSheetId="1">'[2]PANORAMA RIESGOS'!#REF!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 localSheetId="1">'[2]PANORAMA RIESGOS'!#REF!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1">'[2]PANORAMA RIESGOS'!#REF!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PRUEBA" localSheetId="1">#REF!</definedName>
    <definedName name="PRUEBA">#REF!</definedName>
    <definedName name="PRUEBA2" localSheetId="1">#REF!</definedName>
    <definedName name="PRUEBA2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1">'[2]PANORAMA RIESGOS'!#REF!</definedName>
    <definedName name="SATISFACCIÓN" localSheetId="3">'[2]PANORAMA RIESGOS'!#REF!</definedName>
    <definedName name="SATISFACCIÓN">'[2]PANORAMA RIESGOS'!#REF!</definedName>
    <definedName name="Segmento" comment="Segmento de mercado" localSheetId="1">[3]Lista!#REF!</definedName>
    <definedName name="Segmento" comment="Segmento de mercado">[3]Lista!#REF!</definedName>
    <definedName name="SEGURIDAD_DE_LA_INFORMACIÓN" localSheetId="1">'[2]PANORAMA RIESGOS'!#REF!</definedName>
    <definedName name="SEGURIDAD_DE_LA_INFORMACIÓN">'[2]PANORAMA RIESGOS'!#REF!</definedName>
    <definedName name="Selección" localSheetId="1">[3]Crecimiento!#REF!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6" l="1"/>
  <c r="X20" i="16" s="1"/>
  <c r="Y20" i="16" s="1"/>
  <c r="Z20" i="16" s="1"/>
  <c r="W21" i="16"/>
  <c r="X21" i="16"/>
  <c r="Y21" i="16"/>
  <c r="Z21" i="16" s="1"/>
  <c r="W22" i="16"/>
  <c r="X22" i="16" s="1"/>
  <c r="Y22" i="16" s="1"/>
  <c r="Z22" i="16" s="1"/>
  <c r="W23" i="16"/>
  <c r="X23" i="16"/>
  <c r="Y23" i="16"/>
  <c r="Z23" i="16"/>
  <c r="W24" i="16"/>
  <c r="X24" i="16" s="1"/>
  <c r="Y24" i="16" s="1"/>
  <c r="Z24" i="16" s="1"/>
  <c r="W25" i="16"/>
  <c r="X25" i="16"/>
  <c r="Y25" i="16"/>
  <c r="Z25" i="16"/>
  <c r="M25" i="16"/>
  <c r="O25" i="16"/>
  <c r="P25" i="16"/>
  <c r="Q25" i="16"/>
  <c r="O24" i="16"/>
  <c r="M24" i="16"/>
  <c r="P24" i="16" s="1"/>
  <c r="Q24" i="16" s="1"/>
  <c r="O23" i="16"/>
  <c r="M23" i="16"/>
  <c r="P23" i="16" s="1"/>
  <c r="Q23" i="16" s="1"/>
  <c r="O22" i="16"/>
  <c r="M22" i="16"/>
  <c r="P22" i="16" s="1"/>
  <c r="Q22" i="16" s="1"/>
  <c r="O21" i="16"/>
  <c r="M21" i="16"/>
  <c r="P21" i="16" s="1"/>
  <c r="Q21" i="16" s="1"/>
  <c r="O20" i="16"/>
  <c r="M20" i="16"/>
  <c r="P20" i="16" s="1"/>
  <c r="Q20" i="16" s="1"/>
  <c r="W19" i="16"/>
  <c r="X19" i="16" s="1"/>
  <c r="Y19" i="16" s="1"/>
  <c r="Z19" i="16" s="1"/>
  <c r="O19" i="16"/>
  <c r="M19" i="16"/>
  <c r="P19" i="16" s="1"/>
  <c r="Q19" i="16" s="1"/>
  <c r="W18" i="16" l="1"/>
  <c r="O18" i="16"/>
  <c r="M18" i="16"/>
  <c r="P18" i="16" s="1"/>
  <c r="W17" i="16"/>
  <c r="O17" i="16"/>
  <c r="M17" i="16"/>
  <c r="P17" i="16" s="1"/>
  <c r="W16" i="16"/>
  <c r="O16" i="16"/>
  <c r="M16" i="16"/>
  <c r="P16" i="16" s="1"/>
  <c r="W15" i="16"/>
  <c r="O15" i="16"/>
  <c r="M15" i="16"/>
  <c r="P15" i="16" s="1"/>
  <c r="W14" i="16"/>
  <c r="O14" i="16"/>
  <c r="M14" i="16"/>
  <c r="P14" i="16" s="1"/>
  <c r="W13" i="16"/>
  <c r="O13" i="16"/>
  <c r="M13" i="16"/>
  <c r="P13" i="16" s="1"/>
  <c r="W12" i="16"/>
  <c r="O12" i="16"/>
  <c r="M12" i="16"/>
  <c r="P12" i="16" s="1"/>
  <c r="W11" i="16"/>
  <c r="O11" i="16"/>
  <c r="M11" i="16"/>
  <c r="P11" i="16" s="1"/>
  <c r="W10" i="16"/>
  <c r="O10" i="16"/>
  <c r="M10" i="16"/>
  <c r="P10" i="16" s="1"/>
  <c r="W9" i="16"/>
  <c r="O9" i="16"/>
  <c r="M9" i="16"/>
  <c r="P9" i="16" s="1"/>
  <c r="W8" i="16"/>
  <c r="O8" i="16"/>
  <c r="M8" i="16"/>
  <c r="P8" i="16" s="1"/>
  <c r="W7" i="16"/>
  <c r="O7" i="16"/>
  <c r="M7" i="16"/>
  <c r="P7" i="16" s="1"/>
  <c r="W6" i="16"/>
  <c r="O6" i="16"/>
  <c r="M6" i="16"/>
  <c r="P6" i="16" s="1"/>
  <c r="X11" i="16" l="1"/>
  <c r="Y11" i="16" s="1"/>
  <c r="Z11" i="16" s="1"/>
  <c r="Q11" i="16"/>
  <c r="Q17" i="16"/>
  <c r="X17" i="16"/>
  <c r="Y17" i="16" s="1"/>
  <c r="Z17" i="16" s="1"/>
  <c r="X7" i="16"/>
  <c r="Y7" i="16" s="1"/>
  <c r="Z7" i="16" s="1"/>
  <c r="Q7" i="16"/>
  <c r="Q10" i="16"/>
  <c r="X10" i="16"/>
  <c r="Y10" i="16" s="1"/>
  <c r="Z10" i="16" s="1"/>
  <c r="X18" i="16"/>
  <c r="Y18" i="16" s="1"/>
  <c r="Z18" i="16" s="1"/>
  <c r="Q18" i="16"/>
  <c r="Q13" i="16"/>
  <c r="X13" i="16"/>
  <c r="Y13" i="16" s="1"/>
  <c r="Z13" i="16" s="1"/>
  <c r="Q6" i="16"/>
  <c r="X6" i="16"/>
  <c r="Y6" i="16" s="1"/>
  <c r="Z6" i="16" s="1"/>
  <c r="X14" i="16"/>
  <c r="Y14" i="16" s="1"/>
  <c r="Z14" i="16" s="1"/>
  <c r="Q14" i="16"/>
  <c r="X9" i="16"/>
  <c r="Y9" i="16" s="1"/>
  <c r="Z9" i="16" s="1"/>
  <c r="Q9" i="16"/>
  <c r="X12" i="16"/>
  <c r="Y12" i="16" s="1"/>
  <c r="Z12" i="16" s="1"/>
  <c r="Q12" i="16"/>
  <c r="X15" i="16"/>
  <c r="Y15" i="16" s="1"/>
  <c r="Z15" i="16" s="1"/>
  <c r="Q15" i="16"/>
  <c r="Q8" i="16"/>
  <c r="X8" i="16"/>
  <c r="Y8" i="16" s="1"/>
  <c r="Z8" i="16" s="1"/>
  <c r="X16" i="16"/>
  <c r="Y16" i="16" s="1"/>
  <c r="Z16" i="16" s="1"/>
  <c r="Q16" i="16"/>
  <c r="J16" i="3" l="1"/>
  <c r="I18" i="3"/>
  <c r="J18" i="3"/>
  <c r="J17" i="3"/>
  <c r="K3" i="3" l="1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</calcChain>
</file>

<file path=xl/sharedStrings.xml><?xml version="1.0" encoding="utf-8"?>
<sst xmlns="http://schemas.openxmlformats.org/spreadsheetml/2006/main" count="496" uniqueCount="301">
  <si>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</si>
  <si>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</si>
  <si>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</si>
  <si>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</si>
  <si>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</si>
  <si>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</si>
  <si>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</si>
  <si>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</si>
  <si>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</si>
  <si>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</si>
  <si>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</si>
  <si>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</si>
  <si>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</si>
  <si>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</si>
  <si>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</si>
  <si>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</si>
  <si>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</si>
  <si>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</si>
  <si>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</si>
  <si>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</si>
  <si>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</si>
  <si>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</si>
  <si>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</si>
  <si>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</si>
  <si>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</si>
  <si>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</si>
  <si>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</si>
  <si>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</si>
  <si>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</si>
  <si>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</si>
  <si>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</si>
  <si>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</si>
  <si>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</si>
  <si>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</si>
  <si>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</si>
  <si>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</si>
  <si>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</si>
  <si>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</si>
  <si>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</si>
  <si>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</si>
  <si>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</si>
  <si>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</si>
  <si>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</si>
  <si>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</si>
  <si>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</si>
  <si>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</si>
  <si>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</si>
  <si>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</si>
  <si>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</si>
  <si>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</si>
  <si>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</si>
  <si>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</si>
  <si>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</si>
  <si>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</si>
  <si>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</si>
  <si>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</si>
  <si>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</si>
  <si>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</si>
  <si>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</si>
  <si>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</si>
  <si>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</si>
  <si>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</si>
  <si>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</si>
  <si>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</si>
  <si>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</si>
  <si>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</si>
  <si>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</si>
  <si>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</si>
  <si>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</si>
  <si>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</si>
  <si>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</si>
  <si>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</si>
  <si>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</si>
  <si>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</si>
  <si>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</si>
  <si>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</si>
  <si>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</si>
  <si>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</si>
  <si>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</si>
  <si>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</si>
  <si>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</si>
  <si>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</si>
  <si>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</si>
  <si>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</si>
  <si>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</si>
  <si>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</si>
  <si>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</si>
  <si>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</si>
  <si>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</si>
  <si>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</si>
  <si>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</si>
  <si>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</si>
  <si>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</si>
  <si>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</si>
  <si>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</si>
  <si>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</si>
  <si>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</si>
  <si>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</si>
  <si>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</si>
  <si>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</si>
  <si>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</si>
  <si>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</si>
  <si>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</si>
  <si>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</si>
  <si>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</si>
  <si>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</si>
  <si>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</si>
  <si>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</si>
  <si>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</si>
  <si>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</si>
  <si>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</si>
  <si>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</si>
  <si>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</si>
  <si>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</si>
  <si>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</si>
  <si>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</si>
  <si>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</si>
  <si>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</si>
  <si>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</si>
  <si>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</si>
  <si>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</si>
  <si>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</si>
  <si>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</si>
  <si>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</si>
  <si>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</si>
  <si>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</si>
  <si>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</si>
  <si>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</si>
  <si>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</si>
  <si>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</si>
  <si>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</si>
  <si>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</si>
  <si>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</si>
  <si>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</si>
  <si>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</si>
  <si>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</si>
  <si>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</si>
  <si>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</si>
  <si>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</si>
  <si>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</si>
  <si>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</si>
  <si>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</si>
  <si>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</si>
  <si>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</si>
  <si>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</si>
  <si>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</si>
  <si>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</si>
  <si>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</si>
  <si>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</si>
  <si>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</si>
  <si>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</si>
  <si>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</si>
  <si>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</si>
  <si>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</si>
  <si>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</si>
  <si>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</si>
  <si>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</si>
  <si>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</si>
  <si>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</si>
  <si>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</si>
  <si>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</si>
  <si>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</si>
  <si>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</si>
  <si>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</si>
  <si>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</si>
  <si>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</si>
  <si>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</si>
  <si>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</si>
  <si>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</si>
  <si>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</si>
  <si>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</si>
  <si>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</si>
  <si>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</si>
  <si>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</si>
  <si>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</si>
  <si>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</si>
  <si>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</si>
  <si>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</si>
  <si>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</si>
  <si>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</si>
  <si>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</si>
  <si>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</si>
  <si>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</si>
  <si>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</si>
  <si>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</si>
  <si>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</si>
  <si>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</si>
  <si>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</si>
  <si>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</si>
  <si>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</si>
  <si>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</si>
  <si>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</si>
  <si>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</si>
  <si>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</si>
  <si>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</si>
  <si>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</si>
  <si>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</si>
  <si>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</si>
  <si>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</si>
  <si>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X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</si>
  <si>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</si>
  <si>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</si>
  <si>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</si>
  <si>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</si>
  <si>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</si>
  <si>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</si>
  <si>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</si>
  <si>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</si>
  <si>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
*Pantallas de computador.
*Lámparas.
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</si>
  <si>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</si>
  <si>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</si>
  <si>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</si>
  <si>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</si>
  <si>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</si>
  <si>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</si>
  <si>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</si>
  <si>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</si>
  <si>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</si>
  <si>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</si>
  <si>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</si>
  <si>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</si>
  <si>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</si>
  <si>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</si>
  <si>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</si>
  <si>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</si>
  <si>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</si>
  <si>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</si>
  <si>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</si>
  <si>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</si>
  <si>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</si>
  <si>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*Labores en oficina en general.
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</si>
  <si>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</si>
  <si>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</si>
  <si>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</si>
  <si>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</si>
  <si>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</si>
  <si>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</si>
  <si>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</si>
  <si>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</si>
  <si>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</si>
  <si>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</si>
  <si>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</si>
  <si>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</si>
  <si>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</si>
  <si>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</si>
  <si>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</si>
  <si>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</si>
  <si>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</si>
  <si>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</si>
  <si>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</si>
  <si>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</si>
  <si>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</si>
  <si>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</si>
  <si>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</si>
  <si>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</si>
  <si>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</si>
  <si>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t>*Programa de vigilancia epidemiologica Biomecanico. 
*Capacitacion de Riesgo Biomecanico. 
*Evaluaciones medicas ocupacionales. 
*Analisis de puesto de trabajo - APT</t>
  </si>
  <si>
    <t>*Digitación.
*Inclinación del cuello al contestar el telefóno y atención al cliente.</t>
  </si>
  <si>
    <t xml:space="preserve">*Luminarias.
</t>
  </si>
  <si>
    <t xml:space="preserve">*Uso de equipos de oficina, como impresoras y teléfonos.
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</si>
  <si>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</si>
  <si>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 xml:space="preserve">*Aires acondicionados.
*Cambios de temperatura al entrar o salir de la oficina.
*Fallas en el aire acondicionado.
</t>
  </si>
  <si>
    <t>*Vandalismo
*Paros, manifestaciones.</t>
  </si>
  <si>
    <t xml:space="preserve">*Uso de elementos de oficina: Ganchos legajadores, hojas, grapas, guillotina, exactos, bisturi, etc.
</t>
  </si>
  <si>
    <t xml:space="preserve">Pausas Activas </t>
  </si>
  <si>
    <t xml:space="preserve">Mantenimiento preventivo y/o correctivo  de sillas de oficina 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</si>
  <si>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</si>
  <si>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</si>
  <si>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</si>
  <si>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Mantenimiento preventivo y correctivo de luminarias. </t>
  </si>
  <si>
    <t xml:space="preserve">Pausas activas. </t>
  </si>
  <si>
    <t xml:space="preserve">Mantenimiento preventivo y correctivo de lcomputadores  y luminarias. </t>
  </si>
  <si>
    <t xml:space="preserve">*Pausas activas. 
*Uso de diademas </t>
  </si>
  <si>
    <t xml:space="preserve">*Programa de vigilancia epidemiologica para ruido. 
*Mediciones Higienicas. 
*Evaluaciones medicas ocupacionales. </t>
  </si>
  <si>
    <t xml:space="preserve">Mantenimiento preventivo de aires acondicionados. </t>
  </si>
  <si>
    <t xml:space="preserve">Mediciones higienicas. </t>
  </si>
  <si>
    <t xml:space="preserve">*Seguridad fisica (Vigilancia) 
* Camaras De seguridad. </t>
  </si>
  <si>
    <t>*Capacitacion en manejo de riesgo publico.  
* Programa de vigilancia Epidemiologica Psicosocial. 
*Campañas de salud para prevencion de riesgo psicosocial.</t>
  </si>
  <si>
    <t xml:space="preserve">Mantenimiento preventivo de instalaciones electricas. </t>
  </si>
  <si>
    <t xml:space="preserve">*Capacitacion Prevencion de riesgos locativos (caidas a nivel y distinto nivel).
*Programa de Orden y aseo. </t>
  </si>
  <si>
    <t>Señalizacion</t>
  </si>
  <si>
    <t>*Capacitacion Uso adecuado de las herramientas manuales.</t>
  </si>
  <si>
    <t>*Desnivel en el suelo.
*Transitar por las instalaciones.
*Obstáculos en el piso.
*Piso resbaloso.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</si>
  <si>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</si>
  <si>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 xml:space="preserve">*No remplazo de personas ausentes.
*Acumulación de trabajo.
*Trabajos que impliquen cortos tiempos de respuestas
</t>
  </si>
  <si>
    <t xml:space="preserve">*Contacto con tomacorrientes.
*Uso de extensión eléctricas defectuosas.
</t>
  </si>
  <si>
    <t xml:space="preserve">TRABAJOS ADMINISTRATIVOS/ AREA ADMINISTRATIVA
</t>
  </si>
  <si>
    <t>Pedro Salcedo</t>
  </si>
  <si>
    <t>*ASISTENTE DE GERENCIA
*AUDITOR INTERNO
*AUDITOR MASTER TI
*AUDITOR SENIOR I
*AUDITOR TECNICO
*AUXILIAR ADTIVO EN SU ESPECIALIDAD
*COORDINADOR COMUNICACIONES Y GRUPOS DE I
*COORDINADOR DE  CUMPLIMIENTO Y DATOS PER
*DIRECTOR FINANCIACIÓN NO BANCARIA  Y PRO
*DISEÑADOR MULTIMEDIA
*GERENTE GENERAL
*JEFE ASESOR CUMPL RIESGO Y SOSTENIB (E)
*JEFE CONTROL DE GESTION
*JEFE(A) COMERCIAL LÍNEA CRÉDITO
*PROFESIONAL  ADMINISTRATIVO DE MERCADEO
*PROFESIONAL CANALES DIGITALES
*PROFESIONAL COMUNICACIONES
*PROFESIONAL COMUNICACIONES EXTERNAS Y E.
*PROFESIONAL DE MERCADEO
*PROFESIONAL ETICA Y CUMPLIMIENTO
*PROFESIONAL JUNIOR RIESGOS Y OPERACION
*PROFESIONAL JUNIOR SEGUROS Y ASISTENCIAS
*PROFESIONAL SENIOR DE PROTECCIÓN
*PROFESIONAL SENIOR DE RIESGOS Y OPERAC
*SUBGERENTE  DE AUDITORIA INTERNA
*SUBGERENTE  DE CUMPLIMIENTO
*SUBGERENTE DE COMUNICACIONES GRUPO DE IN</t>
  </si>
  <si>
    <t>GERENCIA GENERAL</t>
  </si>
  <si>
    <t xml:space="preserve">*AUDITOR INTERNO
*AUDITOR MASTER TI
*AUDITOR SENIOR I
*AUDITOR TECNICO
*COORDINADOR COMUNICACIONES Y GRUPOS DE I
*GERENTE GENERAL
*PROFESIONAL CANALES DIGITALES
*PROFESIONAL COMUNICACIONES EXTERNAS Y E.
*PROFESIONAL JUNIOR RIESGOS Y OPERACION
*SUBGERENTE DE COMUNICACIONES GRUPO DE IN
</t>
  </si>
  <si>
    <t>*Desnivel en el suelo.
*Desorden.
*Realizar actividades de campo.
*Subir y bajar escaleras.
*Transitar por las instalaciones.
*Obstáculos en el piso.
*Piso resbaloso.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</si>
  <si>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PEATONES:
*Trabajo y/o transito en zonas con trafico vehicular y/o operación de maquinaria pesada. 
*Cruzar las calles sin respetar las señales de trásito y semáforos.</t>
  </si>
  <si>
    <t>TRABAJOS DE CAMPO U OTROS CENTROS DE TRABAJO DIFERENTES AL RUTINARIO</t>
  </si>
  <si>
    <t>FÍSICO: 
Temperaturas extremas calor</t>
  </si>
  <si>
    <t xml:space="preserve">*Altas temperaturas por exposición al sol.
*Cambios de temperatura al entrar o salir de la oficina.
*Fallas en el aire acondicionado.
*Deficiencia de ventilacion natural y/o artificial. </t>
  </si>
  <si>
    <t xml:space="preserve">Mantenimiento  prevetivo y/o correctivo de vehiculos </t>
  </si>
  <si>
    <t xml:space="preserve">*Plan estrategico de seguridad vial.
*Capacitacion en seguridad vial de acuerdo al plan de formacion  </t>
  </si>
  <si>
    <t>0</t>
  </si>
  <si>
    <t xml:space="preserve">Migración a la nueva metodología  para la Identificación de peligros, evaluación y valoración de riesgos basada en la ISO 31000, revisada y validada por los líderes del procesos. Se hace la identificación de los peligros y evalúan los riesgos, dando alcance al personal administrativo, que interviene en el proceso de la gerencia general.                                                                                                     </t>
  </si>
  <si>
    <r>
      <t xml:space="preserve">MC-ST-FR-92
Versión: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</si>
</sst>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sz val="1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6">
    <xf numFmtId="0" fontId="0" fillId="0" borderId="0" xfId="0"/>
    <xf numFmtId="0" fontId="6" fillId="0" borderId="2" xfId="0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7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10" fillId="8" borderId="2" xfId="6" applyFont="1" applyFill="1" applyBorder="1" applyAlignment="1">
      <alignment vertical="center" wrapText="1"/>
    </xf>
    <xf numFmtId="0" fontId="9" fillId="8" borderId="7" xfId="3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49" fontId="31" fillId="0" borderId="2" xfId="2" applyNumberFormat="1" applyFont="1" applyBorder="1" applyAlignment="1">
      <alignment vertical="center"/>
    </xf>
    <xf numFmtId="0" fontId="34" fillId="0" borderId="2" xfId="2" applyFont="1" applyBorder="1" applyAlignment="1">
      <alignment vertical="center" wrapText="1"/>
    </xf>
    <xf numFmtId="14" fontId="31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4" fillId="0" borderId="2" xfId="2" applyFont="1" applyBorder="1" applyAlignment="1">
      <alignment horizontal="left" vertical="center" wrapText="1"/>
    </xf>
    <xf numFmtId="0" fontId="12" fillId="8" borderId="2" xfId="3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left" vertical="center"/>
    </xf>
    <xf numFmtId="0" fontId="12" fillId="8" borderId="0" xfId="3" applyFont="1" applyFill="1" applyAlignment="1">
      <alignment horizontal="center" vertical="center" wrapText="1"/>
    </xf>
    <xf numFmtId="0" fontId="10" fillId="8" borderId="2" xfId="6" applyFont="1" applyFill="1" applyBorder="1" applyAlignment="1">
      <alignment horizontal="center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33" fillId="8" borderId="8" xfId="3" applyFont="1" applyFill="1" applyBorder="1" applyAlignment="1">
      <alignment horizontal="center" vertical="center"/>
    </xf>
    <xf numFmtId="0" fontId="9" fillId="8" borderId="7" xfId="3" applyFont="1" applyFill="1" applyBorder="1" applyAlignment="1">
      <alignment horizontal="left"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14" fontId="9" fillId="8" borderId="7" xfId="3" applyNumberFormat="1" applyFont="1" applyFill="1" applyBorder="1" applyAlignment="1">
      <alignment horizontal="left" vertical="center" wrapText="1"/>
    </xf>
    <xf numFmtId="0" fontId="8" fillId="8" borderId="2" xfId="3" applyFont="1" applyFill="1" applyBorder="1" applyAlignment="1">
      <alignment horizontal="center" vertical="center" wrapText="1"/>
    </xf>
    <xf numFmtId="0" fontId="16" fillId="8" borderId="7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2" xfId="5" applyFont="1" applyFill="1" applyBorder="1" applyAlignment="1">
      <alignment horizontal="center" vertical="center" wrapText="1"/>
    </xf>
    <xf numFmtId="0" fontId="15" fillId="15" borderId="7" xfId="5" applyFont="1" applyFill="1" applyBorder="1" applyAlignment="1">
      <alignment horizontal="center" vertical="center" wrapText="1"/>
    </xf>
    <xf numFmtId="0" fontId="15" fillId="15" borderId="9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7" xfId="5" applyFont="1" applyFill="1" applyBorder="1" applyAlignment="1">
      <alignment horizontal="center" vertical="center" wrapText="1"/>
    </xf>
    <xf numFmtId="0" fontId="13" fillId="19" borderId="9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14" borderId="0" xfId="0" applyFont="1" applyFill="1" applyAlignment="1">
      <alignment horizontal="center" vertical="center" textRotation="90"/>
    </xf>
    <xf numFmtId="0" fontId="25" fillId="14" borderId="0" xfId="0" applyFont="1" applyFill="1" applyAlignment="1">
      <alignment horizontal="center" vertical="center" textRotation="90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2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1DE722"/>
      <color rgb="FF00FF00"/>
      <color rgb="FFF9A805"/>
      <color rgb="FFFF0000"/>
      <color rgb="FF85CA3A"/>
      <color rgb="FFFF33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401436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115015</xdr:colOff>
      <xdr:row>0</xdr:row>
      <xdr:rowOff>1070133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3B7315C-089E-4EBE-A0A8-263D3FB5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4790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8" sqref="B8"/>
    </sheetView>
  </sheetViews>
  <sheetFormatPr baseColWidth="10" defaultRowHeight="15" x14ac:dyDescent="0.25"/>
  <cols>
    <col min="1" max="1" width="15.85546875" bestFit="1" customWidth="1"/>
    <col min="2" max="2" width="73.42578125" customWidth="1"/>
    <col min="3" max="3" width="25" customWidth="1"/>
    <col min="4" max="4" width="24.5703125" customWidth="1"/>
  </cols>
  <sheetData>
    <row r="1" spans="1:7" ht="56.25" customHeight="1" x14ac:dyDescent="0.25">
      <c r="A1" s="91"/>
      <c r="B1" s="115" t="s">
        <v>205</v>
      </c>
      <c r="C1" s="116"/>
      <c r="D1" s="92" t="s">
        <v>300</v>
      </c>
    </row>
    <row r="2" spans="1:7" ht="29.25" customHeight="1" x14ac:dyDescent="0.25">
      <c r="B2" s="96"/>
      <c r="C2" s="97"/>
    </row>
    <row r="3" spans="1:7" ht="27.75" customHeight="1" x14ac:dyDescent="0.25">
      <c r="A3" s="114" t="s">
        <v>253</v>
      </c>
      <c r="B3" s="114"/>
      <c r="C3" s="114"/>
      <c r="D3" s="114"/>
      <c r="G3" s="87"/>
    </row>
    <row r="4" spans="1:7" ht="24" customHeight="1" x14ac:dyDescent="0.25">
      <c r="A4" s="98" t="s">
        <v>243</v>
      </c>
      <c r="B4" s="88" t="s">
        <v>255</v>
      </c>
      <c r="C4" s="88" t="s">
        <v>242</v>
      </c>
      <c r="D4" s="88" t="s">
        <v>254</v>
      </c>
    </row>
    <row r="5" spans="1:7" ht="56.25" customHeight="1" x14ac:dyDescent="0.25">
      <c r="A5" s="89" t="s">
        <v>298</v>
      </c>
      <c r="B5" s="109" t="s">
        <v>299</v>
      </c>
      <c r="C5" s="90">
        <v>45357</v>
      </c>
      <c r="D5" s="108" t="s">
        <v>287</v>
      </c>
    </row>
    <row r="6" spans="1:7" ht="24.75" customHeight="1" x14ac:dyDescent="0.25">
      <c r="A6" s="104"/>
      <c r="B6" s="105"/>
      <c r="C6" s="106"/>
      <c r="D6" s="107"/>
    </row>
    <row r="7" spans="1:7" ht="24.75" customHeight="1" x14ac:dyDescent="0.25">
      <c r="A7" s="104"/>
      <c r="B7" s="105"/>
      <c r="C7" s="106"/>
      <c r="D7" s="107"/>
    </row>
    <row r="8" spans="1:7" ht="24.75" customHeight="1" x14ac:dyDescent="0.25">
      <c r="A8" s="104"/>
      <c r="B8" s="105"/>
      <c r="C8" s="106"/>
      <c r="D8" s="107"/>
    </row>
    <row r="9" spans="1:7" ht="24.75" customHeight="1" x14ac:dyDescent="0.25">
      <c r="A9" s="104"/>
      <c r="B9" s="105"/>
      <c r="C9" s="106"/>
      <c r="D9" s="107"/>
    </row>
    <row r="10" spans="1:7" ht="24.75" customHeight="1" x14ac:dyDescent="0.25">
      <c r="A10" s="3"/>
      <c r="B10" s="5"/>
      <c r="C10" s="1"/>
      <c r="D10" s="91"/>
    </row>
    <row r="11" spans="1:7" ht="30.75" customHeight="1" x14ac:dyDescent="0.25">
      <c r="A11" s="3"/>
      <c r="B11" s="2"/>
      <c r="C11" s="4"/>
      <c r="D11" s="91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5"/>
  <sheetViews>
    <sheetView zoomScale="55" zoomScaleNormal="55" zoomScaleSheetLayoutView="70" zoomScalePageLayoutView="70" workbookViewId="0">
      <selection activeCell="B6" sqref="B6:B18"/>
    </sheetView>
  </sheetViews>
  <sheetFormatPr baseColWidth="10" defaultColWidth="11.42578125" defaultRowHeight="19.5" x14ac:dyDescent="0.25"/>
  <cols>
    <col min="1" max="1" width="30.140625" style="26" customWidth="1"/>
    <col min="2" max="2" width="8" style="27" customWidth="1"/>
    <col min="3" max="3" width="9" style="27" customWidth="1"/>
    <col min="4" max="6" width="3.42578125" style="28" customWidth="1"/>
    <col min="7" max="7" width="7" style="27" customWidth="1"/>
    <col min="8" max="8" width="38.5703125" style="27" customWidth="1"/>
    <col min="9" max="9" width="26.42578125" style="27" customWidth="1"/>
    <col min="10" max="10" width="36.5703125" style="27" customWidth="1"/>
    <col min="11" max="11" width="30.42578125" style="27" customWidth="1"/>
    <col min="12" max="13" width="6.85546875" style="28" customWidth="1"/>
    <col min="14" max="17" width="11.42578125" style="28" customWidth="1"/>
    <col min="18" max="18" width="23.7109375" style="27" customWidth="1"/>
    <col min="19" max="19" width="24.42578125" style="27" customWidth="1"/>
    <col min="20" max="20" width="24.7109375" style="27" customWidth="1"/>
    <col min="21" max="21" width="27.5703125" style="27" customWidth="1"/>
    <col min="22" max="22" width="6.42578125" style="28" customWidth="1"/>
    <col min="23" max="23" width="13.28515625" style="28" customWidth="1"/>
    <col min="24" max="24" width="14.42578125" style="28" customWidth="1"/>
    <col min="25" max="25" width="8.28515625" style="28" customWidth="1"/>
    <col min="26" max="26" width="39.140625" style="29" customWidth="1"/>
    <col min="27" max="16384" width="11.42578125" style="20"/>
  </cols>
  <sheetData>
    <row r="1" spans="1:26" ht="85.5" customHeight="1" x14ac:dyDescent="0.25">
      <c r="A1" s="121"/>
      <c r="B1" s="122"/>
      <c r="C1" s="123" t="s">
        <v>205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99" t="s">
        <v>283</v>
      </c>
    </row>
    <row r="2" spans="1:26" s="21" customFormat="1" ht="30.75" customHeight="1" x14ac:dyDescent="0.25">
      <c r="A2" s="101" t="s">
        <v>146</v>
      </c>
      <c r="B2" s="124" t="s">
        <v>289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</row>
    <row r="3" spans="1:26" s="22" customFormat="1" ht="37.5" customHeight="1" x14ac:dyDescent="0.25">
      <c r="A3" s="77" t="s">
        <v>147</v>
      </c>
      <c r="B3" s="127">
        <v>45357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</row>
    <row r="4" spans="1:26" s="23" customFormat="1" ht="41.25" customHeight="1" x14ac:dyDescent="0.25">
      <c r="A4" s="128" t="s">
        <v>201</v>
      </c>
      <c r="B4" s="129" t="s">
        <v>193</v>
      </c>
      <c r="C4" s="130"/>
      <c r="D4" s="129" t="s">
        <v>2</v>
      </c>
      <c r="E4" s="131"/>
      <c r="F4" s="131"/>
      <c r="G4" s="130"/>
      <c r="H4" s="132" t="s">
        <v>7</v>
      </c>
      <c r="I4" s="134" t="s">
        <v>204</v>
      </c>
      <c r="J4" s="134" t="s">
        <v>203</v>
      </c>
      <c r="K4" s="134" t="s">
        <v>142</v>
      </c>
      <c r="L4" s="139" t="s">
        <v>202</v>
      </c>
      <c r="M4" s="140"/>
      <c r="N4" s="140"/>
      <c r="O4" s="141"/>
      <c r="P4" s="78"/>
      <c r="Q4" s="117" t="s">
        <v>148</v>
      </c>
      <c r="R4" s="142" t="s">
        <v>149</v>
      </c>
      <c r="S4" s="142"/>
      <c r="T4" s="142"/>
      <c r="U4" s="142"/>
      <c r="V4" s="117" t="s">
        <v>191</v>
      </c>
      <c r="W4" s="102"/>
      <c r="X4" s="119" t="s">
        <v>198</v>
      </c>
      <c r="Y4" s="117" t="s">
        <v>143</v>
      </c>
      <c r="Z4" s="137" t="s">
        <v>144</v>
      </c>
    </row>
    <row r="5" spans="1:26" s="23" customFormat="1" ht="147.94999999999999" customHeight="1" x14ac:dyDescent="0.25">
      <c r="A5" s="128"/>
      <c r="B5" s="79" t="s">
        <v>0</v>
      </c>
      <c r="C5" s="79" t="s">
        <v>1</v>
      </c>
      <c r="D5" s="80" t="s">
        <v>3</v>
      </c>
      <c r="E5" s="80" t="s">
        <v>4</v>
      </c>
      <c r="F5" s="80" t="s">
        <v>5</v>
      </c>
      <c r="G5" s="81" t="s">
        <v>6</v>
      </c>
      <c r="H5" s="133"/>
      <c r="I5" s="135"/>
      <c r="J5" s="135" t="s">
        <v>8</v>
      </c>
      <c r="K5" s="135" t="s">
        <v>9</v>
      </c>
      <c r="L5" s="80" t="s">
        <v>126</v>
      </c>
      <c r="M5" s="80" t="s">
        <v>194</v>
      </c>
      <c r="N5" s="80" t="s">
        <v>142</v>
      </c>
      <c r="O5" s="80" t="s">
        <v>195</v>
      </c>
      <c r="P5" s="80" t="s">
        <v>196</v>
      </c>
      <c r="Q5" s="118"/>
      <c r="R5" s="82" t="s">
        <v>150</v>
      </c>
      <c r="S5" s="82" t="s">
        <v>151</v>
      </c>
      <c r="T5" s="82" t="s">
        <v>152</v>
      </c>
      <c r="U5" s="82" t="s">
        <v>153</v>
      </c>
      <c r="V5" s="118"/>
      <c r="W5" s="103" t="s">
        <v>197</v>
      </c>
      <c r="X5" s="120"/>
      <c r="Y5" s="118"/>
      <c r="Z5" s="138"/>
    </row>
    <row r="6" spans="1:26" s="25" customFormat="1" ht="156" customHeight="1" x14ac:dyDescent="0.25">
      <c r="A6" s="136" t="s">
        <v>286</v>
      </c>
      <c r="B6" s="136" t="s">
        <v>199</v>
      </c>
      <c r="C6" s="136"/>
      <c r="D6" s="136" t="s">
        <v>199</v>
      </c>
      <c r="E6" s="136"/>
      <c r="F6" s="136"/>
      <c r="G6" s="136" t="s">
        <v>199</v>
      </c>
      <c r="H6" s="136" t="s">
        <v>288</v>
      </c>
      <c r="I6" s="76" t="s">
        <v>26</v>
      </c>
      <c r="J6" s="75" t="s">
        <v>257</v>
      </c>
      <c r="K6" s="76" t="s">
        <v>24</v>
      </c>
      <c r="L6" s="83" t="s">
        <v>184</v>
      </c>
      <c r="M6" s="84">
        <f>VLOOKUP(L6,'MAPAS DE RIESGOS INHER Y RESID'!$E$3:$F$7,2,FALSE)</f>
        <v>2</v>
      </c>
      <c r="N6" s="83" t="s">
        <v>189</v>
      </c>
      <c r="O6" s="84">
        <f>VLOOKUP(N6,'MAPAS DE RIESGOS INHER Y RESID'!$O$3:$P$7,2,FALSE)</f>
        <v>256</v>
      </c>
      <c r="P6" s="84">
        <f>M6*O6</f>
        <v>512</v>
      </c>
      <c r="Q6" s="83" t="str">
        <f>IF(OR('MAPAS DE RIESGOS INHER Y RESID'!$G$7=P6,P6&lt;'MAPAS DE RIESGOS INHER Y RESID'!$G$3+1),'MAPAS DE RIESGOS INHER Y RESID'!$M$6,IF(OR('MAPAS DE RIESGOS INHER Y RESID'!$H$5=P6,P6&lt;'MAPAS DE RIESGOS INHER Y RESID'!$I$5+1),'MAPAS DE RIESGOS INHER Y RESID'!$M$5,IF(OR('MAPAS DE RIESGOS INHER Y RESID'!$I$4=P6,P6&lt;'MAPAS DE RIESGOS INHER Y RESID'!$J$4+1),'MAPAS DE RIESGOS INHER Y RESID'!$M$4,'MAPAS DE RIESGOS INHER Y RESID'!$M$3)))</f>
        <v>ALTO</v>
      </c>
      <c r="R6" s="74"/>
      <c r="S6" s="74"/>
      <c r="T6" s="74" t="s">
        <v>264</v>
      </c>
      <c r="U6" s="24" t="s">
        <v>256</v>
      </c>
      <c r="V6" s="83" t="s">
        <v>179</v>
      </c>
      <c r="W6" s="85">
        <f>VLOOKUP(V6,'MAPAS DE RIESGOS INHER Y RESID'!$E$16:$F$18,2,FALSE)</f>
        <v>0.9</v>
      </c>
      <c r="X6" s="86">
        <f>P6-(W6*P6)</f>
        <v>51.199999999999989</v>
      </c>
      <c r="Y6" s="83" t="str">
        <f>IF(OR('MAPAS DE RIESGOS INHER Y RESID'!$G$18=X6,X6&lt;'MAPAS DE RIESGOS INHER Y RESID'!$G$16+1),'MAPAS DE RIESGOS INHER Y RESID'!$M$19,IF(OR('MAPAS DE RIESGOS INHER Y RESID'!$H$17=X6,X6&lt;'MAPAS DE RIESGOS INHER Y RESID'!$I$18+1),'MAPAS DE RIESGOS INHER Y RESID'!$M$18,IF(OR('MAPAS DE RIESGOS INHER Y RESID'!$I$17=X6,X6&lt;'MAPAS DE RIESGOS INHER Y RESID'!$J$17+1),'MAPAS DE RIESGOS INHER Y RESID'!$M$17,'MAPAS DE RIESGOS INHER Y RESID'!$M$16)))</f>
        <v>MODERADO</v>
      </c>
      <c r="Z6" s="74" t="str">
        <f>VLOOKUP(Y6,'TABLA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" spans="1:26" s="25" customFormat="1" ht="141" customHeight="1" x14ac:dyDescent="0.25">
      <c r="A7" s="136"/>
      <c r="B7" s="136"/>
      <c r="C7" s="136"/>
      <c r="D7" s="136"/>
      <c r="E7" s="136"/>
      <c r="F7" s="136"/>
      <c r="G7" s="136"/>
      <c r="H7" s="136"/>
      <c r="I7" s="76" t="s">
        <v>32</v>
      </c>
      <c r="J7" s="75" t="s">
        <v>230</v>
      </c>
      <c r="K7" s="76" t="s">
        <v>24</v>
      </c>
      <c r="L7" s="83" t="s">
        <v>178</v>
      </c>
      <c r="M7" s="84">
        <f>VLOOKUP(L7,'MAPAS DE RIESGOS INHER Y RESID'!$E$3:$F$7,2,FALSE)</f>
        <v>3</v>
      </c>
      <c r="N7" s="83" t="s">
        <v>188</v>
      </c>
      <c r="O7" s="84">
        <f>VLOOKUP(N7,'MAPAS DE RIESGOS INHER Y RESID'!$O$3:$P$7,2,FALSE)</f>
        <v>16</v>
      </c>
      <c r="P7" s="84">
        <f t="shared" ref="P7:P18" si="0">M7*O7</f>
        <v>48</v>
      </c>
      <c r="Q7" s="83" t="str">
        <f>IF(OR('MAPAS DE RIESGOS INHER Y RESID'!$G$7=P7,P7&lt;'MAPAS DE RIESGOS INHER Y RESID'!$G$3+1),'MAPAS DE RIESGOS INHER Y RESID'!$M$6,IF(OR('MAPAS DE RIESGOS INHER Y RESID'!$H$5=P7,P7&lt;'MAPAS DE RIESGOS INHER Y RESID'!$I$5+1),'MAPAS DE RIESGOS INHER Y RESID'!$M$5,IF(OR('MAPAS DE RIESGOS INHER Y RESID'!$I$4=P7,P7&lt;'MAPAS DE RIESGOS INHER Y RESID'!$J$4+1),'MAPAS DE RIESGOS INHER Y RESID'!$M$4,'MAPAS DE RIESGOS INHER Y RESID'!$M$3)))</f>
        <v>MODERADO</v>
      </c>
      <c r="R7" s="74"/>
      <c r="S7" s="74" t="s">
        <v>265</v>
      </c>
      <c r="T7" s="74" t="s">
        <v>264</v>
      </c>
      <c r="U7" s="24" t="s">
        <v>256</v>
      </c>
      <c r="V7" s="83" t="s">
        <v>179</v>
      </c>
      <c r="W7" s="85">
        <f>VLOOKUP(V7,'MAPAS DE RIESGOS INHER Y RESID'!$E$16:$F$18,2,FALSE)</f>
        <v>0.9</v>
      </c>
      <c r="X7" s="86">
        <f t="shared" ref="X7:X18" si="1">P7-(W7*P7)</f>
        <v>4.7999999999999972</v>
      </c>
      <c r="Y7" s="83" t="str">
        <f>IF(OR('MAPAS DE RIESGOS INHER Y RESID'!$G$18=X7,X7&lt;'MAPAS DE RIESGOS INHER Y RESID'!$G$16+1),'MAPAS DE RIESGOS INHER Y RESID'!$M$19,IF(OR('MAPAS DE RIESGOS INHER Y RESID'!$H$17=X7,X7&lt;'MAPAS DE RIESGOS INHER Y RESID'!$I$18+1),'MAPAS DE RIESGOS INHER Y RESID'!$M$18,IF(OR('MAPAS DE RIESGOS INHER Y RESID'!$I$17=X7,X7&lt;'MAPAS DE RIESGOS INHER Y RESID'!$J$17+1),'MAPAS DE RIESGOS INHER Y RESID'!$M$17,'MAPAS DE RIESGOS INHER Y RESID'!$M$16)))</f>
        <v>BAJO</v>
      </c>
      <c r="Z7" s="74" t="str">
        <f>VLOOKUP(Y7,'TABLA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25" customFormat="1" ht="141" customHeight="1" x14ac:dyDescent="0.25">
      <c r="A8" s="136"/>
      <c r="B8" s="136"/>
      <c r="C8" s="136"/>
      <c r="D8" s="136"/>
      <c r="E8" s="136"/>
      <c r="F8" s="136"/>
      <c r="G8" s="136"/>
      <c r="H8" s="136"/>
      <c r="I8" s="76" t="s">
        <v>16</v>
      </c>
      <c r="J8" s="75" t="s">
        <v>17</v>
      </c>
      <c r="K8" s="76" t="s">
        <v>18</v>
      </c>
      <c r="L8" s="83" t="s">
        <v>178</v>
      </c>
      <c r="M8" s="84">
        <f>VLOOKUP(L8,'MAPAS DE RIESGOS INHER Y RESID'!$E$3:$F$7,2,FALSE)</f>
        <v>3</v>
      </c>
      <c r="N8" s="83" t="s">
        <v>188</v>
      </c>
      <c r="O8" s="84">
        <f>VLOOKUP(N8,'MAPAS DE RIESGOS INHER Y RESID'!$O$3:$P$7,2,FALSE)</f>
        <v>16</v>
      </c>
      <c r="P8" s="84">
        <f t="shared" si="0"/>
        <v>48</v>
      </c>
      <c r="Q8" s="83" t="str">
        <f>IF(OR('MAPAS DE RIESGOS INHER Y RESID'!$G$7=P8,P8&lt;'MAPAS DE RIESGOS INHER Y RESID'!$G$3+1),'MAPAS DE RIESGOS INHER Y RESID'!$M$6,IF(OR('MAPAS DE RIESGOS INHER Y RESID'!$H$5=P8,P8&lt;'MAPAS DE RIESGOS INHER Y RESID'!$I$5+1),'MAPAS DE RIESGOS INHER Y RESID'!$M$5,IF(OR('MAPAS DE RIESGOS INHER Y RESID'!$I$4=P8,P8&lt;'MAPAS DE RIESGOS INHER Y RESID'!$J$4+1),'MAPAS DE RIESGOS INHER Y RESID'!$M$4,'MAPAS DE RIESGOS INHER Y RESID'!$M$3)))</f>
        <v>MODERADO</v>
      </c>
      <c r="R8" s="74"/>
      <c r="S8" s="74" t="s">
        <v>266</v>
      </c>
      <c r="T8" s="24" t="s">
        <v>267</v>
      </c>
      <c r="U8" s="24" t="s">
        <v>268</v>
      </c>
      <c r="V8" s="83" t="s">
        <v>179</v>
      </c>
      <c r="W8" s="85">
        <f>VLOOKUP(V8,'MAPAS DE RIESGOS INHER Y RESID'!$E$16:$F$18,2,FALSE)</f>
        <v>0.9</v>
      </c>
      <c r="X8" s="86">
        <f t="shared" si="1"/>
        <v>4.7999999999999972</v>
      </c>
      <c r="Y8" s="83" t="str">
        <f>IF(OR('MAPAS DE RIESGOS INHER Y RESID'!$G$18=X8,X8&lt;'MAPAS DE RIESGOS INHER Y RESID'!$G$16+1),'MAPAS DE RIESGOS INHER Y RESID'!$M$19,IF(OR('MAPAS DE RIESGOS INHER Y RESID'!$H$17=X8,X8&lt;'MAPAS DE RIESGOS INHER Y RESID'!$I$18+1),'MAPAS DE RIESGOS INHER Y RESID'!$M$18,IF(OR('MAPAS DE RIESGOS INHER Y RESID'!$I$17=X8,X8&lt;'MAPAS DE RIESGOS INHER Y RESID'!$J$17+1),'MAPAS DE RIESGOS INHER Y RESID'!$M$17,'MAPAS DE RIESGOS INHER Y RESID'!$M$16)))</f>
        <v>BAJO</v>
      </c>
      <c r="Z8" s="74" t="str">
        <f>VLOOKUP(Y8,'TABLA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36.5" customHeight="1" x14ac:dyDescent="0.25">
      <c r="A9" s="136"/>
      <c r="B9" s="136"/>
      <c r="C9" s="136"/>
      <c r="D9" s="136"/>
      <c r="E9" s="136"/>
      <c r="F9" s="136"/>
      <c r="G9" s="136"/>
      <c r="H9" s="136"/>
      <c r="I9" s="76" t="s">
        <v>52</v>
      </c>
      <c r="J9" s="75" t="s">
        <v>258</v>
      </c>
      <c r="K9" s="76" t="s">
        <v>53</v>
      </c>
      <c r="L9" s="83" t="s">
        <v>184</v>
      </c>
      <c r="M9" s="84">
        <f>VLOOKUP(L9,'MAPAS DE RIESGOS INHER Y RESID'!$E$3:$F$7,2,FALSE)</f>
        <v>2</v>
      </c>
      <c r="N9" s="83" t="s">
        <v>186</v>
      </c>
      <c r="O9" s="84">
        <f>VLOOKUP(N9,'MAPAS DE RIESGOS INHER Y RESID'!$O$3:$P$7,2,FALSE)</f>
        <v>2</v>
      </c>
      <c r="P9" s="84">
        <f t="shared" si="0"/>
        <v>4</v>
      </c>
      <c r="Q9" s="83" t="str">
        <f>IF(OR('MAPAS DE RIESGOS INHER Y RESID'!$G$7=P9,P9&lt;'MAPAS DE RIESGOS INHER Y RESID'!$G$3+1),'MAPAS DE RIESGOS INHER Y RESID'!$M$6,IF(OR('MAPAS DE RIESGOS INHER Y RESID'!$H$5=P9,P9&lt;'MAPAS DE RIESGOS INHER Y RESID'!$I$5+1),'MAPAS DE RIESGOS INHER Y RESID'!$M$5,IF(OR('MAPAS DE RIESGOS INHER Y RESID'!$I$4=P9,P9&lt;'MAPAS DE RIESGOS INHER Y RESID'!$J$4+1),'MAPAS DE RIESGOS INHER Y RESID'!$M$4,'MAPAS DE RIESGOS INHER Y RESID'!$M$3)))</f>
        <v>BAJO</v>
      </c>
      <c r="R9" s="74" t="s">
        <v>269</v>
      </c>
      <c r="S9" s="74"/>
      <c r="T9" s="74" t="s">
        <v>270</v>
      </c>
      <c r="U9" s="74"/>
      <c r="V9" s="83" t="s">
        <v>178</v>
      </c>
      <c r="W9" s="85">
        <f>VLOOKUP(V9,'MAPAS DE RIESGOS INHER Y RESID'!$E$16:$F$18,2,FALSE)</f>
        <v>0.4</v>
      </c>
      <c r="X9" s="86">
        <f t="shared" si="1"/>
        <v>2.4</v>
      </c>
      <c r="Y9" s="83" t="str">
        <f>IF(OR('MAPAS DE RIESGOS INHER Y RESID'!$G$18=X9,X9&lt;'MAPAS DE RIESGOS INHER Y RESID'!$G$16+1),'MAPAS DE RIESGOS INHER Y RESID'!$M$19,IF(OR('MAPAS DE RIESGOS INHER Y RESID'!$H$17=X9,X9&lt;'MAPAS DE RIESGOS INHER Y RESID'!$I$18+1),'MAPAS DE RIESGOS INHER Y RESID'!$M$18,IF(OR('MAPAS DE RIESGOS INHER Y RESID'!$I$17=X9,X9&lt;'MAPAS DE RIESGOS INHER Y RESID'!$J$17+1),'MAPAS DE RIESGOS INHER Y RESID'!$M$17,'MAPAS DE RIESGOS INHER Y RESID'!$M$16)))</f>
        <v>BAJO</v>
      </c>
      <c r="Z9" s="74" t="str">
        <f>VLOOKUP(Y9,'TABLA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42.5" customHeight="1" x14ac:dyDescent="0.25">
      <c r="A10" s="136"/>
      <c r="B10" s="136"/>
      <c r="C10" s="136"/>
      <c r="D10" s="136"/>
      <c r="E10" s="136"/>
      <c r="F10" s="136"/>
      <c r="G10" s="136"/>
      <c r="H10" s="136"/>
      <c r="I10" s="76" t="s">
        <v>58</v>
      </c>
      <c r="J10" s="75" t="s">
        <v>208</v>
      </c>
      <c r="K10" s="76" t="s">
        <v>59</v>
      </c>
      <c r="L10" s="83" t="s">
        <v>184</v>
      </c>
      <c r="M10" s="84">
        <f>VLOOKUP(L10,'MAPAS DE RIESGOS INHER Y RESID'!$E$3:$F$7,2,FALSE)</f>
        <v>2</v>
      </c>
      <c r="N10" s="83" t="s">
        <v>186</v>
      </c>
      <c r="O10" s="84">
        <f>VLOOKUP(N10,'MAPAS DE RIESGOS INHER Y RESID'!$O$3:$P$7,2,FALSE)</f>
        <v>2</v>
      </c>
      <c r="P10" s="84">
        <f t="shared" si="0"/>
        <v>4</v>
      </c>
      <c r="Q10" s="83" t="str">
        <f>IF(OR('MAPAS DE RIESGOS INHER Y RESID'!$G$7=P10,P10&lt;'MAPAS DE RIESGOS INHER Y RESID'!$G$3+1),'MAPAS DE RIESGOS INHER Y RESID'!$M$6,IF(OR('MAPAS DE RIESGOS INHER Y RESID'!$H$5=P10,P10&lt;'MAPAS DE RIESGOS INHER Y RESID'!$I$5+1),'MAPAS DE RIESGOS INHER Y RESID'!$M$5,IF(OR('MAPAS DE RIESGOS INHER Y RESID'!$I$4=P10,P10&lt;'MAPAS DE RIESGOS INHER Y RESID'!$J$4+1),'MAPAS DE RIESGOS INHER Y RESID'!$M$4,'MAPAS DE RIESGOS INHER Y RESID'!$M$3)))</f>
        <v>BAJO</v>
      </c>
      <c r="R10" s="74" t="s">
        <v>271</v>
      </c>
      <c r="S10" s="74"/>
      <c r="T10" s="74" t="s">
        <v>270</v>
      </c>
      <c r="U10" s="74"/>
      <c r="V10" s="83" t="s">
        <v>178</v>
      </c>
      <c r="W10" s="85">
        <f>VLOOKUP(V10,'MAPAS DE RIESGOS INHER Y RESID'!$E$16:$F$18,2,FALSE)</f>
        <v>0.4</v>
      </c>
      <c r="X10" s="86">
        <f t="shared" si="1"/>
        <v>2.4</v>
      </c>
      <c r="Y10" s="83" t="str">
        <f>IF(OR('MAPAS DE RIESGOS INHER Y RESID'!$G$18=X10,X10&lt;'MAPAS DE RIESGOS INHER Y RESID'!$G$16+1),'MAPAS DE RIESGOS INHER Y RESID'!$M$19,IF(OR('MAPAS DE RIESGOS INHER Y RESID'!$H$17=X10,X10&lt;'MAPAS DE RIESGOS INHER Y RESID'!$I$18+1),'MAPAS DE RIESGOS INHER Y RESID'!$M$18,IF(OR('MAPAS DE RIESGOS INHER Y RESID'!$I$17=X10,X10&lt;'MAPAS DE RIESGOS INHER Y RESID'!$J$17+1),'MAPAS DE RIESGOS INHER Y RESID'!$M$17,'MAPAS DE RIESGOS INHER Y RESID'!$M$16)))</f>
        <v>BAJO</v>
      </c>
      <c r="Z10" s="74" t="str">
        <f>VLOOKUP(Y10,'TABLA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33.5" customHeight="1" x14ac:dyDescent="0.25">
      <c r="A11" s="136"/>
      <c r="B11" s="136"/>
      <c r="C11" s="136"/>
      <c r="D11" s="136"/>
      <c r="E11" s="136"/>
      <c r="F11" s="136"/>
      <c r="G11" s="136"/>
      <c r="H11" s="136"/>
      <c r="I11" s="76" t="s">
        <v>60</v>
      </c>
      <c r="J11" s="75" t="s">
        <v>259</v>
      </c>
      <c r="K11" s="76" t="s">
        <v>61</v>
      </c>
      <c r="L11" s="83" t="s">
        <v>184</v>
      </c>
      <c r="M11" s="84">
        <f>VLOOKUP(L11,'MAPAS DE RIESGOS INHER Y RESID'!$E$3:$F$7,2,FALSE)</f>
        <v>2</v>
      </c>
      <c r="N11" s="83" t="s">
        <v>187</v>
      </c>
      <c r="O11" s="84">
        <f>VLOOKUP(N11,'MAPAS DE RIESGOS INHER Y RESID'!$O$3:$P$7,2,FALSE)</f>
        <v>4</v>
      </c>
      <c r="P11" s="84">
        <f t="shared" si="0"/>
        <v>8</v>
      </c>
      <c r="Q11" s="83" t="str">
        <f>IF(OR('MAPAS DE RIESGOS INHER Y RESID'!$G$7=P11,P11&lt;'MAPAS DE RIESGOS INHER Y RESID'!$G$3+1),'MAPAS DE RIESGOS INHER Y RESID'!$M$6,IF(OR('MAPAS DE RIESGOS INHER Y RESID'!$H$5=P11,P11&lt;'MAPAS DE RIESGOS INHER Y RESID'!$I$5+1),'MAPAS DE RIESGOS INHER Y RESID'!$M$5,IF(OR('MAPAS DE RIESGOS INHER Y RESID'!$I$4=P11,P11&lt;'MAPAS DE RIESGOS INHER Y RESID'!$J$4+1),'MAPAS DE RIESGOS INHER Y RESID'!$M$4,'MAPAS DE RIESGOS INHER Y RESID'!$M$3)))</f>
        <v>BAJO</v>
      </c>
      <c r="R11" s="74"/>
      <c r="S11" s="74"/>
      <c r="T11" s="74" t="s">
        <v>272</v>
      </c>
      <c r="U11" s="100" t="s">
        <v>273</v>
      </c>
      <c r="V11" s="83" t="s">
        <v>179</v>
      </c>
      <c r="W11" s="85">
        <f>VLOOKUP(V11,'MAPAS DE RIESGOS INHER Y RESID'!$E$16:$F$18,2,FALSE)</f>
        <v>0.9</v>
      </c>
      <c r="X11" s="86">
        <f t="shared" si="1"/>
        <v>0.79999999999999982</v>
      </c>
      <c r="Y11" s="83" t="str">
        <f>IF(OR('MAPAS DE RIESGOS INHER Y RESID'!$G$18=X11,X11&lt;'MAPAS DE RIESGOS INHER Y RESID'!$G$16+1),'MAPAS DE RIESGOS INHER Y RESID'!$M$19,IF(OR('MAPAS DE RIESGOS INHER Y RESID'!$H$17=X11,X11&lt;'MAPAS DE RIESGOS INHER Y RESID'!$I$18+1),'MAPAS DE RIESGOS INHER Y RESID'!$M$18,IF(OR('MAPAS DE RIESGOS INHER Y RESID'!$I$17=X11,X11&lt;'MAPAS DE RIESGOS INHER Y RESID'!$J$17+1),'MAPAS DE RIESGOS INHER Y RESID'!$M$17,'MAPAS DE RIESGOS INHER Y RESID'!$M$16)))</f>
        <v>BAJO</v>
      </c>
      <c r="Z11" s="74" t="str">
        <f>VLOOKUP(Y11,'TABLA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33.5" customHeight="1" x14ac:dyDescent="0.25">
      <c r="A12" s="136"/>
      <c r="B12" s="136"/>
      <c r="C12" s="136"/>
      <c r="D12" s="136"/>
      <c r="E12" s="136"/>
      <c r="F12" s="136"/>
      <c r="G12" s="136"/>
      <c r="H12" s="136"/>
      <c r="I12" s="76" t="s">
        <v>62</v>
      </c>
      <c r="J12" s="75" t="s">
        <v>261</v>
      </c>
      <c r="K12" s="76" t="s">
        <v>63</v>
      </c>
      <c r="L12" s="83" t="s">
        <v>184</v>
      </c>
      <c r="M12" s="84">
        <f>VLOOKUP(L12,'MAPAS DE RIESGOS INHER Y RESID'!$E$3:$F$7,2,FALSE)</f>
        <v>2</v>
      </c>
      <c r="N12" s="83" t="s">
        <v>187</v>
      </c>
      <c r="O12" s="84">
        <f>VLOOKUP(N12,'MAPAS DE RIESGOS INHER Y RESID'!$O$3:$P$7,2,FALSE)</f>
        <v>4</v>
      </c>
      <c r="P12" s="84">
        <f t="shared" si="0"/>
        <v>8</v>
      </c>
      <c r="Q12" s="83" t="str">
        <f>IF(OR('MAPAS DE RIESGOS INHER Y RESID'!$G$7=P12,P12&lt;'MAPAS DE RIESGOS INHER Y RESID'!$G$3+1),'MAPAS DE RIESGOS INHER Y RESID'!$M$6,IF(OR('MAPAS DE RIESGOS INHER Y RESID'!$H$5=P12,P12&lt;'MAPAS DE RIESGOS INHER Y RESID'!$I$5+1),'MAPAS DE RIESGOS INHER Y RESID'!$M$5,IF(OR('MAPAS DE RIESGOS INHER Y RESID'!$I$4=P12,P12&lt;'MAPAS DE RIESGOS INHER Y RESID'!$J$4+1),'MAPAS DE RIESGOS INHER Y RESID'!$M$4,'MAPAS DE RIESGOS INHER Y RESID'!$M$3)))</f>
        <v>BAJO</v>
      </c>
      <c r="R12" s="74" t="s">
        <v>274</v>
      </c>
      <c r="S12" s="74"/>
      <c r="T12" s="100"/>
      <c r="U12" s="100" t="s">
        <v>275</v>
      </c>
      <c r="V12" s="83" t="s">
        <v>178</v>
      </c>
      <c r="W12" s="85">
        <f>VLOOKUP(V12,'MAPAS DE RIESGOS INHER Y RESID'!$E$16:$F$18,2,FALSE)</f>
        <v>0.4</v>
      </c>
      <c r="X12" s="86">
        <f t="shared" si="1"/>
        <v>4.8</v>
      </c>
      <c r="Y12" s="83" t="str">
        <f>IF(OR('MAPAS DE RIESGOS INHER Y RESID'!$G$18=X12,X12&lt;'MAPAS DE RIESGOS INHER Y RESID'!$G$16+1),'MAPAS DE RIESGOS INHER Y RESID'!$M$19,IF(OR('MAPAS DE RIESGOS INHER Y RESID'!$H$17=X12,X12&lt;'MAPAS DE RIESGOS INHER Y RESID'!$I$18+1),'MAPAS DE RIESGOS INHER Y RESID'!$M$18,IF(OR('MAPAS DE RIESGOS INHER Y RESID'!$I$17=X12,X12&lt;'MAPAS DE RIESGOS INHER Y RESID'!$J$17+1),'MAPAS DE RIESGOS INHER Y RESID'!$M$17,'MAPAS DE RIESGOS INHER Y RESID'!$M$16)))</f>
        <v>BAJO</v>
      </c>
      <c r="Z12" s="74" t="str">
        <f>VLOOKUP(Y12,'TABLA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33.5" customHeight="1" x14ac:dyDescent="0.25">
      <c r="A13" s="136"/>
      <c r="B13" s="136"/>
      <c r="C13" s="136"/>
      <c r="D13" s="136"/>
      <c r="E13" s="136"/>
      <c r="F13" s="136"/>
      <c r="G13" s="136"/>
      <c r="H13" s="136"/>
      <c r="I13" s="76" t="s">
        <v>70</v>
      </c>
      <c r="J13" s="75" t="s">
        <v>284</v>
      </c>
      <c r="K13" s="76" t="s">
        <v>72</v>
      </c>
      <c r="L13" s="83" t="s">
        <v>184</v>
      </c>
      <c r="M13" s="84">
        <f>VLOOKUP(L13,'MAPAS DE RIESGOS INHER Y RESID'!$E$3:$F$7,2,FALSE)</f>
        <v>2</v>
      </c>
      <c r="N13" s="83" t="s">
        <v>188</v>
      </c>
      <c r="O13" s="84">
        <f>VLOOKUP(N13,'MAPAS DE RIESGOS INHER Y RESID'!$O$3:$P$7,2,FALSE)</f>
        <v>16</v>
      </c>
      <c r="P13" s="84">
        <f t="shared" si="0"/>
        <v>32</v>
      </c>
      <c r="Q13" s="83" t="str">
        <f>IF(OR('MAPAS DE RIESGOS INHER Y RESID'!$G$7=P13,P13&lt;'MAPAS DE RIESGOS INHER Y RESID'!$G$3+1),'MAPAS DE RIESGOS INHER Y RESID'!$M$6,IF(OR('MAPAS DE RIESGOS INHER Y RESID'!$H$5=P13,P13&lt;'MAPAS DE RIESGOS INHER Y RESID'!$I$5+1),'MAPAS DE RIESGOS INHER Y RESID'!$M$5,IF(OR('MAPAS DE RIESGOS INHER Y RESID'!$I$4=P13,P13&lt;'MAPAS DE RIESGOS INHER Y RESID'!$J$4+1),'MAPAS DE RIESGOS INHER Y RESID'!$M$4,'MAPAS DE RIESGOS INHER Y RESID'!$M$3)))</f>
        <v>MODERADO</v>
      </c>
      <c r="R13" s="74"/>
      <c r="S13" s="74"/>
      <c r="T13" s="100" t="s">
        <v>240</v>
      </c>
      <c r="U13" s="100" t="s">
        <v>241</v>
      </c>
      <c r="V13" s="83" t="s">
        <v>179</v>
      </c>
      <c r="W13" s="85">
        <f>VLOOKUP(V13,'MAPAS DE RIESGOS INHER Y RESID'!$E$16:$F$18,2,FALSE)</f>
        <v>0.9</v>
      </c>
      <c r="X13" s="86">
        <f t="shared" si="1"/>
        <v>3.1999999999999993</v>
      </c>
      <c r="Y13" s="83" t="str">
        <f>IF(OR('MAPAS DE RIESGOS INHER Y RESID'!$G$18=X13,X13&lt;'MAPAS DE RIESGOS INHER Y RESID'!$G$16+1),'MAPAS DE RIESGOS INHER Y RESID'!$M$19,IF(OR('MAPAS DE RIESGOS INHER Y RESID'!$H$17=X13,X13&lt;'MAPAS DE RIESGOS INHER Y RESID'!$I$18+1),'MAPAS DE RIESGOS INHER Y RESID'!$M$18,IF(OR('MAPAS DE RIESGOS INHER Y RESID'!$I$17=X13,X13&lt;'MAPAS DE RIESGOS INHER Y RESID'!$J$17+1),'MAPAS DE RIESGOS INHER Y RESID'!$M$17,'MAPAS DE RIESGOS INHER Y RESID'!$M$16)))</f>
        <v>BAJO</v>
      </c>
      <c r="Z13" s="74" t="str">
        <f>VLOOKUP(Y13,'TABLA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33.5" customHeight="1" x14ac:dyDescent="0.25">
      <c r="A14" s="136"/>
      <c r="B14" s="136"/>
      <c r="C14" s="136"/>
      <c r="D14" s="136"/>
      <c r="E14" s="136"/>
      <c r="F14" s="136"/>
      <c r="G14" s="136"/>
      <c r="H14" s="136"/>
      <c r="I14" s="76" t="s">
        <v>125</v>
      </c>
      <c r="J14" s="75" t="s">
        <v>123</v>
      </c>
      <c r="K14" s="76" t="s">
        <v>124</v>
      </c>
      <c r="L14" s="83" t="s">
        <v>184</v>
      </c>
      <c r="M14" s="84">
        <f>VLOOKUP(L14,'MAPAS DE RIESGOS INHER Y RESID'!$E$3:$F$7,2,FALSE)</f>
        <v>2</v>
      </c>
      <c r="N14" s="83" t="s">
        <v>187</v>
      </c>
      <c r="O14" s="84">
        <f>VLOOKUP(N14,'MAPAS DE RIESGOS INHER Y RESID'!$O$3:$P$7,2,FALSE)</f>
        <v>4</v>
      </c>
      <c r="P14" s="84">
        <f t="shared" si="0"/>
        <v>8</v>
      </c>
      <c r="Q14" s="83" t="str">
        <f>IF(OR('MAPAS DE RIESGOS INHER Y RESID'!$G$7=P14,P14&lt;'MAPAS DE RIESGOS INHER Y RESID'!$G$3+1),'MAPAS DE RIESGOS INHER Y RESID'!$M$6,IF(OR('MAPAS DE RIESGOS INHER Y RESID'!$H$5=P14,P14&lt;'MAPAS DE RIESGOS INHER Y RESID'!$I$5+1),'MAPAS DE RIESGOS INHER Y RESID'!$M$5,IF(OR('MAPAS DE RIESGOS INHER Y RESID'!$I$4=P14,P14&lt;'MAPAS DE RIESGOS INHER Y RESID'!$J$4+1),'MAPAS DE RIESGOS INHER Y RESID'!$M$4,'MAPAS DE RIESGOS INHER Y RESID'!$M$3)))</f>
        <v>BAJO</v>
      </c>
      <c r="R14" s="74"/>
      <c r="S14" s="74" t="s">
        <v>280</v>
      </c>
      <c r="T14" s="74"/>
      <c r="U14" s="74" t="s">
        <v>279</v>
      </c>
      <c r="V14" s="83" t="s">
        <v>178</v>
      </c>
      <c r="W14" s="85">
        <f>VLOOKUP(V14,'MAPAS DE RIESGOS INHER Y RESID'!$E$16:$F$18,2,FALSE)</f>
        <v>0.4</v>
      </c>
      <c r="X14" s="86">
        <f t="shared" si="1"/>
        <v>4.8</v>
      </c>
      <c r="Y14" s="83" t="str">
        <f>IF(OR('MAPAS DE RIESGOS INHER Y RESID'!$G$18=X14,X14&lt;'MAPAS DE RIESGOS INHER Y RESID'!$G$16+1),'MAPAS DE RIESGOS INHER Y RESID'!$M$19,IF(OR('MAPAS DE RIESGOS INHER Y RESID'!$H$17=X14,X14&lt;'MAPAS DE RIESGOS INHER Y RESID'!$I$18+1),'MAPAS DE RIESGOS INHER Y RESID'!$M$18,IF(OR('MAPAS DE RIESGOS INHER Y RESID'!$I$17=X14,X14&lt;'MAPAS DE RIESGOS INHER Y RESID'!$J$17+1),'MAPAS DE RIESGOS INHER Y RESID'!$M$17,'MAPAS DE RIESGOS INHER Y RESID'!$M$16)))</f>
        <v>BAJO</v>
      </c>
      <c r="Z14" s="74" t="str">
        <f>VLOOKUP(Y14,'TABLA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33.5" customHeight="1" x14ac:dyDescent="0.25">
      <c r="A15" s="136"/>
      <c r="B15" s="136"/>
      <c r="C15" s="136"/>
      <c r="D15" s="136"/>
      <c r="E15" s="136"/>
      <c r="F15" s="136"/>
      <c r="G15" s="136"/>
      <c r="H15" s="136"/>
      <c r="I15" s="76" t="s">
        <v>79</v>
      </c>
      <c r="J15" s="75" t="s">
        <v>262</v>
      </c>
      <c r="K15" s="76" t="s">
        <v>76</v>
      </c>
      <c r="L15" s="83" t="s">
        <v>184</v>
      </c>
      <c r="M15" s="84">
        <f>VLOOKUP(L15,'MAPAS DE RIESGOS INHER Y RESID'!$E$3:$F$7,2,FALSE)</f>
        <v>2</v>
      </c>
      <c r="N15" s="83" t="s">
        <v>188</v>
      </c>
      <c r="O15" s="84">
        <f>VLOOKUP(N15,'MAPAS DE RIESGOS INHER Y RESID'!$O$3:$P$7,2,FALSE)</f>
        <v>16</v>
      </c>
      <c r="P15" s="84">
        <f t="shared" si="0"/>
        <v>32</v>
      </c>
      <c r="Q15" s="83" t="str">
        <f>IF(OR('MAPAS DE RIESGOS INHER Y RESID'!$G$7=P15,P15&lt;'MAPAS DE RIESGOS INHER Y RESID'!$G$3+1),'MAPAS DE RIESGOS INHER Y RESID'!$M$6,IF(OR('MAPAS DE RIESGOS INHER Y RESID'!$H$5=P15,P15&lt;'MAPAS DE RIESGOS INHER Y RESID'!$I$5+1),'MAPAS DE RIESGOS INHER Y RESID'!$M$5,IF(OR('MAPAS DE RIESGOS INHER Y RESID'!$I$4=P15,P15&lt;'MAPAS DE RIESGOS INHER Y RESID'!$J$4+1),'MAPAS DE RIESGOS INHER Y RESID'!$M$4,'MAPAS DE RIESGOS INHER Y RESID'!$M$3)))</f>
        <v>MODERADO</v>
      </c>
      <c r="R15" s="74"/>
      <c r="S15" s="74" t="s">
        <v>276</v>
      </c>
      <c r="T15" s="74"/>
      <c r="U15" s="74" t="s">
        <v>277</v>
      </c>
      <c r="V15" s="83" t="s">
        <v>178</v>
      </c>
      <c r="W15" s="85">
        <f>VLOOKUP(V15,'MAPAS DE RIESGOS INHER Y RESID'!$E$16:$F$18,2,FALSE)</f>
        <v>0.4</v>
      </c>
      <c r="X15" s="86">
        <f t="shared" si="1"/>
        <v>19.2</v>
      </c>
      <c r="Y15" s="83" t="str">
        <f>IF(OR('MAPAS DE RIESGOS INHER Y RESID'!$G$18=X15,X15&lt;'MAPAS DE RIESGOS INHER Y RESID'!$G$16+1),'MAPAS DE RIESGOS INHER Y RESID'!$M$19,IF(OR('MAPAS DE RIESGOS INHER Y RESID'!$H$17=X15,X15&lt;'MAPAS DE RIESGOS INHER Y RESID'!$I$18+1),'MAPAS DE RIESGOS INHER Y RESID'!$M$18,IF(OR('MAPAS DE RIESGOS INHER Y RESID'!$I$17=X15,X15&lt;'MAPAS DE RIESGOS INHER Y RESID'!$J$17+1),'MAPAS DE RIESGOS INHER Y RESID'!$M$17,'MAPAS DE RIESGOS INHER Y RESID'!$M$16)))</f>
        <v>MODERADO</v>
      </c>
      <c r="Z15" s="74" t="str">
        <f>VLOOKUP(Y15,'TABLA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33.5" customHeight="1" x14ac:dyDescent="0.25">
      <c r="A16" s="136"/>
      <c r="B16" s="136"/>
      <c r="C16" s="136"/>
      <c r="D16" s="136"/>
      <c r="E16" s="136"/>
      <c r="F16" s="136"/>
      <c r="G16" s="136"/>
      <c r="H16" s="136"/>
      <c r="I16" s="76" t="s">
        <v>88</v>
      </c>
      <c r="J16" s="76" t="s">
        <v>285</v>
      </c>
      <c r="K16" s="76" t="s">
        <v>89</v>
      </c>
      <c r="L16" s="83" t="s">
        <v>184</v>
      </c>
      <c r="M16" s="84">
        <f>VLOOKUP(L16,'MAPAS DE RIESGOS INHER Y RESID'!$E$3:$F$7,2,FALSE)</f>
        <v>2</v>
      </c>
      <c r="N16" s="83" t="s">
        <v>188</v>
      </c>
      <c r="O16" s="84">
        <f>VLOOKUP(N16,'MAPAS DE RIESGOS INHER Y RESID'!$O$3:$P$7,2,FALSE)</f>
        <v>16</v>
      </c>
      <c r="P16" s="84">
        <f t="shared" si="0"/>
        <v>32</v>
      </c>
      <c r="Q16" s="83" t="str">
        <f>IF(OR('MAPAS DE RIESGOS INHER Y RESID'!$G$7=P16,P16&lt;'MAPAS DE RIESGOS INHER Y RESID'!$G$3+1),'MAPAS DE RIESGOS INHER Y RESID'!$M$6,IF(OR('MAPAS DE RIESGOS INHER Y RESID'!$H$5=P16,P16&lt;'MAPAS DE RIESGOS INHER Y RESID'!$I$5+1),'MAPAS DE RIESGOS INHER Y RESID'!$M$5,IF(OR('MAPAS DE RIESGOS INHER Y RESID'!$I$4=P16,P16&lt;'MAPAS DE RIESGOS INHER Y RESID'!$J$4+1),'MAPAS DE RIESGOS INHER Y RESID'!$M$4,'MAPAS DE RIESGOS INHER Y RESID'!$M$3)))</f>
        <v>MODERADO</v>
      </c>
      <c r="R16" s="74" t="s">
        <v>278</v>
      </c>
      <c r="S16" s="74"/>
      <c r="T16" s="74"/>
      <c r="U16" s="74"/>
      <c r="V16" s="83" t="s">
        <v>178</v>
      </c>
      <c r="W16" s="85">
        <f>VLOOKUP(V16,'MAPAS DE RIESGOS INHER Y RESID'!$E$16:$F$18,2,FALSE)</f>
        <v>0.4</v>
      </c>
      <c r="X16" s="86">
        <f t="shared" si="1"/>
        <v>19.2</v>
      </c>
      <c r="Y16" s="83" t="str">
        <f>IF(OR('MAPAS DE RIESGOS INHER Y RESID'!$G$18=X16,X16&lt;'MAPAS DE RIESGOS INHER Y RESID'!$G$16+1),'MAPAS DE RIESGOS INHER Y RESID'!$M$19,IF(OR('MAPAS DE RIESGOS INHER Y RESID'!$H$17=X16,X16&lt;'MAPAS DE RIESGOS INHER Y RESID'!$I$18+1),'MAPAS DE RIESGOS INHER Y RESID'!$M$18,IF(OR('MAPAS DE RIESGOS INHER Y RESID'!$I$17=X16,X16&lt;'MAPAS DE RIESGOS INHER Y RESID'!$J$17+1),'MAPAS DE RIESGOS INHER Y RESID'!$M$17,'MAPAS DE RIESGOS INHER Y RESID'!$M$16)))</f>
        <v>MODERADO</v>
      </c>
      <c r="Z16" s="74" t="str">
        <f>VLOOKUP(Y16,'TABLA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33.5" customHeight="1" x14ac:dyDescent="0.25">
      <c r="A17" s="136"/>
      <c r="B17" s="136"/>
      <c r="C17" s="136"/>
      <c r="D17" s="136"/>
      <c r="E17" s="136"/>
      <c r="F17" s="136"/>
      <c r="G17" s="136"/>
      <c r="H17" s="136"/>
      <c r="I17" s="76" t="s">
        <v>101</v>
      </c>
      <c r="J17" s="75" t="s">
        <v>282</v>
      </c>
      <c r="K17" s="76" t="s">
        <v>102</v>
      </c>
      <c r="L17" s="83" t="s">
        <v>184</v>
      </c>
      <c r="M17" s="84">
        <f>VLOOKUP(L17,'MAPAS DE RIESGOS INHER Y RESID'!$E$3:$F$7,2,FALSE)</f>
        <v>2</v>
      </c>
      <c r="N17" s="83" t="s">
        <v>188</v>
      </c>
      <c r="O17" s="84">
        <f>VLOOKUP(N17,'MAPAS DE RIESGOS INHER Y RESID'!$O$3:$P$7,2,FALSE)</f>
        <v>16</v>
      </c>
      <c r="P17" s="84">
        <f t="shared" si="0"/>
        <v>32</v>
      </c>
      <c r="Q17" s="83" t="str">
        <f>IF(OR('MAPAS DE RIESGOS INHER Y RESID'!$G$7=P17,P17&lt;'MAPAS DE RIESGOS INHER Y RESID'!$G$3+1),'MAPAS DE RIESGOS INHER Y RESID'!$M$6,IF(OR('MAPAS DE RIESGOS INHER Y RESID'!$H$5=P17,P17&lt;'MAPAS DE RIESGOS INHER Y RESID'!$I$5+1),'MAPAS DE RIESGOS INHER Y RESID'!$M$5,IF(OR('MAPAS DE RIESGOS INHER Y RESID'!$I$4=P17,P17&lt;'MAPAS DE RIESGOS INHER Y RESID'!$J$4+1),'MAPAS DE RIESGOS INHER Y RESID'!$M$4,'MAPAS DE RIESGOS INHER Y RESID'!$M$3)))</f>
        <v>MODERADO</v>
      </c>
      <c r="R17" s="74"/>
      <c r="S17" s="74" t="s">
        <v>280</v>
      </c>
      <c r="T17" s="74"/>
      <c r="U17" s="74" t="s">
        <v>279</v>
      </c>
      <c r="V17" s="83" t="s">
        <v>178</v>
      </c>
      <c r="W17" s="85">
        <f>VLOOKUP(V17,'MAPAS DE RIESGOS INHER Y RESID'!$E$16:$F$18,2,FALSE)</f>
        <v>0.4</v>
      </c>
      <c r="X17" s="86">
        <f t="shared" si="1"/>
        <v>19.2</v>
      </c>
      <c r="Y17" s="83" t="str">
        <f>IF(OR('MAPAS DE RIESGOS INHER Y RESID'!$G$18=X17,X17&lt;'MAPAS DE RIESGOS INHER Y RESID'!$G$16+1),'MAPAS DE RIESGOS INHER Y RESID'!$M$19,IF(OR('MAPAS DE RIESGOS INHER Y RESID'!$H$17=X17,X17&lt;'MAPAS DE RIESGOS INHER Y RESID'!$I$18+1),'MAPAS DE RIESGOS INHER Y RESID'!$M$18,IF(OR('MAPAS DE RIESGOS INHER Y RESID'!$I$17=X17,X17&lt;'MAPAS DE RIESGOS INHER Y RESID'!$J$17+1),'MAPAS DE RIESGOS INHER Y RESID'!$M$17,'MAPAS DE RIESGOS INHER Y RESID'!$M$16)))</f>
        <v>MODERADO</v>
      </c>
      <c r="Z17" s="74" t="str">
        <f>VLOOKUP(Y17,'TABLA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33.5" customHeight="1" x14ac:dyDescent="0.25">
      <c r="A18" s="136"/>
      <c r="B18" s="136"/>
      <c r="C18" s="136"/>
      <c r="D18" s="136"/>
      <c r="E18" s="136"/>
      <c r="F18" s="136"/>
      <c r="G18" s="136"/>
      <c r="H18" s="136"/>
      <c r="I18" s="76" t="s">
        <v>210</v>
      </c>
      <c r="J18" s="75" t="s">
        <v>263</v>
      </c>
      <c r="K18" s="76" t="s">
        <v>108</v>
      </c>
      <c r="L18" s="83" t="s">
        <v>184</v>
      </c>
      <c r="M18" s="84">
        <f>VLOOKUP(L18,'MAPAS DE RIESGOS INHER Y RESID'!$E$3:$F$7,2,FALSE)</f>
        <v>2</v>
      </c>
      <c r="N18" s="83" t="s">
        <v>187</v>
      </c>
      <c r="O18" s="84">
        <f>VLOOKUP(N18,'MAPAS DE RIESGOS INHER Y RESID'!$O$3:$P$7,2,FALSE)</f>
        <v>4</v>
      </c>
      <c r="P18" s="84">
        <f t="shared" si="0"/>
        <v>8</v>
      </c>
      <c r="Q18" s="83" t="str">
        <f>IF(OR('MAPAS DE RIESGOS INHER Y RESID'!$G$7=P18,P18&lt;'MAPAS DE RIESGOS INHER Y RESID'!$G$3+1),'MAPAS DE RIESGOS INHER Y RESID'!$M$6,IF(OR('MAPAS DE RIESGOS INHER Y RESID'!$H$5=P18,P18&lt;'MAPAS DE RIESGOS INHER Y RESID'!$I$5+1),'MAPAS DE RIESGOS INHER Y RESID'!$M$5,IF(OR('MAPAS DE RIESGOS INHER Y RESID'!$I$4=P18,P18&lt;'MAPAS DE RIESGOS INHER Y RESID'!$J$4+1),'MAPAS DE RIESGOS INHER Y RESID'!$M$4,'MAPAS DE RIESGOS INHER Y RESID'!$M$3)))</f>
        <v>BAJO</v>
      </c>
      <c r="R18" s="74"/>
      <c r="S18" s="74"/>
      <c r="T18" s="74"/>
      <c r="U18" s="74" t="s">
        <v>281</v>
      </c>
      <c r="V18" s="83" t="s">
        <v>178</v>
      </c>
      <c r="W18" s="85">
        <f>VLOOKUP(V18,'MAPAS DE RIESGOS INHER Y RESID'!$E$16:$F$18,2,FALSE)</f>
        <v>0.4</v>
      </c>
      <c r="X18" s="86">
        <f t="shared" si="1"/>
        <v>4.8</v>
      </c>
      <c r="Y18" s="83" t="str">
        <f>IF(OR('MAPAS DE RIESGOS INHER Y RESID'!$G$18=X18,X18&lt;'MAPAS DE RIESGOS INHER Y RESID'!$G$16+1),'MAPAS DE RIESGOS INHER Y RESID'!$M$19,IF(OR('MAPAS DE RIESGOS INHER Y RESID'!$H$17=X18,X18&lt;'MAPAS DE RIESGOS INHER Y RESID'!$I$18+1),'MAPAS DE RIESGOS INHER Y RESID'!$M$18,IF(OR('MAPAS DE RIESGOS INHER Y RESID'!$I$17=X18,X18&lt;'MAPAS DE RIESGOS INHER Y RESID'!$J$17+1),'MAPAS DE RIESGOS INHER Y RESID'!$M$17,'MAPAS DE RIESGOS INHER Y RESID'!$M$16)))</f>
        <v>BAJO</v>
      </c>
      <c r="Z18" s="74" t="str">
        <f>VLOOKUP(Y18,'TABLA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370.5" customHeight="1" x14ac:dyDescent="0.25">
      <c r="A19" s="136" t="s">
        <v>293</v>
      </c>
      <c r="B19" s="110" t="s">
        <v>199</v>
      </c>
      <c r="C19" s="110"/>
      <c r="D19" s="110" t="s">
        <v>199</v>
      </c>
      <c r="E19" s="110"/>
      <c r="F19" s="110"/>
      <c r="G19" s="111"/>
      <c r="H19" s="136" t="s">
        <v>290</v>
      </c>
      <c r="I19" s="76" t="s">
        <v>101</v>
      </c>
      <c r="J19" s="75" t="s">
        <v>291</v>
      </c>
      <c r="K19" s="76" t="s">
        <v>102</v>
      </c>
      <c r="L19" s="83" t="s">
        <v>184</v>
      </c>
      <c r="M19" s="84">
        <f>VLOOKUP(L19,'MAPAS DE RIESGOS INHER Y RESID'!$E$3:$F$7,2,FALSE)</f>
        <v>2</v>
      </c>
      <c r="N19" s="83" t="s">
        <v>187</v>
      </c>
      <c r="O19" s="84">
        <f>VLOOKUP(N19,'MAPAS DE RIESGOS INHER Y RESID'!$O$3:$P$7,2,FALSE)</f>
        <v>4</v>
      </c>
      <c r="P19" s="84">
        <f t="shared" ref="P19:P20" si="2">M19*O19</f>
        <v>8</v>
      </c>
      <c r="Q19" s="83" t="str">
        <f>IF(OR('MAPAS DE RIESGOS INHER Y RESID'!$G$7=P19,P19&lt;'MAPAS DE RIESGOS INHER Y RESID'!$G$3+1),'MAPAS DE RIESGOS INHER Y RESID'!$M$6,IF(OR('MAPAS DE RIESGOS INHER Y RESID'!$H$5=P19,P19&lt;'MAPAS DE RIESGOS INHER Y RESID'!$I$5+1),'MAPAS DE RIESGOS INHER Y RESID'!$M$5,IF(OR('MAPAS DE RIESGOS INHER Y RESID'!$I$4=P19,P19&lt;'MAPAS DE RIESGOS INHER Y RESID'!$J$4+1),'MAPAS DE RIESGOS INHER Y RESID'!$M$4,'MAPAS DE RIESGOS INHER Y RESID'!$M$3)))</f>
        <v>BAJO</v>
      </c>
      <c r="R19" s="74"/>
      <c r="S19" s="74" t="s">
        <v>280</v>
      </c>
      <c r="T19" s="74"/>
      <c r="U19" s="74" t="s">
        <v>279</v>
      </c>
      <c r="V19" s="83" t="s">
        <v>178</v>
      </c>
      <c r="W19" s="85">
        <f>VLOOKUP(V19,'MAPAS DE RIESGOS INHER Y RESID'!$E$16:$F$18,2,FALSE)</f>
        <v>0.4</v>
      </c>
      <c r="X19" s="86">
        <f t="shared" ref="X19" si="3">P19-(W19*P19)</f>
        <v>4.8</v>
      </c>
      <c r="Y19" s="83" t="str">
        <f>IF(OR('MAPAS DE RIESGOS INHER Y RESID'!$G$18=X19,X19&lt;'MAPAS DE RIESGOS INHER Y RESID'!$G$16+1),'MAPAS DE RIESGOS INHER Y RESID'!$M$19,IF(OR('MAPAS DE RIESGOS INHER Y RESID'!$H$17=X19,X19&lt;'MAPAS DE RIESGOS INHER Y RESID'!$I$18+1),'MAPAS DE RIESGOS INHER Y RESID'!$M$18,IF(OR('MAPAS DE RIESGOS INHER Y RESID'!$I$17=X19,X19&lt;'MAPAS DE RIESGOS INHER Y RESID'!$J$17+1),'MAPAS DE RIESGOS INHER Y RESID'!$M$17,'MAPAS DE RIESGOS INHER Y RESID'!$M$16)))</f>
        <v>BAJO</v>
      </c>
      <c r="Z19" s="74" t="str">
        <f>VLOOKUP(Y19,'TABLA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409.5" x14ac:dyDescent="0.25">
      <c r="A20" s="136"/>
      <c r="B20" s="110" t="s">
        <v>199</v>
      </c>
      <c r="C20" s="110"/>
      <c r="D20" s="110" t="s">
        <v>199</v>
      </c>
      <c r="E20" s="110"/>
      <c r="F20" s="110"/>
      <c r="G20" s="111"/>
      <c r="H20" s="136"/>
      <c r="I20" s="76" t="s">
        <v>86</v>
      </c>
      <c r="J20" s="75" t="s">
        <v>292</v>
      </c>
      <c r="K20" s="76" t="s">
        <v>87</v>
      </c>
      <c r="L20" s="83" t="s">
        <v>184</v>
      </c>
      <c r="M20" s="84">
        <f>VLOOKUP(L20,'MAPAS DE RIESGOS INHER Y RESID'!$E$3:$F$7,2,FALSE)</f>
        <v>2</v>
      </c>
      <c r="N20" s="83" t="s">
        <v>188</v>
      </c>
      <c r="O20" s="84">
        <f>VLOOKUP(N20,'MAPAS DE RIESGOS INHER Y RESID'!$O$3:$P$7,2,FALSE)</f>
        <v>16</v>
      </c>
      <c r="P20" s="84">
        <f t="shared" si="2"/>
        <v>32</v>
      </c>
      <c r="Q20" s="83" t="str">
        <f>IF(OR('MAPAS DE RIESGOS INHER Y RESID'!$G$7=P20,P20&lt;'MAPAS DE RIESGOS INHER Y RESID'!$G$3+1),'MAPAS DE RIESGOS INHER Y RESID'!$M$6,IF(OR('MAPAS DE RIESGOS INHER Y RESID'!$H$5=P20,P20&lt;'MAPAS DE RIESGOS INHER Y RESID'!$I$5+1),'MAPAS DE RIESGOS INHER Y RESID'!$M$5,IF(OR('MAPAS DE RIESGOS INHER Y RESID'!$I$4=P20,P20&lt;'MAPAS DE RIESGOS INHER Y RESID'!$J$4+1),'MAPAS DE RIESGOS INHER Y RESID'!$M$4,'MAPAS DE RIESGOS INHER Y RESID'!$M$3)))</f>
        <v>MODERADO</v>
      </c>
      <c r="R20" s="112" t="s">
        <v>296</v>
      </c>
      <c r="S20" s="113"/>
      <c r="T20" s="100"/>
      <c r="U20" s="100" t="s">
        <v>297</v>
      </c>
      <c r="V20" s="83" t="s">
        <v>178</v>
      </c>
      <c r="W20" s="85">
        <f>VLOOKUP(V20,'MAPAS DE RIESGOS INHER Y RESID'!$E$16:$F$18,2,FALSE)</f>
        <v>0.4</v>
      </c>
      <c r="X20" s="86">
        <f t="shared" ref="X20:X25" si="4">P20-(W20*P20)</f>
        <v>19.2</v>
      </c>
      <c r="Y20" s="83" t="str">
        <f>IF(OR('MAPAS DE RIESGOS INHER Y RESID'!$G$18=X20,X20&lt;'MAPAS DE RIESGOS INHER Y RESID'!$G$16+1),'MAPAS DE RIESGOS INHER Y RESID'!$M$19,IF(OR('MAPAS DE RIESGOS INHER Y RESID'!$H$17=X20,X20&lt;'MAPAS DE RIESGOS INHER Y RESID'!$I$18+1),'MAPAS DE RIESGOS INHER Y RESID'!$M$18,IF(OR('MAPAS DE RIESGOS INHER Y RESID'!$I$17=X20,X20&lt;'MAPAS DE RIESGOS INHER Y RESID'!$J$17+1),'MAPAS DE RIESGOS INHER Y RESID'!$M$17,'MAPAS DE RIESGOS INHER Y RESID'!$M$16)))</f>
        <v>MODERADO</v>
      </c>
      <c r="Z20" s="74" t="str">
        <f>VLOOKUP(Y20,'TABLA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34" customHeight="1" x14ac:dyDescent="0.25">
      <c r="A21" s="136"/>
      <c r="B21" s="110" t="s">
        <v>199</v>
      </c>
      <c r="C21" s="110"/>
      <c r="D21" s="110" t="s">
        <v>199</v>
      </c>
      <c r="E21" s="110"/>
      <c r="F21" s="110"/>
      <c r="G21" s="111"/>
      <c r="H21" s="136"/>
      <c r="I21" s="76" t="s">
        <v>77</v>
      </c>
      <c r="J21" s="75" t="s">
        <v>232</v>
      </c>
      <c r="K21" s="76" t="s">
        <v>76</v>
      </c>
      <c r="L21" s="83" t="s">
        <v>184</v>
      </c>
      <c r="M21" s="84">
        <f>VLOOKUP(L21,'MAPAS DE RIESGOS INHER Y RESID'!$E$3:$F$7,2,FALSE)</f>
        <v>2</v>
      </c>
      <c r="N21" s="83" t="s">
        <v>188</v>
      </c>
      <c r="O21" s="84">
        <f>VLOOKUP(N21,'MAPAS DE RIESGOS INHER Y RESID'!$O$3:$P$7,2,FALSE)</f>
        <v>16</v>
      </c>
      <c r="P21" s="84">
        <f t="shared" ref="P21:P23" si="5">M21*O21</f>
        <v>32</v>
      </c>
      <c r="Q21" s="83" t="str">
        <f>IF(OR('MAPAS DE RIESGOS INHER Y RESID'!$G$7=P21,P21&lt;'MAPAS DE RIESGOS INHER Y RESID'!$G$3+1),'MAPAS DE RIESGOS INHER Y RESID'!$M$6,IF(OR('MAPAS DE RIESGOS INHER Y RESID'!$H$5=P21,P21&lt;'MAPAS DE RIESGOS INHER Y RESID'!$I$5+1),'MAPAS DE RIESGOS INHER Y RESID'!$M$5,IF(OR('MAPAS DE RIESGOS INHER Y RESID'!$I$4=P21,P21&lt;'MAPAS DE RIESGOS INHER Y RESID'!$J$4+1),'MAPAS DE RIESGOS INHER Y RESID'!$M$4,'MAPAS DE RIESGOS INHER Y RESID'!$M$3)))</f>
        <v>MODERADO</v>
      </c>
      <c r="R21" s="74"/>
      <c r="S21" s="74" t="s">
        <v>276</v>
      </c>
      <c r="T21" s="74"/>
      <c r="U21" s="74" t="s">
        <v>277</v>
      </c>
      <c r="V21" s="83" t="s">
        <v>178</v>
      </c>
      <c r="W21" s="85">
        <f>VLOOKUP(V21,'MAPAS DE RIESGOS INHER Y RESID'!$E$16:$F$18,2,FALSE)</f>
        <v>0.4</v>
      </c>
      <c r="X21" s="86">
        <f t="shared" si="4"/>
        <v>19.2</v>
      </c>
      <c r="Y21" s="83" t="str">
        <f>IF(OR('MAPAS DE RIESGOS INHER Y RESID'!$G$18=X21,X21&lt;'MAPAS DE RIESGOS INHER Y RESID'!$G$16+1),'MAPAS DE RIESGOS INHER Y RESID'!$M$19,IF(OR('MAPAS DE RIESGOS INHER Y RESID'!$H$17=X21,X21&lt;'MAPAS DE RIESGOS INHER Y RESID'!$I$18+1),'MAPAS DE RIESGOS INHER Y RESID'!$M$18,IF(OR('MAPAS DE RIESGOS INHER Y RESID'!$I$17=X21,X21&lt;'MAPAS DE RIESGOS INHER Y RESID'!$J$17+1),'MAPAS DE RIESGOS INHER Y RESID'!$M$17,'MAPAS DE RIESGOS INHER Y RESID'!$M$16)))</f>
        <v>MODERADO</v>
      </c>
      <c r="Z21" s="74" t="str">
        <f>VLOOKUP(Y21,'TABLA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34" customHeight="1" x14ac:dyDescent="0.25">
      <c r="A22" s="136"/>
      <c r="B22" s="110" t="s">
        <v>199</v>
      </c>
      <c r="C22" s="110"/>
      <c r="D22" s="110" t="s">
        <v>199</v>
      </c>
      <c r="E22" s="110"/>
      <c r="F22" s="110"/>
      <c r="G22" s="111"/>
      <c r="H22" s="136"/>
      <c r="I22" s="76" t="s">
        <v>79</v>
      </c>
      <c r="J22" s="75" t="s">
        <v>78</v>
      </c>
      <c r="K22" s="76" t="s">
        <v>76</v>
      </c>
      <c r="L22" s="83" t="s">
        <v>184</v>
      </c>
      <c r="M22" s="84">
        <f>VLOOKUP(L22,'MAPAS DE RIESGOS INHER Y RESID'!$E$3:$F$7,2,FALSE)</f>
        <v>2</v>
      </c>
      <c r="N22" s="83" t="s">
        <v>188</v>
      </c>
      <c r="O22" s="84">
        <f>VLOOKUP(N22,'MAPAS DE RIESGOS INHER Y RESID'!$O$3:$P$7,2,FALSE)</f>
        <v>16</v>
      </c>
      <c r="P22" s="84">
        <f t="shared" si="5"/>
        <v>32</v>
      </c>
      <c r="Q22" s="83" t="str">
        <f>IF(OR('MAPAS DE RIESGOS INHER Y RESID'!$G$7=P22,P22&lt;'MAPAS DE RIESGOS INHER Y RESID'!$G$3+1),'MAPAS DE RIESGOS INHER Y RESID'!$M$6,IF(OR('MAPAS DE RIESGOS INHER Y RESID'!$H$5=P22,P22&lt;'MAPAS DE RIESGOS INHER Y RESID'!$I$5+1),'MAPAS DE RIESGOS INHER Y RESID'!$M$5,IF(OR('MAPAS DE RIESGOS INHER Y RESID'!$I$4=P22,P22&lt;'MAPAS DE RIESGOS INHER Y RESID'!$J$4+1),'MAPAS DE RIESGOS INHER Y RESID'!$M$4,'MAPAS DE RIESGOS INHER Y RESID'!$M$3)))</f>
        <v>MODERADO</v>
      </c>
      <c r="R22" s="74"/>
      <c r="S22" s="74" t="s">
        <v>276</v>
      </c>
      <c r="T22" s="74"/>
      <c r="U22" s="74" t="s">
        <v>277</v>
      </c>
      <c r="V22" s="83" t="s">
        <v>178</v>
      </c>
      <c r="W22" s="85">
        <f>VLOOKUP(V22,'MAPAS DE RIESGOS INHER Y RESID'!$E$16:$F$18,2,FALSE)</f>
        <v>0.4</v>
      </c>
      <c r="X22" s="86">
        <f t="shared" si="4"/>
        <v>19.2</v>
      </c>
      <c r="Y22" s="83" t="str">
        <f>IF(OR('MAPAS DE RIESGOS INHER Y RESID'!$G$18=X22,X22&lt;'MAPAS DE RIESGOS INHER Y RESID'!$G$16+1),'MAPAS DE RIESGOS INHER Y RESID'!$M$19,IF(OR('MAPAS DE RIESGOS INHER Y RESID'!$H$17=X22,X22&lt;'MAPAS DE RIESGOS INHER Y RESID'!$I$18+1),'MAPAS DE RIESGOS INHER Y RESID'!$M$18,IF(OR('MAPAS DE RIESGOS INHER Y RESID'!$I$17=X22,X22&lt;'MAPAS DE RIESGOS INHER Y RESID'!$J$17+1),'MAPAS DE RIESGOS INHER Y RESID'!$M$17,'MAPAS DE RIESGOS INHER Y RESID'!$M$16)))</f>
        <v>MODERADO</v>
      </c>
      <c r="Z22" s="74" t="str">
        <f>VLOOKUP(Y22,'TABLA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234" x14ac:dyDescent="0.25">
      <c r="A23" s="136"/>
      <c r="B23" s="110" t="s">
        <v>199</v>
      </c>
      <c r="C23" s="110"/>
      <c r="D23" s="110" t="s">
        <v>199</v>
      </c>
      <c r="E23" s="110"/>
      <c r="F23" s="110"/>
      <c r="G23" s="111"/>
      <c r="H23" s="136"/>
      <c r="I23" s="76" t="s">
        <v>211</v>
      </c>
      <c r="J23" s="75" t="s">
        <v>73</v>
      </c>
      <c r="K23" s="76" t="s">
        <v>72</v>
      </c>
      <c r="L23" s="83" t="s">
        <v>184</v>
      </c>
      <c r="M23" s="84">
        <f>VLOOKUP(L23,'MAPAS DE RIESGOS INHER Y RESID'!$E$3:$F$7,2,FALSE)</f>
        <v>2</v>
      </c>
      <c r="N23" s="83" t="s">
        <v>187</v>
      </c>
      <c r="O23" s="84">
        <f>VLOOKUP(N23,'MAPAS DE RIESGOS INHER Y RESID'!$O$3:$P$7,2,FALSE)</f>
        <v>4</v>
      </c>
      <c r="P23" s="84">
        <f t="shared" si="5"/>
        <v>8</v>
      </c>
      <c r="Q23" s="83" t="str">
        <f>IF(OR('MAPAS DE RIESGOS INHER Y RESID'!$G$7=P23,P23&lt;'MAPAS DE RIESGOS INHER Y RESID'!$G$3+1),'MAPAS DE RIESGOS INHER Y RESID'!$M$6,IF(OR('MAPAS DE RIESGOS INHER Y RESID'!$H$5=P23,P23&lt;'MAPAS DE RIESGOS INHER Y RESID'!$I$5+1),'MAPAS DE RIESGOS INHER Y RESID'!$M$5,IF(OR('MAPAS DE RIESGOS INHER Y RESID'!$I$4=P23,P23&lt;'MAPAS DE RIESGOS INHER Y RESID'!$J$4+1),'MAPAS DE RIESGOS INHER Y RESID'!$M$4,'MAPAS DE RIESGOS INHER Y RESID'!$M$3)))</f>
        <v>BAJO</v>
      </c>
      <c r="R23" s="74"/>
      <c r="S23" s="74"/>
      <c r="T23" s="100" t="s">
        <v>240</v>
      </c>
      <c r="U23" s="100" t="s">
        <v>241</v>
      </c>
      <c r="V23" s="83" t="s">
        <v>178</v>
      </c>
      <c r="W23" s="85">
        <f>VLOOKUP(V23,'MAPAS DE RIESGOS INHER Y RESID'!$E$16:$F$18,2,FALSE)</f>
        <v>0.4</v>
      </c>
      <c r="X23" s="86">
        <f t="shared" si="4"/>
        <v>4.8</v>
      </c>
      <c r="Y23" s="83" t="str">
        <f>IF(OR('MAPAS DE RIESGOS INHER Y RESID'!$G$18=X23,X23&lt;'MAPAS DE RIESGOS INHER Y RESID'!$G$16+1),'MAPAS DE RIESGOS INHER Y RESID'!$M$19,IF(OR('MAPAS DE RIESGOS INHER Y RESID'!$H$17=X23,X23&lt;'MAPAS DE RIESGOS INHER Y RESID'!$I$18+1),'MAPAS DE RIESGOS INHER Y RESID'!$M$18,IF(OR('MAPAS DE RIESGOS INHER Y RESID'!$I$17=X23,X23&lt;'MAPAS DE RIESGOS INHER Y RESID'!$J$17+1),'MAPAS DE RIESGOS INHER Y RESID'!$M$17,'MAPAS DE RIESGOS INHER Y RESID'!$M$16)))</f>
        <v>BAJO</v>
      </c>
      <c r="Z23" s="74" t="str">
        <f>VLOOKUP(Y23,'TABLA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331.5" x14ac:dyDescent="0.25">
      <c r="A24" s="136"/>
      <c r="B24" s="110" t="s">
        <v>199</v>
      </c>
      <c r="C24" s="110"/>
      <c r="D24" s="110" t="s">
        <v>199</v>
      </c>
      <c r="E24" s="110"/>
      <c r="F24" s="110"/>
      <c r="G24" s="111"/>
      <c r="H24" s="136"/>
      <c r="I24" s="76" t="s">
        <v>70</v>
      </c>
      <c r="J24" s="75" t="s">
        <v>71</v>
      </c>
      <c r="K24" s="76" t="s">
        <v>72</v>
      </c>
      <c r="L24" s="83" t="s">
        <v>184</v>
      </c>
      <c r="M24" s="84">
        <f>VLOOKUP(L24,'MAPAS DE RIESGOS INHER Y RESID'!$E$3:$F$7,2,FALSE)</f>
        <v>2</v>
      </c>
      <c r="N24" s="83" t="s">
        <v>187</v>
      </c>
      <c r="O24" s="84">
        <f>VLOOKUP(N24,'MAPAS DE RIESGOS INHER Y RESID'!$O$3:$P$7,2,FALSE)</f>
        <v>4</v>
      </c>
      <c r="P24" s="84">
        <f t="shared" ref="P24" si="6">M24*O24</f>
        <v>8</v>
      </c>
      <c r="Q24" s="83" t="str">
        <f>IF(OR('MAPAS DE RIESGOS INHER Y RESID'!$G$7=P24,P24&lt;'MAPAS DE RIESGOS INHER Y RESID'!$G$3+1),'MAPAS DE RIESGOS INHER Y RESID'!$M$6,IF(OR('MAPAS DE RIESGOS INHER Y RESID'!$H$5=P24,P24&lt;'MAPAS DE RIESGOS INHER Y RESID'!$I$5+1),'MAPAS DE RIESGOS INHER Y RESID'!$M$5,IF(OR('MAPAS DE RIESGOS INHER Y RESID'!$I$4=P24,P24&lt;'MAPAS DE RIESGOS INHER Y RESID'!$J$4+1),'MAPAS DE RIESGOS INHER Y RESID'!$M$4,'MAPAS DE RIESGOS INHER Y RESID'!$M$3)))</f>
        <v>BAJO</v>
      </c>
      <c r="R24" s="74"/>
      <c r="S24" s="74"/>
      <c r="T24" s="100" t="s">
        <v>240</v>
      </c>
      <c r="U24" s="100" t="s">
        <v>241</v>
      </c>
      <c r="V24" s="83" t="s">
        <v>178</v>
      </c>
      <c r="W24" s="85">
        <f>VLOOKUP(V24,'MAPAS DE RIESGOS INHER Y RESID'!$E$16:$F$18,2,FALSE)</f>
        <v>0.4</v>
      </c>
      <c r="X24" s="86">
        <f t="shared" si="4"/>
        <v>4.8</v>
      </c>
      <c r="Y24" s="83" t="str">
        <f>IF(OR('MAPAS DE RIESGOS INHER Y RESID'!$G$18=X24,X24&lt;'MAPAS DE RIESGOS INHER Y RESID'!$G$16+1),'MAPAS DE RIESGOS INHER Y RESID'!$M$19,IF(OR('MAPAS DE RIESGOS INHER Y RESID'!$H$17=X24,X24&lt;'MAPAS DE RIESGOS INHER Y RESID'!$I$18+1),'MAPAS DE RIESGOS INHER Y RESID'!$M$18,IF(OR('MAPAS DE RIESGOS INHER Y RESID'!$I$17=X24,X24&lt;'MAPAS DE RIESGOS INHER Y RESID'!$J$17+1),'MAPAS DE RIESGOS INHER Y RESID'!$M$17,'MAPAS DE RIESGOS INHER Y RESID'!$M$16)))</f>
        <v>BAJO</v>
      </c>
      <c r="Z24" s="74" t="str">
        <f>VLOOKUP(Y24,'TABLA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253.5" x14ac:dyDescent="0.25">
      <c r="A25" s="136"/>
      <c r="B25" s="110" t="s">
        <v>199</v>
      </c>
      <c r="C25" s="110"/>
      <c r="D25" s="110" t="s">
        <v>199</v>
      </c>
      <c r="E25" s="110"/>
      <c r="F25" s="110"/>
      <c r="G25" s="111"/>
      <c r="H25" s="136"/>
      <c r="I25" s="76" t="s">
        <v>294</v>
      </c>
      <c r="J25" s="95" t="s">
        <v>295</v>
      </c>
      <c r="K25" s="76" t="s">
        <v>63</v>
      </c>
      <c r="L25" s="83" t="s">
        <v>184</v>
      </c>
      <c r="M25" s="84">
        <f>VLOOKUP(L25,'MAPAS DE RIESGOS INHER Y RESID'!$E$3:$F$7,2,FALSE)</f>
        <v>2</v>
      </c>
      <c r="N25" s="83" t="s">
        <v>187</v>
      </c>
      <c r="O25" s="84">
        <f>VLOOKUP(N25,'MAPAS DE RIESGOS INHER Y RESID'!$O$3:$P$7,2,FALSE)</f>
        <v>4</v>
      </c>
      <c r="P25" s="84">
        <f t="shared" ref="P25" si="7">M25*O25</f>
        <v>8</v>
      </c>
      <c r="Q25" s="83" t="str">
        <f>IF(OR('MAPAS DE RIESGOS INHER Y RESID'!$G$7=P25,P25&lt;'MAPAS DE RIESGOS INHER Y RESID'!$G$3+1),'MAPAS DE RIESGOS INHER Y RESID'!$M$6,IF(OR('MAPAS DE RIESGOS INHER Y RESID'!$H$5=P25,P25&lt;'MAPAS DE RIESGOS INHER Y RESID'!$I$5+1),'MAPAS DE RIESGOS INHER Y RESID'!$M$5,IF(OR('MAPAS DE RIESGOS INHER Y RESID'!$I$4=P25,P25&lt;'MAPAS DE RIESGOS INHER Y RESID'!$J$4+1),'MAPAS DE RIESGOS INHER Y RESID'!$M$4,'MAPAS DE RIESGOS INHER Y RESID'!$M$3)))</f>
        <v>BAJO</v>
      </c>
      <c r="R25" s="100" t="s">
        <v>274</v>
      </c>
      <c r="S25" s="100"/>
      <c r="T25" s="100"/>
      <c r="U25" s="100" t="s">
        <v>275</v>
      </c>
      <c r="V25" s="83" t="s">
        <v>178</v>
      </c>
      <c r="W25" s="85">
        <f>VLOOKUP(V25,'MAPAS DE RIESGOS INHER Y RESID'!$E$16:$F$18,2,FALSE)</f>
        <v>0.4</v>
      </c>
      <c r="X25" s="86">
        <f t="shared" si="4"/>
        <v>4.8</v>
      </c>
      <c r="Y25" s="83" t="str">
        <f>IF(OR('MAPAS DE RIESGOS INHER Y RESID'!$G$18=X25,X25&lt;'MAPAS DE RIESGOS INHER Y RESID'!$G$16+1),'MAPAS DE RIESGOS INHER Y RESID'!$M$19,IF(OR('MAPAS DE RIESGOS INHER Y RESID'!$H$17=X25,X25&lt;'MAPAS DE RIESGOS INHER Y RESID'!$I$18+1),'MAPAS DE RIESGOS INHER Y RESID'!$M$18,IF(OR('MAPAS DE RIESGOS INHER Y RESID'!$I$17=X25,X25&lt;'MAPAS DE RIESGOS INHER Y RESID'!$J$17+1),'MAPAS DE RIESGOS INHER Y RESID'!$M$17,'MAPAS DE RIESGOS INHER Y RESID'!$M$16)))</f>
        <v>BAJO</v>
      </c>
      <c r="Z25" s="74" t="str">
        <f>VLOOKUP(Y25,'TABLA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8"/>
  <mergeCells count="28">
    <mergeCell ref="H19:H25"/>
    <mergeCell ref="A19:A25"/>
    <mergeCell ref="Y4:Y5"/>
    <mergeCell ref="Z4:Z5"/>
    <mergeCell ref="A6:A18"/>
    <mergeCell ref="B6:B18"/>
    <mergeCell ref="C6:C18"/>
    <mergeCell ref="D6:D18"/>
    <mergeCell ref="E6:E18"/>
    <mergeCell ref="F6:F18"/>
    <mergeCell ref="G6:G18"/>
    <mergeCell ref="H6:H18"/>
    <mergeCell ref="K4:K5"/>
    <mergeCell ref="L4:O4"/>
    <mergeCell ref="Q4:Q5"/>
    <mergeCell ref="R4:U4"/>
    <mergeCell ref="V4:V5"/>
    <mergeCell ref="X4:X5"/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equal" id="{18C73CB1-0FA4-4803-9D78-85336531AC4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D6076479-5B7E-4DBA-8647-2539B1A29F4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685136DD-20FD-4DBC-8F63-CB05270D8B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0184631E-3E11-46F3-B3A2-B5B117AACA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93EFBA6A-8EB5-4368-A9CC-A0BE4EE7EB1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L7:L18</xm:sqref>
        </x14:conditionalFormatting>
        <x14:conditionalFormatting xmlns:xm="http://schemas.microsoft.com/office/excel/2006/main">
          <x14:cfRule type="cellIs" priority="111" operator="equal" id="{B4A70271-F351-4E34-B366-75DB708B35F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D19FDB04-F213-4A52-BA65-CE64F9D3862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724D88FB-C8C0-4786-8DAD-AC7D368644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934F7B5F-513D-4A69-ADD4-25BA802BB3F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29E50608-7650-4E63-B88E-E300E9595B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N7:N18</xm:sqref>
        </x14:conditionalFormatting>
        <x14:conditionalFormatting xmlns:xm="http://schemas.microsoft.com/office/excel/2006/main">
          <x14:cfRule type="cellIs" priority="121" operator="equal" id="{D946E400-6A7B-4B7B-820B-AF87A448B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78989080-B1F0-481E-901E-3E6AB1FBA6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F4133508-A86E-4A0A-A047-F71B79DC67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810FA482-35D6-4A91-BAEF-09F910E011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V6:V18</xm:sqref>
        </x14:conditionalFormatting>
        <x14:conditionalFormatting xmlns:xm="http://schemas.microsoft.com/office/excel/2006/main">
          <x14:cfRule type="cellIs" priority="102" operator="equal" id="{CFB74ADC-0184-4879-AB58-0B3D8A8059D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29CA8025-595F-4788-B6A3-2E21772757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6FBA6A87-08FD-4FAD-9A67-55170AA6E7E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CCF49227-F68C-4B7A-BC0C-2BA707709E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10F2FAD9-47F7-4053-849C-B30E3B6909D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cellIs" priority="97" operator="equal" id="{88F546C5-D842-43BF-975E-C6CA0366887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1645B100-04DA-464C-9157-5CEE6D76BBE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283EF8F4-B9CA-4C39-A79B-FC380D1BCA2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89ACA0BF-4FD3-4536-B6C6-F052E8C5DE0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C02C2420-49F5-428E-BFB8-5E546356A3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cellIs" priority="107" operator="equal" id="{0A6EA6EF-ADD1-4E0A-812F-9346DA565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3704D3BE-E967-4C40-AE73-408191B60D8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E927EA8F-370F-4FC4-9926-082F9FB024C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4C058358-116A-4DD6-B03C-54AEDF0771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Q6:Q18</xm:sqref>
        </x14:conditionalFormatting>
        <x14:conditionalFormatting xmlns:xm="http://schemas.microsoft.com/office/excel/2006/main">
          <x14:cfRule type="cellIs" priority="93" operator="equal" id="{B3E1DC3D-80B4-4D0C-8D05-A6FF990B1C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4D354573-5445-416E-BEF6-4804AD6B2DB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5972AE8A-0C4C-41ED-894A-788A4DEABEA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250C9F12-54D9-4180-BEEB-9BC71B3C972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Y6:Y18</xm:sqref>
        </x14:conditionalFormatting>
        <x14:conditionalFormatting xmlns:xm="http://schemas.microsoft.com/office/excel/2006/main">
          <x14:cfRule type="cellIs" priority="88" operator="equal" id="{46646FAC-6C53-40CE-AFB7-69BBCB55A39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4EE676CB-0E24-4AFC-BEA4-CBEE5551100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FAB9B396-0638-44B2-BDBD-03E96FF50BC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1B994252-D7B2-42B4-B000-BDBBB5A314E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3A9301BD-55C0-4D4E-9884-F8CC3F126C9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cellIs" priority="83" operator="equal" id="{B8C130B7-ADF8-4C87-A98D-54A32DC0318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D7BA0F2E-BAEC-4345-BAB8-38D557807A1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10ACC263-C0B1-4F82-9680-4CF5E5B2953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FE0D84D8-83B2-4694-9405-CB64C9848DB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C2CC888A-B465-4C40-AEC4-D6E2B28C707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cellIs" priority="79" operator="equal" id="{A21E8EE0-4B03-4B52-A328-E978BA49A20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394DE976-FA57-40E1-A707-0F0313B56E1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31F9B308-DABB-4967-BC71-64EF77C1DE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A47345FF-741C-413D-8872-4AC11EF40B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cellIs" priority="75" operator="equal" id="{4C930FBD-93F1-46B2-9C26-D57FB856EE1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D74A2C3D-3275-4F2B-BB53-CC241ADBC7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D05CE0C5-22DC-45F5-8B05-1D8808F2B87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0355F31E-8FEE-435B-BE87-CAFDC80325D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V19:V25</xm:sqref>
        </x14:conditionalFormatting>
        <x14:conditionalFormatting xmlns:xm="http://schemas.microsoft.com/office/excel/2006/main">
          <x14:cfRule type="cellIs" priority="71" operator="equal" id="{007BF1D5-15E0-4A4D-8D5B-BED3684F488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1D565DF7-D131-407C-BED0-38F9EEFC819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D1D3E9BE-03BF-443F-987D-6BB7BEE4569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FCA9BB0A-C525-4806-AC74-8F8D19DB35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Y19:Y25</xm:sqref>
        </x14:conditionalFormatting>
        <x14:conditionalFormatting xmlns:xm="http://schemas.microsoft.com/office/excel/2006/main">
          <x14:cfRule type="cellIs" priority="66" operator="equal" id="{FE9F5CF2-D542-4645-B2E0-709780DEB4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3252BF75-4AE6-44EF-9569-6D5A120523E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7955882E-267F-404A-A963-255AED1B5E8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AE4845FC-D6AB-4F7A-9A77-E91380226E2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4C80D68A-7307-4EE3-BB43-3DE2CCCC897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cellIs" priority="61" operator="equal" id="{AC38F2CF-A51A-467D-83CB-3748609C8C6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4B6F6B7E-AC70-4294-9C93-B2019E43B4A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4138E7C4-6DCF-48FC-A409-8F67C7CC862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672FDF34-BCAD-485E-B014-38CFE9B82C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EA48CD02-153B-4AC5-B7EF-0AB134FD8B9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cellIs" priority="57" operator="equal" id="{6E31FF9F-6025-4CB8-9F6F-0C7D61BB27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F76130BC-5630-47FA-B6D7-5925FABF1F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7BAF25D6-C894-4919-9273-B01D62B74C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B5AADDC7-80E1-4F5C-AF2D-40FBAFA58F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cellIs" priority="52" operator="equal" id="{A327D0B3-7CA5-4E5F-8874-F033233E9EF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B6A0CE5A-A0A6-4D8E-AE63-8C811A8ECA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13E812B0-72EA-4374-BD87-09A43B74A65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B7A110F6-CA7A-470C-9C18-3ACB00F4B5E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0F0ED168-E976-456A-ACE5-C867A1DCA4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cellIs" priority="47" operator="equal" id="{40F930CA-0BB1-4669-AE22-578A34C3B05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1F4A903C-27D1-4DE5-99F9-21FC1E9048E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D3646A5C-1166-416D-AC37-A6C65168D26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82368D6F-BDA0-44FE-9E48-66C766077F7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46A5273C-8CEA-435F-9C8C-F3D29811B95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cellIs" priority="43" operator="equal" id="{890A05CF-01D8-4D0E-B888-D0E55B4CD28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569B06F3-C4AB-41B4-829F-A6E00BFDF5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95E13088-D061-4DF6-8E2F-F5686EB9E3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D368DAD0-EDE9-482C-9BF2-26FE0F50A0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cellIs" priority="38" operator="equal" id="{E27EF7F0-4533-4082-B01A-564C5DB3473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E0565D19-71F0-4C36-81DA-B505006025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EE302D50-016A-4EB1-975B-476057E7D32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8D0DF2BC-E336-4DF4-AEE9-9D7BBF2C66E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20A9A06B-57B3-4675-B74E-B481D01C4FB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cellIs" priority="33" operator="equal" id="{E540CE2A-EBB9-40B5-BE92-DCD0D87BDCE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1E9DE609-3670-4FF6-A381-A69F58AF50F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62CC8F78-080E-467A-962A-DBF41E629A2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590940BF-6704-4F34-990B-084BBA03DB7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A72E4E8A-D58D-43A2-A6C2-C2F24DC50EC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cellIs" priority="29" operator="equal" id="{EC668E2B-FA52-424C-BF00-B3568B16559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24221558-71C2-405C-8153-C8E93E7EF6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52CECC62-8D94-4092-91D1-8E644E2B3F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838C5636-542D-4A7A-931C-EE84A76B25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cellIs" priority="24" operator="equal" id="{9AA37C21-73AD-4482-A3F2-B375B8C2958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BFEF639E-37B0-4432-A48B-9E4F6ED08D7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0B33AB2B-74C8-4EE2-BA04-1CCB6EEF7F0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72DCFEE8-DB57-48F7-BD84-F90555CC8D2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CE768013-51EA-4B37-948A-2F8F2092DBE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cellIs" priority="19" operator="equal" id="{4B89454D-F405-4649-8873-70D5ADA00CA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741EA279-A944-4DFE-8916-C41870195DA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98D1660D-6DA0-4A74-BDA1-5AA111ECFEF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7F384D41-7D5D-49AE-A720-526554C8819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83875313-F2DD-4A4D-BA41-0BAC157FDAD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cellIs" priority="15" operator="equal" id="{A7BDD25E-0CDC-4EED-B8BC-02930E0218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26AF7403-1AEE-4B10-A036-961E9CEF36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CB82F7E-CA63-46F8-A52F-FFDCCEDA5FA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1CE478E8-7575-437C-AA37-BD84FC9888A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cellIs" priority="10" operator="equal" id="{7714D251-DB40-4600-A739-2DA010AF8AE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CD2387FD-B266-4C8B-A66A-FACE29CFBCB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A07334C7-C823-4DA5-83B4-4EEE810139D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2A254281-C8D0-4BCB-BA13-01D911BDBC9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2FA667A0-CFD1-4BF3-B943-6D941789563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L24:L25</xm:sqref>
        </x14:conditionalFormatting>
        <x14:conditionalFormatting xmlns:xm="http://schemas.microsoft.com/office/excel/2006/main">
          <x14:cfRule type="cellIs" priority="5" operator="equal" id="{C3DFA5BB-E603-4B4C-9287-974F2EF998B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B3EC8F0-5793-40CD-B099-FDC41B67EF9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7D74FA0B-FA56-48F2-AC78-1F685C12732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28E13A10-DCC9-45BA-8FAE-F6D884A50A1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8ACFAF29-DBFC-4941-BCBB-F364AADFBE7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N24:N25</xm:sqref>
        </x14:conditionalFormatting>
        <x14:conditionalFormatting xmlns:xm="http://schemas.microsoft.com/office/excel/2006/main">
          <x14:cfRule type="cellIs" priority="1" operator="equal" id="{30F1B763-A7ED-4F3E-9360-DFDB999643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569A0FF9-71A4-4AAC-96AA-592E0EAF6F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BEDFF034-C3FE-4F7B-8618-240923CB17C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C54C207D-4F0C-43D5-A121-B01BCCCB503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Q24:Q25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L6:L25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N6:N25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8" activePane="bottomLeft" state="frozen"/>
      <selection pane="bottomLeft" activeCell="A28" sqref="A28:C28"/>
    </sheetView>
  </sheetViews>
  <sheetFormatPr baseColWidth="10" defaultColWidth="10.85546875" defaultRowHeight="19.5" x14ac:dyDescent="0.25"/>
  <cols>
    <col min="1" max="1" width="41.42578125" style="7" customWidth="1"/>
    <col min="2" max="2" width="51.42578125" style="73" customWidth="1"/>
    <col min="3" max="3" width="56.28515625" style="8" customWidth="1"/>
    <col min="4" max="16384" width="10.85546875" style="6"/>
  </cols>
  <sheetData>
    <row r="1" spans="1:3" ht="38.1" customHeight="1" x14ac:dyDescent="0.25">
      <c r="A1" s="93" t="s">
        <v>204</v>
      </c>
      <c r="B1" s="93" t="s">
        <v>203</v>
      </c>
      <c r="C1" s="93" t="s">
        <v>142</v>
      </c>
    </row>
    <row r="2" spans="1:3" ht="78" x14ac:dyDescent="0.25">
      <c r="A2" s="76" t="s">
        <v>10</v>
      </c>
      <c r="B2" s="75" t="s">
        <v>221</v>
      </c>
      <c r="C2" s="76" t="s">
        <v>11</v>
      </c>
    </row>
    <row r="3" spans="1:3" ht="58.5" x14ac:dyDescent="0.25">
      <c r="A3" s="76" t="s">
        <v>12</v>
      </c>
      <c r="B3" s="75" t="s">
        <v>13</v>
      </c>
      <c r="C3" s="76" t="s">
        <v>11</v>
      </c>
    </row>
    <row r="4" spans="1:3" ht="409.5" x14ac:dyDescent="0.25">
      <c r="A4" s="76" t="s">
        <v>14</v>
      </c>
      <c r="B4" s="75" t="s">
        <v>239</v>
      </c>
      <c r="C4" s="76" t="s">
        <v>15</v>
      </c>
    </row>
    <row r="5" spans="1:3" ht="97.5" x14ac:dyDescent="0.25">
      <c r="A5" s="76" t="s">
        <v>16</v>
      </c>
      <c r="B5" s="75" t="s">
        <v>17</v>
      </c>
      <c r="C5" s="76" t="s">
        <v>18</v>
      </c>
    </row>
    <row r="6" spans="1:3" ht="97.5" x14ac:dyDescent="0.25">
      <c r="A6" s="76" t="s">
        <v>19</v>
      </c>
      <c r="B6" s="75" t="s">
        <v>20</v>
      </c>
      <c r="C6" s="76" t="s">
        <v>15</v>
      </c>
    </row>
    <row r="7" spans="1:3" ht="327.75" customHeight="1" x14ac:dyDescent="0.25">
      <c r="A7" s="76" t="s">
        <v>21</v>
      </c>
      <c r="B7" s="75" t="s">
        <v>238</v>
      </c>
      <c r="C7" s="76" t="s">
        <v>15</v>
      </c>
    </row>
    <row r="8" spans="1:3" ht="97.5" x14ac:dyDescent="0.25">
      <c r="A8" s="76" t="s">
        <v>22</v>
      </c>
      <c r="B8" s="75" t="s">
        <v>23</v>
      </c>
      <c r="C8" s="76" t="s">
        <v>24</v>
      </c>
    </row>
    <row r="9" spans="1:3" ht="97.5" x14ac:dyDescent="0.25">
      <c r="A9" s="76" t="s">
        <v>25</v>
      </c>
      <c r="B9" s="75" t="s">
        <v>23</v>
      </c>
      <c r="C9" s="76" t="s">
        <v>24</v>
      </c>
    </row>
    <row r="10" spans="1:3" ht="136.5" x14ac:dyDescent="0.25">
      <c r="A10" s="76" t="s">
        <v>26</v>
      </c>
      <c r="B10" s="75" t="s">
        <v>27</v>
      </c>
      <c r="C10" s="76" t="s">
        <v>24</v>
      </c>
    </row>
    <row r="11" spans="1:3" ht="117" x14ac:dyDescent="0.25">
      <c r="A11" s="76" t="s">
        <v>28</v>
      </c>
      <c r="B11" s="75" t="s">
        <v>234</v>
      </c>
      <c r="C11" s="76" t="s">
        <v>29</v>
      </c>
    </row>
    <row r="12" spans="1:3" ht="97.5" x14ac:dyDescent="0.25">
      <c r="A12" s="76" t="s">
        <v>30</v>
      </c>
      <c r="B12" s="75" t="s">
        <v>31</v>
      </c>
      <c r="C12" s="76" t="s">
        <v>24</v>
      </c>
    </row>
    <row r="13" spans="1:3" ht="97.5" x14ac:dyDescent="0.25">
      <c r="A13" s="76" t="s">
        <v>32</v>
      </c>
      <c r="B13" s="75" t="s">
        <v>212</v>
      </c>
      <c r="C13" s="76" t="s">
        <v>24</v>
      </c>
    </row>
    <row r="14" spans="1:3" ht="39" x14ac:dyDescent="0.25">
      <c r="A14" s="76" t="s">
        <v>33</v>
      </c>
      <c r="B14" s="75" t="s">
        <v>34</v>
      </c>
      <c r="C14" s="76" t="s">
        <v>35</v>
      </c>
    </row>
    <row r="15" spans="1:3" ht="78" x14ac:dyDescent="0.25">
      <c r="A15" s="76" t="s">
        <v>36</v>
      </c>
      <c r="B15" s="75" t="s">
        <v>37</v>
      </c>
      <c r="C15" s="76" t="s">
        <v>38</v>
      </c>
    </row>
    <row r="16" spans="1:3" ht="39" x14ac:dyDescent="0.25">
      <c r="A16" s="76" t="s">
        <v>39</v>
      </c>
      <c r="B16" s="75" t="s">
        <v>34</v>
      </c>
      <c r="C16" s="76" t="s">
        <v>35</v>
      </c>
    </row>
    <row r="17" spans="1:3" ht="97.5" x14ac:dyDescent="0.25">
      <c r="A17" s="76" t="s">
        <v>40</v>
      </c>
      <c r="B17" s="75" t="s">
        <v>41</v>
      </c>
      <c r="C17" s="76" t="s">
        <v>35</v>
      </c>
    </row>
    <row r="18" spans="1:3" ht="117" x14ac:dyDescent="0.25">
      <c r="A18" s="76" t="s">
        <v>42</v>
      </c>
      <c r="B18" s="75" t="s">
        <v>43</v>
      </c>
      <c r="C18" s="76" t="s">
        <v>35</v>
      </c>
    </row>
    <row r="19" spans="1:3" ht="58.5" x14ac:dyDescent="0.25">
      <c r="A19" s="76" t="s">
        <v>44</v>
      </c>
      <c r="B19" s="75" t="s">
        <v>45</v>
      </c>
      <c r="C19" s="76" t="s">
        <v>46</v>
      </c>
    </row>
    <row r="20" spans="1:3" ht="39" x14ac:dyDescent="0.25">
      <c r="A20" s="76" t="s">
        <v>47</v>
      </c>
      <c r="B20" s="75" t="s">
        <v>45</v>
      </c>
      <c r="C20" s="76" t="s">
        <v>38</v>
      </c>
    </row>
    <row r="21" spans="1:3" ht="78" x14ac:dyDescent="0.25">
      <c r="A21" s="76" t="s">
        <v>48</v>
      </c>
      <c r="B21" s="75" t="s">
        <v>49</v>
      </c>
      <c r="C21" s="76" t="s">
        <v>50</v>
      </c>
    </row>
    <row r="22" spans="1:3" ht="78" x14ac:dyDescent="0.25">
      <c r="A22" s="76" t="s">
        <v>51</v>
      </c>
      <c r="B22" s="75" t="s">
        <v>49</v>
      </c>
      <c r="C22" s="76" t="s">
        <v>50</v>
      </c>
    </row>
    <row r="23" spans="1:3" ht="58.5" x14ac:dyDescent="0.25">
      <c r="A23" s="76" t="s">
        <v>52</v>
      </c>
      <c r="B23" s="75" t="s">
        <v>209</v>
      </c>
      <c r="C23" s="76" t="s">
        <v>53</v>
      </c>
    </row>
    <row r="24" spans="1:3" ht="214.5" x14ac:dyDescent="0.25">
      <c r="A24" s="76" t="s">
        <v>54</v>
      </c>
      <c r="B24" s="75" t="s">
        <v>222</v>
      </c>
      <c r="C24" s="76" t="s">
        <v>55</v>
      </c>
    </row>
    <row r="25" spans="1:3" ht="136.5" x14ac:dyDescent="0.25">
      <c r="A25" s="76" t="s">
        <v>56</v>
      </c>
      <c r="B25" s="75" t="s">
        <v>207</v>
      </c>
      <c r="C25" s="76" t="s">
        <v>57</v>
      </c>
    </row>
    <row r="26" spans="1:3" ht="97.5" x14ac:dyDescent="0.25">
      <c r="A26" s="76" t="s">
        <v>58</v>
      </c>
      <c r="B26" s="75" t="s">
        <v>200</v>
      </c>
      <c r="C26" s="76" t="s">
        <v>59</v>
      </c>
    </row>
    <row r="27" spans="1:3" ht="370.5" x14ac:dyDescent="0.25">
      <c r="A27" s="76" t="s">
        <v>60</v>
      </c>
      <c r="B27" s="75" t="s">
        <v>229</v>
      </c>
      <c r="C27" s="76" t="s">
        <v>61</v>
      </c>
    </row>
    <row r="28" spans="1:3" ht="202.5" x14ac:dyDescent="0.25">
      <c r="A28" s="76" t="s">
        <v>62</v>
      </c>
      <c r="B28" s="95" t="s">
        <v>260</v>
      </c>
      <c r="C28" s="76" t="s">
        <v>63</v>
      </c>
    </row>
    <row r="29" spans="1:3" ht="195" x14ac:dyDescent="0.25">
      <c r="A29" s="76" t="s">
        <v>64</v>
      </c>
      <c r="B29" s="75" t="s">
        <v>65</v>
      </c>
      <c r="C29" s="76" t="s">
        <v>66</v>
      </c>
    </row>
    <row r="30" spans="1:3" ht="97.5" x14ac:dyDescent="0.25">
      <c r="A30" s="76" t="s">
        <v>67</v>
      </c>
      <c r="B30" s="75" t="s">
        <v>68</v>
      </c>
      <c r="C30" s="76" t="s">
        <v>69</v>
      </c>
    </row>
    <row r="31" spans="1:3" ht="173.1" customHeight="1" x14ac:dyDescent="0.25">
      <c r="A31" s="76" t="s">
        <v>70</v>
      </c>
      <c r="B31" s="75" t="s">
        <v>71</v>
      </c>
      <c r="C31" s="76" t="s">
        <v>72</v>
      </c>
    </row>
    <row r="32" spans="1:3" ht="105" customHeight="1" x14ac:dyDescent="0.25">
      <c r="A32" s="76" t="s">
        <v>211</v>
      </c>
      <c r="B32" s="75" t="s">
        <v>73</v>
      </c>
      <c r="C32" s="76" t="s">
        <v>72</v>
      </c>
    </row>
    <row r="33" spans="1:3" ht="195" x14ac:dyDescent="0.25">
      <c r="A33" s="76" t="s">
        <v>74</v>
      </c>
      <c r="B33" s="75" t="s">
        <v>75</v>
      </c>
      <c r="C33" s="76" t="s">
        <v>76</v>
      </c>
    </row>
    <row r="34" spans="1:3" ht="136.5" x14ac:dyDescent="0.25">
      <c r="A34" s="76" t="s">
        <v>77</v>
      </c>
      <c r="B34" s="75" t="s">
        <v>232</v>
      </c>
      <c r="C34" s="76" t="s">
        <v>76</v>
      </c>
    </row>
    <row r="35" spans="1:3" ht="97.5" x14ac:dyDescent="0.25">
      <c r="A35" s="76" t="s">
        <v>79</v>
      </c>
      <c r="B35" s="75" t="s">
        <v>78</v>
      </c>
      <c r="C35" s="76" t="s">
        <v>76</v>
      </c>
    </row>
    <row r="36" spans="1:3" ht="273" x14ac:dyDescent="0.25">
      <c r="A36" s="76" t="s">
        <v>80</v>
      </c>
      <c r="B36" s="75" t="s">
        <v>219</v>
      </c>
      <c r="C36" s="76" t="s">
        <v>81</v>
      </c>
    </row>
    <row r="37" spans="1:3" ht="409.5" x14ac:dyDescent="0.25">
      <c r="A37" s="76" t="s">
        <v>82</v>
      </c>
      <c r="B37" s="75" t="s">
        <v>252</v>
      </c>
      <c r="C37" s="76" t="s">
        <v>81</v>
      </c>
    </row>
    <row r="38" spans="1:3" ht="156" x14ac:dyDescent="0.25">
      <c r="A38" s="76" t="s">
        <v>83</v>
      </c>
      <c r="B38" s="75" t="s">
        <v>244</v>
      </c>
      <c r="C38" s="76" t="s">
        <v>81</v>
      </c>
    </row>
    <row r="39" spans="1:3" ht="273" x14ac:dyDescent="0.25">
      <c r="A39" s="76" t="s">
        <v>84</v>
      </c>
      <c r="B39" s="75" t="s">
        <v>251</v>
      </c>
      <c r="C39" s="76" t="s">
        <v>81</v>
      </c>
    </row>
    <row r="40" spans="1:3" ht="156" x14ac:dyDescent="0.25">
      <c r="A40" s="76" t="s">
        <v>85</v>
      </c>
      <c r="B40" s="75" t="s">
        <v>245</v>
      </c>
      <c r="C40" s="76" t="s">
        <v>81</v>
      </c>
    </row>
    <row r="41" spans="1:3" ht="156" x14ac:dyDescent="0.25">
      <c r="A41" s="76" t="s">
        <v>220</v>
      </c>
      <c r="B41" s="75" t="s">
        <v>246</v>
      </c>
      <c r="C41" s="76" t="s">
        <v>81</v>
      </c>
    </row>
    <row r="42" spans="1:3" ht="409.5" x14ac:dyDescent="0.25">
      <c r="A42" s="76" t="s">
        <v>86</v>
      </c>
      <c r="B42" s="75" t="s">
        <v>213</v>
      </c>
      <c r="C42" s="76" t="s">
        <v>87</v>
      </c>
    </row>
    <row r="43" spans="1:3" ht="136.5" x14ac:dyDescent="0.25">
      <c r="A43" s="76" t="s">
        <v>88</v>
      </c>
      <c r="B43" s="75" t="s">
        <v>231</v>
      </c>
      <c r="C43" s="76" t="s">
        <v>89</v>
      </c>
    </row>
    <row r="44" spans="1:3" ht="88.5" customHeight="1" x14ac:dyDescent="0.25">
      <c r="A44" s="76" t="s">
        <v>119</v>
      </c>
      <c r="B44" s="75" t="s">
        <v>120</v>
      </c>
      <c r="C44" s="76" t="s">
        <v>121</v>
      </c>
    </row>
    <row r="45" spans="1:3" ht="78" x14ac:dyDescent="0.25">
      <c r="A45" s="76" t="s">
        <v>90</v>
      </c>
      <c r="B45" s="75" t="s">
        <v>91</v>
      </c>
      <c r="C45" s="76" t="s">
        <v>92</v>
      </c>
    </row>
    <row r="46" spans="1:3" ht="175.5" x14ac:dyDescent="0.25">
      <c r="A46" s="76" t="s">
        <v>93</v>
      </c>
      <c r="B46" s="75" t="s">
        <v>225</v>
      </c>
      <c r="C46" s="76" t="s">
        <v>94</v>
      </c>
    </row>
    <row r="47" spans="1:3" ht="78" x14ac:dyDescent="0.25">
      <c r="A47" s="76" t="s">
        <v>95</v>
      </c>
      <c r="B47" s="75" t="s">
        <v>96</v>
      </c>
      <c r="C47" s="76" t="s">
        <v>97</v>
      </c>
    </row>
    <row r="48" spans="1:3" ht="78" x14ac:dyDescent="0.25">
      <c r="A48" s="76" t="s">
        <v>98</v>
      </c>
      <c r="B48" s="75" t="s">
        <v>214</v>
      </c>
      <c r="C48" s="76" t="s">
        <v>97</v>
      </c>
    </row>
    <row r="49" spans="1:3" ht="97.5" x14ac:dyDescent="0.25">
      <c r="A49" s="76" t="s">
        <v>228</v>
      </c>
      <c r="B49" s="75" t="s">
        <v>206</v>
      </c>
      <c r="C49" s="94" t="s">
        <v>100</v>
      </c>
    </row>
    <row r="50" spans="1:3" ht="156" x14ac:dyDescent="0.25">
      <c r="A50" s="76" t="s">
        <v>101</v>
      </c>
      <c r="B50" s="75" t="s">
        <v>223</v>
      </c>
      <c r="C50" s="76" t="s">
        <v>102</v>
      </c>
    </row>
    <row r="51" spans="1:3" ht="39" x14ac:dyDescent="0.25">
      <c r="A51" s="76" t="s">
        <v>247</v>
      </c>
      <c r="B51" s="75" t="s">
        <v>103</v>
      </c>
      <c r="C51" s="76" t="s">
        <v>104</v>
      </c>
    </row>
    <row r="52" spans="1:3" ht="136.5" x14ac:dyDescent="0.25">
      <c r="A52" s="76" t="s">
        <v>248</v>
      </c>
      <c r="B52" s="75" t="s">
        <v>249</v>
      </c>
      <c r="C52" s="76" t="s">
        <v>105</v>
      </c>
    </row>
    <row r="53" spans="1:3" ht="156" x14ac:dyDescent="0.25">
      <c r="A53" s="76" t="s">
        <v>106</v>
      </c>
      <c r="B53" s="75" t="s">
        <v>233</v>
      </c>
      <c r="C53" s="76" t="s">
        <v>107</v>
      </c>
    </row>
    <row r="54" spans="1:3" ht="175.5" x14ac:dyDescent="0.25">
      <c r="A54" s="76" t="s">
        <v>210</v>
      </c>
      <c r="B54" s="75" t="s">
        <v>224</v>
      </c>
      <c r="C54" s="76" t="s">
        <v>108</v>
      </c>
    </row>
    <row r="55" spans="1:3" ht="58.5" x14ac:dyDescent="0.25">
      <c r="A55" s="76" t="s">
        <v>109</v>
      </c>
      <c r="B55" s="75" t="s">
        <v>110</v>
      </c>
      <c r="C55" s="76" t="s">
        <v>111</v>
      </c>
    </row>
    <row r="56" spans="1:3" ht="58.5" x14ac:dyDescent="0.25">
      <c r="A56" s="76" t="s">
        <v>112</v>
      </c>
      <c r="B56" s="75" t="s">
        <v>113</v>
      </c>
      <c r="C56" s="76" t="s">
        <v>111</v>
      </c>
    </row>
    <row r="57" spans="1:3" ht="214.5" x14ac:dyDescent="0.25">
      <c r="A57" s="76" t="s">
        <v>114</v>
      </c>
      <c r="B57" s="75" t="s">
        <v>226</v>
      </c>
      <c r="C57" s="76" t="s">
        <v>115</v>
      </c>
    </row>
    <row r="58" spans="1:3" ht="39" x14ac:dyDescent="0.25">
      <c r="A58" s="76" t="s">
        <v>116</v>
      </c>
      <c r="B58" s="75" t="s">
        <v>250</v>
      </c>
      <c r="C58" s="76" t="s">
        <v>117</v>
      </c>
    </row>
    <row r="59" spans="1:3" ht="370.5" x14ac:dyDescent="0.25">
      <c r="A59" s="76" t="s">
        <v>215</v>
      </c>
      <c r="B59" s="75" t="s">
        <v>236</v>
      </c>
      <c r="C59" s="76" t="s">
        <v>118</v>
      </c>
    </row>
    <row r="60" spans="1:3" ht="390" x14ac:dyDescent="0.25">
      <c r="A60" s="76" t="s">
        <v>216</v>
      </c>
      <c r="B60" s="75" t="s">
        <v>235</v>
      </c>
      <c r="C60" s="76" t="s">
        <v>118</v>
      </c>
    </row>
    <row r="61" spans="1:3" ht="234" x14ac:dyDescent="0.25">
      <c r="A61" s="76" t="s">
        <v>217</v>
      </c>
      <c r="B61" s="75" t="s">
        <v>237</v>
      </c>
      <c r="C61" s="76" t="s">
        <v>118</v>
      </c>
    </row>
    <row r="62" spans="1:3" ht="195" x14ac:dyDescent="0.25">
      <c r="A62" s="76" t="s">
        <v>218</v>
      </c>
      <c r="B62" s="75" t="s">
        <v>227</v>
      </c>
      <c r="C62" s="76" t="s">
        <v>118</v>
      </c>
    </row>
    <row r="63" spans="1:3" ht="39" x14ac:dyDescent="0.25">
      <c r="A63" s="76" t="s">
        <v>122</v>
      </c>
      <c r="B63" s="75" t="s">
        <v>99</v>
      </c>
      <c r="C63" s="94" t="s">
        <v>38</v>
      </c>
    </row>
    <row r="64" spans="1:3" ht="156" x14ac:dyDescent="0.25">
      <c r="A64" s="76" t="s">
        <v>125</v>
      </c>
      <c r="B64" s="75" t="s">
        <v>123</v>
      </c>
      <c r="C64" s="76" t="s">
        <v>124</v>
      </c>
    </row>
    <row r="65" ht="137.1" customHeight="1" x14ac:dyDescent="0.25"/>
  </sheetData>
  <autoFilter ref="A1:C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8" zoomScale="110" zoomScaleNormal="110" workbookViewId="0">
      <selection activeCell="B5" sqref="B5"/>
    </sheetView>
  </sheetViews>
  <sheetFormatPr baseColWidth="10" defaultColWidth="10.85546875" defaultRowHeight="11.25" x14ac:dyDescent="0.15"/>
  <cols>
    <col min="1" max="1" width="21.28515625" style="9" customWidth="1"/>
    <col min="2" max="2" width="43.42578125" style="9" customWidth="1"/>
    <col min="3" max="3" width="4.85546875" style="9" customWidth="1"/>
    <col min="4" max="4" width="19.42578125" style="9" customWidth="1"/>
    <col min="5" max="5" width="13" style="9" customWidth="1"/>
    <col min="6" max="16384" width="10.85546875" style="9"/>
  </cols>
  <sheetData>
    <row r="1" spans="1:2" ht="21" customHeight="1" x14ac:dyDescent="0.15">
      <c r="A1" s="145" t="s">
        <v>126</v>
      </c>
      <c r="B1" s="145"/>
    </row>
    <row r="2" spans="1:2" ht="57" customHeight="1" x14ac:dyDescent="0.15">
      <c r="A2" s="50" t="s">
        <v>171</v>
      </c>
      <c r="B2" s="10" t="s">
        <v>127</v>
      </c>
    </row>
    <row r="3" spans="1:2" ht="51.95" customHeight="1" x14ac:dyDescent="0.15">
      <c r="A3" s="11" t="s">
        <v>128</v>
      </c>
      <c r="B3" s="10" t="s">
        <v>129</v>
      </c>
    </row>
    <row r="4" spans="1:2" ht="56.1" customHeight="1" x14ac:dyDescent="0.15">
      <c r="A4" s="12" t="s">
        <v>172</v>
      </c>
      <c r="B4" s="10" t="s">
        <v>130</v>
      </c>
    </row>
    <row r="5" spans="1:2" ht="53.1" customHeight="1" x14ac:dyDescent="0.15">
      <c r="A5" s="51" t="s">
        <v>131</v>
      </c>
      <c r="B5" s="10" t="s">
        <v>132</v>
      </c>
    </row>
    <row r="6" spans="1:2" ht="63.95" customHeight="1" x14ac:dyDescent="0.15">
      <c r="A6" s="13" t="s">
        <v>133</v>
      </c>
      <c r="B6" s="10" t="s">
        <v>134</v>
      </c>
    </row>
    <row r="8" spans="1:2" ht="30" customHeight="1" x14ac:dyDescent="0.15">
      <c r="A8" s="143" t="s">
        <v>135</v>
      </c>
      <c r="B8" s="144"/>
    </row>
    <row r="9" spans="1:2" ht="41.1" customHeight="1" x14ac:dyDescent="0.15">
      <c r="A9" s="52" t="s">
        <v>136</v>
      </c>
      <c r="B9" s="14" t="s">
        <v>137</v>
      </c>
    </row>
    <row r="10" spans="1:2" ht="45" customHeight="1" x14ac:dyDescent="0.15">
      <c r="A10" s="11" t="s">
        <v>173</v>
      </c>
      <c r="B10" s="14" t="s">
        <v>138</v>
      </c>
    </row>
    <row r="11" spans="1:2" ht="50.1" customHeight="1" x14ac:dyDescent="0.15">
      <c r="A11" s="15" t="s">
        <v>174</v>
      </c>
      <c r="B11" s="14" t="s">
        <v>139</v>
      </c>
    </row>
    <row r="12" spans="1:2" ht="45" customHeight="1" x14ac:dyDescent="0.15">
      <c r="A12" s="53" t="s">
        <v>175</v>
      </c>
      <c r="B12" s="14" t="s">
        <v>140</v>
      </c>
    </row>
    <row r="13" spans="1:2" ht="54.95" customHeight="1" x14ac:dyDescent="0.15">
      <c r="A13" s="16" t="s">
        <v>176</v>
      </c>
      <c r="B13" s="14" t="s">
        <v>141</v>
      </c>
    </row>
    <row r="15" spans="1:2" ht="330" customHeight="1" x14ac:dyDescent="0.15"/>
    <row r="17" spans="1:2" ht="27.95" customHeight="1" x14ac:dyDescent="0.15">
      <c r="A17" s="146" t="s">
        <v>157</v>
      </c>
      <c r="B17" s="147"/>
    </row>
    <row r="18" spans="1:2" ht="51.95" customHeight="1" x14ac:dyDescent="0.15">
      <c r="A18" s="59" t="s">
        <v>158</v>
      </c>
      <c r="B18" s="60" t="s">
        <v>161</v>
      </c>
    </row>
    <row r="19" spans="1:2" ht="48" customHeight="1" x14ac:dyDescent="0.15">
      <c r="A19" s="17" t="s">
        <v>159</v>
      </c>
      <c r="B19" s="60" t="s">
        <v>162</v>
      </c>
    </row>
    <row r="20" spans="1:2" ht="42.95" customHeight="1" x14ac:dyDescent="0.15">
      <c r="A20" s="18" t="s">
        <v>160</v>
      </c>
      <c r="B20" s="60" t="s">
        <v>163</v>
      </c>
    </row>
    <row r="24" spans="1:2" ht="26.1" customHeight="1" x14ac:dyDescent="0.15">
      <c r="A24" s="54" t="s">
        <v>143</v>
      </c>
      <c r="B24" s="57" t="s">
        <v>144</v>
      </c>
    </row>
    <row r="25" spans="1:2" ht="60" customHeight="1" x14ac:dyDescent="0.15">
      <c r="A25" s="61" t="s">
        <v>164</v>
      </c>
      <c r="B25" s="62" t="s">
        <v>168</v>
      </c>
    </row>
    <row r="26" spans="1:2" ht="60" customHeight="1" x14ac:dyDescent="0.15">
      <c r="A26" s="55" t="s">
        <v>165</v>
      </c>
      <c r="B26" s="58" t="s">
        <v>145</v>
      </c>
    </row>
    <row r="27" spans="1:2" ht="60" customHeight="1" x14ac:dyDescent="0.15">
      <c r="A27" s="63" t="s">
        <v>166</v>
      </c>
      <c r="B27" s="64" t="s">
        <v>169</v>
      </c>
    </row>
    <row r="28" spans="1:2" ht="60" customHeight="1" x14ac:dyDescent="0.15">
      <c r="A28" s="19" t="s">
        <v>167</v>
      </c>
      <c r="B28" s="56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31" customWidth="1"/>
    <col min="4" max="4" width="6.42578125" style="31" customWidth="1"/>
    <col min="5" max="5" width="13.7109375" style="31" customWidth="1"/>
    <col min="6" max="6" width="6.7109375" style="31" customWidth="1"/>
    <col min="7" max="7" width="15.140625" style="31" customWidth="1"/>
    <col min="8" max="11" width="13.85546875" style="31" customWidth="1"/>
    <col min="12" max="12" width="2.7109375" style="31" customWidth="1"/>
    <col min="13" max="13" width="13.85546875" style="31" customWidth="1"/>
    <col min="14" max="14" width="10.85546875" style="31"/>
    <col min="15" max="15" width="15" style="31" bestFit="1" customWidth="1"/>
    <col min="16" max="16384" width="10.85546875" style="31"/>
  </cols>
  <sheetData>
    <row r="1" spans="1:16" ht="33.950000000000003" customHeight="1" x14ac:dyDescent="0.3">
      <c r="A1" s="30"/>
      <c r="B1" s="30"/>
      <c r="C1" s="30"/>
      <c r="D1" s="30"/>
      <c r="E1" s="30"/>
      <c r="F1" s="30"/>
      <c r="G1" s="150" t="s">
        <v>154</v>
      </c>
      <c r="H1" s="150"/>
      <c r="I1" s="150"/>
      <c r="J1" s="150"/>
      <c r="K1" s="150"/>
      <c r="L1" s="30"/>
      <c r="M1" s="30"/>
      <c r="O1" s="149" t="s">
        <v>142</v>
      </c>
      <c r="P1" s="149"/>
    </row>
    <row r="2" spans="1:16" ht="15" x14ac:dyDescent="0.2">
      <c r="A2" s="32"/>
      <c r="B2" s="30"/>
      <c r="C2" s="30"/>
      <c r="D2" s="30"/>
      <c r="E2" s="32"/>
      <c r="F2" s="32"/>
      <c r="G2" s="30"/>
      <c r="H2" s="30"/>
      <c r="I2" s="30"/>
      <c r="J2" s="30"/>
      <c r="K2" s="30"/>
      <c r="L2" s="30"/>
      <c r="M2" s="30"/>
    </row>
    <row r="3" spans="1:16" ht="50.1" customHeight="1" x14ac:dyDescent="0.2">
      <c r="A3" s="151"/>
      <c r="B3" s="33"/>
      <c r="C3" s="30"/>
      <c r="D3" s="154" t="s">
        <v>126</v>
      </c>
      <c r="E3" s="34" t="s">
        <v>192</v>
      </c>
      <c r="F3" s="35">
        <v>5</v>
      </c>
      <c r="G3" s="36">
        <f>+$F3*G$8</f>
        <v>10</v>
      </c>
      <c r="H3" s="37">
        <f t="shared" ref="H3:K6" si="0">+$F3*H$8</f>
        <v>20</v>
      </c>
      <c r="I3" s="38">
        <f t="shared" si="0"/>
        <v>80</v>
      </c>
      <c r="J3" s="39">
        <f t="shared" si="0"/>
        <v>1280</v>
      </c>
      <c r="K3" s="39">
        <f t="shared" si="0"/>
        <v>327680</v>
      </c>
      <c r="L3" s="30"/>
      <c r="M3" s="65" t="s">
        <v>182</v>
      </c>
      <c r="O3" s="70" t="s">
        <v>186</v>
      </c>
      <c r="P3" s="71">
        <v>2</v>
      </c>
    </row>
    <row r="4" spans="1:16" ht="50.1" customHeight="1" x14ac:dyDescent="0.2">
      <c r="A4" s="151"/>
      <c r="B4" s="33"/>
      <c r="C4" s="30"/>
      <c r="D4" s="154"/>
      <c r="E4" s="34" t="s">
        <v>183</v>
      </c>
      <c r="F4" s="35">
        <v>4</v>
      </c>
      <c r="G4" s="36">
        <f>+$F4*G$8</f>
        <v>8</v>
      </c>
      <c r="H4" s="37">
        <f t="shared" si="0"/>
        <v>16</v>
      </c>
      <c r="I4" s="38">
        <f t="shared" si="0"/>
        <v>64</v>
      </c>
      <c r="J4" s="38">
        <f t="shared" si="0"/>
        <v>1024</v>
      </c>
      <c r="K4" s="39">
        <f t="shared" si="0"/>
        <v>262144</v>
      </c>
      <c r="L4" s="30"/>
      <c r="M4" s="66" t="s">
        <v>166</v>
      </c>
      <c r="O4" s="70" t="s">
        <v>187</v>
      </c>
      <c r="P4" s="71">
        <v>4</v>
      </c>
    </row>
    <row r="5" spans="1:16" ht="50.1" customHeight="1" x14ac:dyDescent="0.2">
      <c r="A5" s="151"/>
      <c r="B5" s="33"/>
      <c r="C5" s="34"/>
      <c r="D5" s="154"/>
      <c r="E5" s="34" t="s">
        <v>178</v>
      </c>
      <c r="F5" s="35">
        <v>3</v>
      </c>
      <c r="G5" s="36">
        <f>+$F5*G$8</f>
        <v>6</v>
      </c>
      <c r="H5" s="37">
        <f t="shared" si="0"/>
        <v>12</v>
      </c>
      <c r="I5" s="37">
        <f t="shared" si="0"/>
        <v>48</v>
      </c>
      <c r="J5" s="38">
        <f t="shared" si="0"/>
        <v>768</v>
      </c>
      <c r="K5" s="39">
        <f t="shared" si="0"/>
        <v>196608</v>
      </c>
      <c r="L5" s="30"/>
      <c r="M5" s="67" t="s">
        <v>165</v>
      </c>
      <c r="O5" s="70" t="s">
        <v>188</v>
      </c>
      <c r="P5" s="71">
        <v>16</v>
      </c>
    </row>
    <row r="6" spans="1:16" ht="50.1" customHeight="1" x14ac:dyDescent="0.2">
      <c r="A6" s="151"/>
      <c r="B6" s="33"/>
      <c r="C6" s="30"/>
      <c r="D6" s="154"/>
      <c r="E6" s="34" t="s">
        <v>184</v>
      </c>
      <c r="F6" s="35">
        <v>2</v>
      </c>
      <c r="G6" s="36">
        <f>+$F6*G$8</f>
        <v>4</v>
      </c>
      <c r="H6" s="36">
        <f t="shared" si="0"/>
        <v>8</v>
      </c>
      <c r="I6" s="37">
        <f t="shared" si="0"/>
        <v>32</v>
      </c>
      <c r="J6" s="38">
        <f t="shared" si="0"/>
        <v>512</v>
      </c>
      <c r="K6" s="39">
        <f t="shared" si="0"/>
        <v>131072</v>
      </c>
      <c r="L6" s="30"/>
      <c r="M6" s="68" t="s">
        <v>164</v>
      </c>
      <c r="O6" s="70" t="s">
        <v>189</v>
      </c>
      <c r="P6" s="71">
        <v>256</v>
      </c>
    </row>
    <row r="7" spans="1:16" ht="50.1" customHeight="1" x14ac:dyDescent="0.2">
      <c r="A7" s="151"/>
      <c r="B7" s="33"/>
      <c r="C7" s="34"/>
      <c r="D7" s="154"/>
      <c r="E7" s="34" t="s">
        <v>185</v>
      </c>
      <c r="F7" s="35">
        <v>1</v>
      </c>
      <c r="G7" s="36">
        <f>+$F7*G$8</f>
        <v>2</v>
      </c>
      <c r="H7" s="36">
        <f t="shared" ref="H7:K7" si="1">+$F7*H$8</f>
        <v>4</v>
      </c>
      <c r="I7" s="37">
        <f t="shared" si="1"/>
        <v>16</v>
      </c>
      <c r="J7" s="38">
        <f t="shared" si="1"/>
        <v>256</v>
      </c>
      <c r="K7" s="39">
        <f t="shared" si="1"/>
        <v>65536</v>
      </c>
      <c r="L7" s="30"/>
      <c r="M7" s="30"/>
      <c r="O7" s="70" t="s">
        <v>190</v>
      </c>
      <c r="P7" s="71">
        <v>65536</v>
      </c>
    </row>
    <row r="8" spans="1:16" ht="27" customHeight="1" x14ac:dyDescent="0.2">
      <c r="A8" s="30"/>
      <c r="B8" s="30"/>
      <c r="C8" s="30"/>
      <c r="D8" s="30"/>
      <c r="E8" s="30"/>
      <c r="F8" s="30"/>
      <c r="G8" s="40">
        <v>2</v>
      </c>
      <c r="H8" s="40">
        <v>4</v>
      </c>
      <c r="I8" s="40">
        <v>16</v>
      </c>
      <c r="J8" s="40">
        <v>256</v>
      </c>
      <c r="K8" s="40">
        <v>65536</v>
      </c>
      <c r="L8" s="30"/>
      <c r="M8" s="30"/>
    </row>
    <row r="9" spans="1:16" ht="27" customHeight="1" x14ac:dyDescent="0.2">
      <c r="A9" s="30"/>
      <c r="B9" s="30"/>
      <c r="C9" s="30"/>
      <c r="D9" s="30"/>
      <c r="E9" s="30"/>
      <c r="F9" s="30"/>
      <c r="G9" s="69" t="s">
        <v>186</v>
      </c>
      <c r="H9" s="69" t="s">
        <v>187</v>
      </c>
      <c r="I9" s="69" t="s">
        <v>188</v>
      </c>
      <c r="J9" s="69" t="s">
        <v>189</v>
      </c>
      <c r="K9" s="69" t="s">
        <v>190</v>
      </c>
      <c r="L9" s="30"/>
      <c r="M9" s="30"/>
    </row>
    <row r="10" spans="1:16" ht="26.1" customHeight="1" x14ac:dyDescent="0.2">
      <c r="A10" s="30"/>
      <c r="B10" s="30"/>
      <c r="C10" s="30"/>
      <c r="D10" s="30"/>
      <c r="E10" s="30"/>
      <c r="F10" s="30"/>
      <c r="G10" s="152" t="s">
        <v>142</v>
      </c>
      <c r="H10" s="152"/>
      <c r="I10" s="152"/>
      <c r="J10" s="152"/>
      <c r="K10" s="152"/>
      <c r="L10" s="30"/>
      <c r="M10" s="30"/>
    </row>
    <row r="11" spans="1:16" ht="15" x14ac:dyDescent="0.2">
      <c r="A11" s="30"/>
      <c r="B11" s="30"/>
      <c r="C11" s="30"/>
      <c r="D11" s="30"/>
      <c r="E11" s="30"/>
      <c r="F11" s="30"/>
      <c r="G11" s="148"/>
      <c r="H11" s="148"/>
      <c r="I11" s="148"/>
      <c r="J11" s="148"/>
      <c r="K11" s="148"/>
      <c r="L11" s="30"/>
      <c r="M11" s="30"/>
    </row>
    <row r="12" spans="1:16" ht="15" x14ac:dyDescent="0.2">
      <c r="A12" s="30"/>
      <c r="B12" s="30"/>
      <c r="C12" s="30"/>
      <c r="D12" s="30"/>
      <c r="E12" s="30"/>
      <c r="F12" s="30"/>
      <c r="G12" s="41"/>
      <c r="H12" s="41"/>
      <c r="I12" s="41"/>
      <c r="J12" s="41"/>
      <c r="K12" s="41"/>
      <c r="L12" s="30"/>
      <c r="M12" s="30"/>
    </row>
    <row r="13" spans="1:16" ht="15" x14ac:dyDescent="0.2">
      <c r="A13" s="30"/>
      <c r="B13" s="30"/>
      <c r="C13" s="30"/>
      <c r="D13" s="30"/>
      <c r="E13" s="30"/>
      <c r="F13" s="30"/>
      <c r="G13" s="42"/>
      <c r="H13" s="42"/>
      <c r="I13" s="42"/>
      <c r="J13" s="42"/>
      <c r="K13" s="42"/>
      <c r="L13" s="30"/>
      <c r="M13" s="30"/>
    </row>
    <row r="14" spans="1:16" ht="33.950000000000003" customHeight="1" x14ac:dyDescent="0.3">
      <c r="A14" s="30"/>
      <c r="B14" s="30"/>
      <c r="C14" s="30"/>
      <c r="D14" s="30"/>
      <c r="E14" s="30"/>
      <c r="F14" s="30"/>
      <c r="G14" s="150" t="s">
        <v>155</v>
      </c>
      <c r="H14" s="150"/>
      <c r="I14" s="150"/>
      <c r="J14" s="150"/>
      <c r="K14" s="150"/>
      <c r="L14" s="30"/>
      <c r="M14" s="30"/>
    </row>
    <row r="15" spans="1:16" ht="15" x14ac:dyDescent="0.2">
      <c r="A15" s="153"/>
      <c r="B15" s="43"/>
      <c r="C15" s="151"/>
      <c r="D15" s="151"/>
      <c r="E15" s="151"/>
      <c r="F15" s="44"/>
      <c r="G15" s="45"/>
      <c r="H15" s="45"/>
      <c r="I15" s="45"/>
      <c r="J15" s="45"/>
      <c r="K15" s="30"/>
      <c r="L15" s="30"/>
      <c r="M15" s="30"/>
    </row>
    <row r="16" spans="1:16" ht="50.1" customHeight="1" x14ac:dyDescent="0.2">
      <c r="A16" s="153"/>
      <c r="B16" s="33"/>
      <c r="C16" s="46"/>
      <c r="D16" s="155" t="s">
        <v>157</v>
      </c>
      <c r="E16" s="72" t="s">
        <v>177</v>
      </c>
      <c r="F16" s="47">
        <v>0.15</v>
      </c>
      <c r="G16" s="48">
        <f>G$19-$F16*G$19</f>
        <v>8.5</v>
      </c>
      <c r="H16" s="37">
        <f t="shared" ref="H16:I16" si="2">H$19-$F16*H$19</f>
        <v>40.799999999999997</v>
      </c>
      <c r="I16" s="38">
        <f t="shared" si="2"/>
        <v>870.4</v>
      </c>
      <c r="J16" s="39">
        <f>J$19-$F16*J$19</f>
        <v>278528</v>
      </c>
      <c r="K16" s="30"/>
      <c r="L16" s="30"/>
      <c r="M16" s="39" t="s">
        <v>182</v>
      </c>
    </row>
    <row r="17" spans="1:13" ht="50.1" customHeight="1" x14ac:dyDescent="0.2">
      <c r="A17" s="153"/>
      <c r="B17" s="33"/>
      <c r="C17" s="46"/>
      <c r="D17" s="155"/>
      <c r="E17" s="72" t="s">
        <v>178</v>
      </c>
      <c r="F17" s="47">
        <v>0.4</v>
      </c>
      <c r="G17" s="48">
        <f>G$19-$F17*G$19</f>
        <v>6</v>
      </c>
      <c r="H17" s="37">
        <f t="shared" ref="H17:I17" si="3">H$19-$F17*H$19</f>
        <v>28.799999999999997</v>
      </c>
      <c r="I17" s="38">
        <f t="shared" si="3"/>
        <v>614.4</v>
      </c>
      <c r="J17" s="38">
        <f>J$19-$F17*J$19</f>
        <v>196608</v>
      </c>
      <c r="K17" s="30"/>
      <c r="L17" s="30"/>
      <c r="M17" s="38" t="s">
        <v>166</v>
      </c>
    </row>
    <row r="18" spans="1:13" ht="50.1" customHeight="1" x14ac:dyDescent="0.2">
      <c r="A18" s="153"/>
      <c r="B18" s="33"/>
      <c r="C18" s="46"/>
      <c r="D18" s="155"/>
      <c r="E18" s="72" t="s">
        <v>179</v>
      </c>
      <c r="F18" s="47">
        <v>0.9</v>
      </c>
      <c r="G18" s="48">
        <f>G$19-$F18*G$19</f>
        <v>1</v>
      </c>
      <c r="H18" s="48">
        <f>H$19-$F18*H$19</f>
        <v>4.7999999999999972</v>
      </c>
      <c r="I18" s="37">
        <f>I$19-$F18*I$19</f>
        <v>102.39999999999998</v>
      </c>
      <c r="J18" s="38">
        <f>J$19-$F18*J$19</f>
        <v>32768</v>
      </c>
      <c r="K18" s="30"/>
      <c r="L18" s="30"/>
      <c r="M18" s="37" t="s">
        <v>165</v>
      </c>
    </row>
    <row r="19" spans="1:13" ht="30" customHeight="1" x14ac:dyDescent="0.2">
      <c r="A19" s="30"/>
      <c r="B19" s="30"/>
      <c r="C19" s="30"/>
      <c r="D19" s="30"/>
      <c r="E19" s="30"/>
      <c r="F19" s="47"/>
      <c r="G19" s="49">
        <v>10</v>
      </c>
      <c r="H19" s="49">
        <v>48</v>
      </c>
      <c r="I19" s="49">
        <v>1024</v>
      </c>
      <c r="J19" s="49">
        <v>327680</v>
      </c>
      <c r="K19" s="30"/>
      <c r="L19" s="30"/>
      <c r="M19" s="36" t="s">
        <v>164</v>
      </c>
    </row>
    <row r="20" spans="1:13" ht="26.25" customHeight="1" x14ac:dyDescent="0.2">
      <c r="A20" s="30"/>
      <c r="B20" s="30"/>
      <c r="C20" s="30"/>
      <c r="D20" s="30"/>
      <c r="E20" s="30"/>
      <c r="F20" s="47"/>
      <c r="G20" s="72" t="s">
        <v>180</v>
      </c>
      <c r="H20" s="72" t="s">
        <v>165</v>
      </c>
      <c r="I20" s="72" t="s">
        <v>181</v>
      </c>
      <c r="J20" s="72" t="s">
        <v>167</v>
      </c>
      <c r="K20" s="30"/>
      <c r="L20" s="30"/>
      <c r="M20" s="30"/>
    </row>
    <row r="21" spans="1:13" ht="26.1" customHeight="1" x14ac:dyDescent="0.2">
      <c r="A21" s="30"/>
      <c r="B21" s="30"/>
      <c r="C21" s="30"/>
      <c r="D21" s="30"/>
      <c r="E21" s="30"/>
      <c r="F21" s="47"/>
      <c r="G21" s="152" t="s">
        <v>156</v>
      </c>
      <c r="H21" s="152"/>
      <c r="I21" s="152"/>
      <c r="J21" s="152"/>
      <c r="K21" s="30"/>
      <c r="L21" s="30"/>
      <c r="M21" s="30"/>
    </row>
    <row r="22" spans="1:13" ht="15" x14ac:dyDescent="0.2">
      <c r="A22" s="30"/>
      <c r="B22" s="30"/>
      <c r="C22" s="30"/>
      <c r="D22" s="30"/>
      <c r="E22" s="30"/>
      <c r="F22" s="47"/>
      <c r="G22" s="148"/>
      <c r="H22" s="148"/>
      <c r="I22" s="148"/>
      <c r="J22" s="148"/>
      <c r="K22" s="30"/>
      <c r="L22" s="30"/>
      <c r="M22" s="30"/>
    </row>
    <row r="23" spans="1:13" ht="15" x14ac:dyDescent="0.2">
      <c r="A23" s="30"/>
      <c r="B23" s="30"/>
      <c r="C23" s="30"/>
      <c r="D23" s="30"/>
      <c r="E23" s="30"/>
      <c r="F23" s="47"/>
      <c r="G23" s="41"/>
      <c r="H23" s="41"/>
      <c r="I23" s="41"/>
      <c r="J23" s="41"/>
      <c r="K23" s="30"/>
      <c r="L23" s="30"/>
      <c r="M23" s="30"/>
    </row>
    <row r="24" spans="1:13" ht="15" x14ac:dyDescent="0.2">
      <c r="A24" s="30"/>
      <c r="B24" s="30"/>
      <c r="C24" s="30"/>
      <c r="D24" s="30"/>
      <c r="E24" s="30"/>
      <c r="F24" s="30"/>
      <c r="G24" s="42"/>
      <c r="H24" s="42"/>
      <c r="I24" s="42"/>
      <c r="J24" s="42"/>
      <c r="K24" s="30"/>
      <c r="L24" s="30"/>
      <c r="M24" s="30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- G_GENERAL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2024-03-07T16:31:47Z</dcterms:modified>
</cp:coreProperties>
</file>