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scritorio\INGECON DE COLOMBIA\TRIPLE A SA ESP\AÑO 2023\IDENTIFICACION DE PELIGRO\MATRIZ RIESGOS SST 2023\"/>
    </mc:Choice>
  </mc:AlternateContent>
  <bookViews>
    <workbookView xWindow="0" yWindow="0" windowWidth="20490" windowHeight="7350" activeTab="1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SST'!$A$5:$Z$57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4" l="1"/>
  <c r="O9" i="14"/>
  <c r="W9" i="14"/>
  <c r="M10" i="14"/>
  <c r="O10" i="14"/>
  <c r="W10" i="14"/>
  <c r="M11" i="14"/>
  <c r="O11" i="14"/>
  <c r="W11" i="14"/>
  <c r="M12" i="14"/>
  <c r="O12" i="14"/>
  <c r="W12" i="14"/>
  <c r="M13" i="14"/>
  <c r="O13" i="14"/>
  <c r="W13" i="14"/>
  <c r="M14" i="14"/>
  <c r="O14" i="14"/>
  <c r="W14" i="14"/>
  <c r="M15" i="14"/>
  <c r="O15" i="14"/>
  <c r="W15" i="14"/>
  <c r="M16" i="14"/>
  <c r="O16" i="14"/>
  <c r="W16" i="14"/>
  <c r="M17" i="14"/>
  <c r="O17" i="14"/>
  <c r="W17" i="14"/>
  <c r="M18" i="14"/>
  <c r="O18" i="14"/>
  <c r="W18" i="14"/>
  <c r="M19" i="14"/>
  <c r="O19" i="14"/>
  <c r="W19" i="14"/>
  <c r="M20" i="14"/>
  <c r="O20" i="14"/>
  <c r="W20" i="14"/>
  <c r="M21" i="14"/>
  <c r="O21" i="14"/>
  <c r="W21" i="14"/>
  <c r="M22" i="14"/>
  <c r="O22" i="14"/>
  <c r="W22" i="14"/>
  <c r="M23" i="14"/>
  <c r="O23" i="14"/>
  <c r="W23" i="14"/>
  <c r="M24" i="14"/>
  <c r="O24" i="14"/>
  <c r="W24" i="14"/>
  <c r="M25" i="14"/>
  <c r="O25" i="14"/>
  <c r="W25" i="14"/>
  <c r="M26" i="14"/>
  <c r="O26" i="14"/>
  <c r="W26" i="14"/>
  <c r="M27" i="14"/>
  <c r="O27" i="14"/>
  <c r="W27" i="14"/>
  <c r="M28" i="14"/>
  <c r="O28" i="14"/>
  <c r="W28" i="14"/>
  <c r="M29" i="14"/>
  <c r="O29" i="14"/>
  <c r="W29" i="14"/>
  <c r="M30" i="14"/>
  <c r="O30" i="14"/>
  <c r="W30" i="14"/>
  <c r="M31" i="14"/>
  <c r="O31" i="14"/>
  <c r="W31" i="14"/>
  <c r="M32" i="14"/>
  <c r="O32" i="14"/>
  <c r="W32" i="14"/>
  <c r="M33" i="14"/>
  <c r="O33" i="14"/>
  <c r="W33" i="14"/>
  <c r="M34" i="14"/>
  <c r="O34" i="14"/>
  <c r="W34" i="14"/>
  <c r="M35" i="14"/>
  <c r="O35" i="14"/>
  <c r="W35" i="14"/>
  <c r="M36" i="14"/>
  <c r="O36" i="14"/>
  <c r="W36" i="14"/>
  <c r="M37" i="14"/>
  <c r="O37" i="14"/>
  <c r="W37" i="14"/>
  <c r="M38" i="14"/>
  <c r="O38" i="14"/>
  <c r="W38" i="14"/>
  <c r="M39" i="14"/>
  <c r="O39" i="14"/>
  <c r="W39" i="14"/>
  <c r="M40" i="14"/>
  <c r="O40" i="14"/>
  <c r="W40" i="14"/>
  <c r="M41" i="14"/>
  <c r="O41" i="14"/>
  <c r="W41" i="14"/>
  <c r="M42" i="14"/>
  <c r="O42" i="14"/>
  <c r="W42" i="14"/>
  <c r="M43" i="14"/>
  <c r="O43" i="14"/>
  <c r="W43" i="14"/>
  <c r="M44" i="14"/>
  <c r="O44" i="14"/>
  <c r="W44" i="14"/>
  <c r="M45" i="14"/>
  <c r="O45" i="14"/>
  <c r="W45" i="14"/>
  <c r="M46" i="14"/>
  <c r="O46" i="14"/>
  <c r="W46" i="14"/>
  <c r="M47" i="14"/>
  <c r="O47" i="14"/>
  <c r="W47" i="14"/>
  <c r="M48" i="14"/>
  <c r="O48" i="14"/>
  <c r="W48" i="14"/>
  <c r="M49" i="14"/>
  <c r="O49" i="14"/>
  <c r="W49" i="14"/>
  <c r="M50" i="14"/>
  <c r="O50" i="14"/>
  <c r="W50" i="14"/>
  <c r="M51" i="14"/>
  <c r="O51" i="14"/>
  <c r="W51" i="14"/>
  <c r="M52" i="14"/>
  <c r="O52" i="14"/>
  <c r="W52" i="14"/>
  <c r="M53" i="14"/>
  <c r="O53" i="14"/>
  <c r="W53" i="14"/>
  <c r="M54" i="14"/>
  <c r="O54" i="14"/>
  <c r="W54" i="14"/>
  <c r="M55" i="14"/>
  <c r="O55" i="14"/>
  <c r="W55" i="14"/>
  <c r="M56" i="14"/>
  <c r="O56" i="14"/>
  <c r="W56" i="14"/>
  <c r="M57" i="14"/>
  <c r="O57" i="14"/>
  <c r="W57" i="14"/>
  <c r="P14" i="14" l="1"/>
  <c r="X14" i="14" s="1"/>
  <c r="Y14" i="14" s="1"/>
  <c r="Z14" i="14" s="1"/>
  <c r="P10" i="14"/>
  <c r="X10" i="14" s="1"/>
  <c r="Y10" i="14" s="1"/>
  <c r="Z10" i="14" s="1"/>
  <c r="P23" i="14"/>
  <c r="X23" i="14" s="1"/>
  <c r="Y23" i="14" s="1"/>
  <c r="Z23" i="14" s="1"/>
  <c r="P9" i="14"/>
  <c r="Q9" i="14" s="1"/>
  <c r="P15" i="14"/>
  <c r="X15" i="14" s="1"/>
  <c r="Y15" i="14" s="1"/>
  <c r="Z15" i="14" s="1"/>
  <c r="P57" i="14"/>
  <c r="Q57" i="14" s="1"/>
  <c r="P53" i="14"/>
  <c r="Q53" i="14" s="1"/>
  <c r="P33" i="14"/>
  <c r="X33" i="14" s="1"/>
  <c r="Y33" i="14" s="1"/>
  <c r="Z33" i="14" s="1"/>
  <c r="P29" i="14"/>
  <c r="X29" i="14" s="1"/>
  <c r="Y29" i="14" s="1"/>
  <c r="Z29" i="14" s="1"/>
  <c r="P25" i="14"/>
  <c r="X25" i="14" s="1"/>
  <c r="Y25" i="14" s="1"/>
  <c r="Z25" i="14" s="1"/>
  <c r="P17" i="14"/>
  <c r="X17" i="14" s="1"/>
  <c r="Y17" i="14" s="1"/>
  <c r="Z17" i="14" s="1"/>
  <c r="P13" i="14"/>
  <c r="Q13" i="14" s="1"/>
  <c r="P30" i="14"/>
  <c r="X30" i="14" s="1"/>
  <c r="Y30" i="14" s="1"/>
  <c r="Z30" i="14" s="1"/>
  <c r="P26" i="14"/>
  <c r="X26" i="14" s="1"/>
  <c r="Y26" i="14" s="1"/>
  <c r="Z26" i="14" s="1"/>
  <c r="P18" i="14"/>
  <c r="X18" i="14" s="1"/>
  <c r="Y18" i="14" s="1"/>
  <c r="Z18" i="14" s="1"/>
  <c r="P11" i="14"/>
  <c r="X11" i="14" s="1"/>
  <c r="Y11" i="14" s="1"/>
  <c r="Z11" i="14" s="1"/>
  <c r="P55" i="14"/>
  <c r="Q55" i="14" s="1"/>
  <c r="P12" i="14"/>
  <c r="Q12" i="14" s="1"/>
  <c r="P20" i="14"/>
  <c r="P16" i="14"/>
  <c r="X16" i="14" s="1"/>
  <c r="Y16" i="14" s="1"/>
  <c r="Z16" i="14" s="1"/>
  <c r="P54" i="14"/>
  <c r="Q54" i="14" s="1"/>
  <c r="P50" i="14"/>
  <c r="X50" i="14" s="1"/>
  <c r="Y50" i="14" s="1"/>
  <c r="Z50" i="14" s="1"/>
  <c r="P46" i="14"/>
  <c r="X46" i="14" s="1"/>
  <c r="Y46" i="14" s="1"/>
  <c r="Z46" i="14" s="1"/>
  <c r="P42" i="14"/>
  <c r="Q42" i="14" s="1"/>
  <c r="P38" i="14"/>
  <c r="Q38" i="14" s="1"/>
  <c r="P34" i="14"/>
  <c r="Q34" i="14" s="1"/>
  <c r="P32" i="14"/>
  <c r="P31" i="14"/>
  <c r="Q31" i="14" s="1"/>
  <c r="P28" i="14"/>
  <c r="P27" i="14"/>
  <c r="Q27" i="14" s="1"/>
  <c r="P24" i="14"/>
  <c r="P22" i="14"/>
  <c r="X22" i="14" s="1"/>
  <c r="Y22" i="14" s="1"/>
  <c r="Z22" i="14" s="1"/>
  <c r="P21" i="14"/>
  <c r="X21" i="14" s="1"/>
  <c r="Y21" i="14" s="1"/>
  <c r="Z21" i="14" s="1"/>
  <c r="P56" i="14"/>
  <c r="Q56" i="14" s="1"/>
  <c r="P52" i="14"/>
  <c r="Q52" i="14" s="1"/>
  <c r="P48" i="14"/>
  <c r="Q48" i="14" s="1"/>
  <c r="P44" i="14"/>
  <c r="X44" i="14" s="1"/>
  <c r="Y44" i="14" s="1"/>
  <c r="Z44" i="14" s="1"/>
  <c r="P40" i="14"/>
  <c r="Q40" i="14" s="1"/>
  <c r="P36" i="14"/>
  <c r="Q36" i="14" s="1"/>
  <c r="P19" i="14"/>
  <c r="P51" i="14"/>
  <c r="P49" i="14"/>
  <c r="P47" i="14"/>
  <c r="P45" i="14"/>
  <c r="P43" i="14"/>
  <c r="P41" i="14"/>
  <c r="P39" i="14"/>
  <c r="P37" i="14"/>
  <c r="P35" i="14"/>
  <c r="W6" i="14"/>
  <c r="Q14" i="14" l="1"/>
  <c r="Q23" i="14"/>
  <c r="Q15" i="14"/>
  <c r="X9" i="14"/>
  <c r="Y9" i="14" s="1"/>
  <c r="Z9" i="14" s="1"/>
  <c r="Q10" i="14"/>
  <c r="Q16" i="14"/>
  <c r="Q18" i="14"/>
  <c r="Q30" i="14"/>
  <c r="Q50" i="14"/>
  <c r="Q29" i="14"/>
  <c r="X12" i="14"/>
  <c r="Y12" i="14" s="1"/>
  <c r="Z12" i="14" s="1"/>
  <c r="X55" i="14"/>
  <c r="Y55" i="14" s="1"/>
  <c r="Z55" i="14" s="1"/>
  <c r="Q11" i="14"/>
  <c r="Q25" i="14"/>
  <c r="X57" i="14"/>
  <c r="Y57" i="14" s="1"/>
  <c r="Z57" i="14" s="1"/>
  <c r="Q26" i="14"/>
  <c r="Q46" i="14"/>
  <c r="Q17" i="14"/>
  <c r="X31" i="14"/>
  <c r="Y31" i="14" s="1"/>
  <c r="Z31" i="14" s="1"/>
  <c r="X42" i="14"/>
  <c r="Y42" i="14" s="1"/>
  <c r="Z42" i="14" s="1"/>
  <c r="X53" i="14"/>
  <c r="Y53" i="14" s="1"/>
  <c r="Z53" i="14" s="1"/>
  <c r="X13" i="14"/>
  <c r="Y13" i="14" s="1"/>
  <c r="Z13" i="14" s="1"/>
  <c r="X54" i="14"/>
  <c r="Y54" i="14" s="1"/>
  <c r="Z54" i="14" s="1"/>
  <c r="Q21" i="14"/>
  <c r="Q33" i="14"/>
  <c r="X20" i="14"/>
  <c r="Y20" i="14" s="1"/>
  <c r="Z20" i="14" s="1"/>
  <c r="Q20" i="14"/>
  <c r="X48" i="14"/>
  <c r="Y48" i="14" s="1"/>
  <c r="Z48" i="14" s="1"/>
  <c r="X40" i="14"/>
  <c r="Y40" i="14" s="1"/>
  <c r="Z40" i="14" s="1"/>
  <c r="X56" i="14"/>
  <c r="Y56" i="14" s="1"/>
  <c r="Z56" i="14" s="1"/>
  <c r="X28" i="14"/>
  <c r="Y28" i="14" s="1"/>
  <c r="Z28" i="14" s="1"/>
  <c r="Q28" i="14"/>
  <c r="X27" i="14"/>
  <c r="Y27" i="14" s="1"/>
  <c r="Z27" i="14" s="1"/>
  <c r="X34" i="14"/>
  <c r="Y34" i="14" s="1"/>
  <c r="Z34" i="14" s="1"/>
  <c r="X52" i="14"/>
  <c r="Y52" i="14" s="1"/>
  <c r="Z52" i="14" s="1"/>
  <c r="Q22" i="14"/>
  <c r="Q44" i="14"/>
  <c r="X36" i="14"/>
  <c r="Y36" i="14" s="1"/>
  <c r="Z36" i="14" s="1"/>
  <c r="X38" i="14"/>
  <c r="Y38" i="14" s="1"/>
  <c r="Z38" i="14" s="1"/>
  <c r="X19" i="14"/>
  <c r="Y19" i="14" s="1"/>
  <c r="Z19" i="14" s="1"/>
  <c r="Q19" i="14"/>
  <c r="X24" i="14"/>
  <c r="Y24" i="14" s="1"/>
  <c r="Z24" i="14" s="1"/>
  <c r="Q24" i="14"/>
  <c r="X32" i="14"/>
  <c r="Y32" i="14" s="1"/>
  <c r="Z32" i="14" s="1"/>
  <c r="Q32" i="14"/>
  <c r="X37" i="14"/>
  <c r="Y37" i="14" s="1"/>
  <c r="Z37" i="14" s="1"/>
  <c r="Q37" i="14"/>
  <c r="X41" i="14"/>
  <c r="Y41" i="14" s="1"/>
  <c r="Z41" i="14" s="1"/>
  <c r="Q41" i="14"/>
  <c r="X51" i="14"/>
  <c r="Y51" i="14" s="1"/>
  <c r="Z51" i="14" s="1"/>
  <c r="Q51" i="14"/>
  <c r="X49" i="14"/>
  <c r="Y49" i="14" s="1"/>
  <c r="Z49" i="14" s="1"/>
  <c r="Q49" i="14"/>
  <c r="X39" i="14"/>
  <c r="Y39" i="14" s="1"/>
  <c r="Z39" i="14" s="1"/>
  <c r="Q39" i="14"/>
  <c r="Q45" i="14"/>
  <c r="X45" i="14"/>
  <c r="Y45" i="14" s="1"/>
  <c r="Z45" i="14" s="1"/>
  <c r="X35" i="14"/>
  <c r="Y35" i="14" s="1"/>
  <c r="Z35" i="14" s="1"/>
  <c r="Q35" i="14"/>
  <c r="Q43" i="14"/>
  <c r="X43" i="14"/>
  <c r="Y43" i="14" s="1"/>
  <c r="Z43" i="14" s="1"/>
  <c r="X47" i="14"/>
  <c r="Y47" i="14" s="1"/>
  <c r="Z47" i="14" s="1"/>
  <c r="Q47" i="14"/>
  <c r="O7" i="14" l="1"/>
  <c r="O8" i="14"/>
  <c r="O6" i="14"/>
  <c r="M7" i="14"/>
  <c r="M8" i="14"/>
  <c r="M6" i="14"/>
  <c r="W7" i="14"/>
  <c r="W8" i="14"/>
  <c r="J16" i="3"/>
  <c r="I18" i="3"/>
  <c r="J18" i="3"/>
  <c r="J17" i="3"/>
  <c r="P7" i="14" l="1"/>
  <c r="Q7" i="14" s="1"/>
  <c r="P8" i="14"/>
  <c r="X8" i="14" s="1"/>
  <c r="Y8" i="14" s="1"/>
  <c r="Z8" i="14" s="1"/>
  <c r="P6" i="14"/>
  <c r="X6" i="14" s="1"/>
  <c r="Y6" i="14" s="1"/>
  <c r="Z6" i="14" s="1"/>
  <c r="K3" i="3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  <c r="X7" i="14" l="1"/>
  <c r="Y7" i="14" s="1"/>
  <c r="Z7" i="14" s="1"/>
  <c r="Q6" i="14"/>
  <c r="Q8" i="14"/>
</calcChain>
</file>

<file path=xl/sharedStrings.xml><?xml version="1.0" encoding="utf-8"?>
<sst xmlns="http://schemas.openxmlformats.org/spreadsheetml/2006/main" count="729" uniqueCount="368">
  <si>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</si>
  <si>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</si>
  <si>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</si>
  <si>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</si>
  <si>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</si>
  <si>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</si>
  <si>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</si>
  <si>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</si>
  <si>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</si>
  <si>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</si>
  <si>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</si>
  <si>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</si>
  <si>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</si>
  <si>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</si>
  <si>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</si>
  <si>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</si>
  <si>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</si>
  <si>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</si>
  <si>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</si>
  <si>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</si>
  <si>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</si>
  <si>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</si>
  <si>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</si>
  <si>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</si>
  <si>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</si>
  <si>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</si>
  <si>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</si>
  <si>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</si>
  <si>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</si>
  <si>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</si>
  <si>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</si>
  <si>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</si>
  <si>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</si>
  <si>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</si>
  <si>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</si>
  <si>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</si>
  <si>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</si>
  <si>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</si>
  <si>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</si>
  <si>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</si>
  <si>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</si>
  <si>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</si>
  <si>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</si>
  <si>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</si>
  <si>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</si>
  <si>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</si>
  <si>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</si>
  <si>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</si>
  <si>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</si>
  <si>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</si>
  <si>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</si>
  <si>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</si>
  <si>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</si>
  <si>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</si>
  <si>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</si>
  <si>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</si>
  <si>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</si>
  <si>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</si>
  <si>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</si>
  <si>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</si>
  <si>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</si>
  <si>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</si>
  <si>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</si>
  <si>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</si>
  <si>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</si>
  <si>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</si>
  <si>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</si>
  <si>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</si>
  <si>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</si>
  <si>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</si>
  <si>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</si>
  <si>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</si>
  <si>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</si>
  <si>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</si>
  <si>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</si>
  <si>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</si>
  <si>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</si>
  <si>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</si>
  <si>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</si>
  <si>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</si>
  <si>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</si>
  <si>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</si>
  <si>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</si>
  <si>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</si>
  <si>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</si>
  <si>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</si>
  <si>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</si>
  <si>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</si>
  <si>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</si>
  <si>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</si>
  <si>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</si>
  <si>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</si>
  <si>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</si>
  <si>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</si>
  <si>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</si>
  <si>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</si>
  <si>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</si>
  <si>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</si>
  <si>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</si>
  <si>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</si>
  <si>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</si>
  <si>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</si>
  <si>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</si>
  <si>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</si>
  <si>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</si>
  <si>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</si>
  <si>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</si>
  <si>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</si>
  <si>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</si>
  <si>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</si>
  <si>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</si>
  <si>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</si>
  <si>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</si>
  <si>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</si>
  <si>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</si>
  <si>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</si>
  <si>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</si>
  <si>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</si>
  <si>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</si>
  <si>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</si>
  <si>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</si>
  <si>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</si>
  <si>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</si>
  <si>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</si>
  <si>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</si>
  <si>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</si>
  <si>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</si>
  <si>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</si>
  <si>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</si>
  <si>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</si>
  <si>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</si>
  <si>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</si>
  <si>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</si>
  <si>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</si>
  <si>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</si>
  <si>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</si>
  <si>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</si>
  <si>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</si>
  <si>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</si>
  <si>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</si>
  <si>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</si>
  <si>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</si>
  <si>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</si>
  <si>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</si>
  <si>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</si>
  <si>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</si>
  <si>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</si>
  <si>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</si>
  <si>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</si>
  <si>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</si>
  <si>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</si>
  <si>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</si>
  <si>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</si>
  <si>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</si>
  <si>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</si>
  <si>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</si>
  <si>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</si>
  <si>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</si>
  <si>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</si>
  <si>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</si>
  <si>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</si>
  <si>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</si>
  <si>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</si>
  <si>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</si>
  <si>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</si>
  <si>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</si>
  <si>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</si>
  <si>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</si>
  <si>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</si>
  <si>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</si>
  <si>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</si>
  <si>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</si>
  <si>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</si>
  <si>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</si>
  <si>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</si>
  <si>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</si>
  <si>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</si>
  <si>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</si>
  <si>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</si>
  <si>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</si>
  <si>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</si>
  <si>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</si>
  <si>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</si>
  <si>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</si>
  <si>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</si>
  <si>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</si>
  <si>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</si>
  <si>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</si>
  <si>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</si>
  <si>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</si>
  <si>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</si>
  <si>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</si>
  <si>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</si>
  <si>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</si>
  <si>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Valor probabilidad</t>
  </si>
  <si>
    <t>Valor Consecuencia</t>
  </si>
  <si>
    <t>Valor NRI</t>
  </si>
  <si>
    <t>% Reducción</t>
  </si>
  <si>
    <t>VALOR DE RIESGO RESIDUAL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</si>
  <si>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</si>
  <si>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</si>
  <si>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</si>
  <si>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</si>
  <si>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</si>
  <si>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</si>
  <si>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</si>
  <si>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</si>
  <si>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</si>
  <si>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</si>
  <si>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</si>
  <si>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</si>
  <si>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</si>
  <si>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</si>
  <si>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</si>
  <si>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</si>
  <si>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</si>
  <si>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</si>
  <si>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</si>
  <si>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</si>
  <si>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</si>
  <si>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*Desnivel en el suelo.
*Desorden.
*Realizar actividades de campo.
*Subir y bajar escaleras.
*Subir y bajar estribos 
*Transitar por las instalaciones.
*Obstáculos en el piso.
*Piso resbaloso.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</si>
  <si>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</si>
  <si>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</si>
  <si>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</si>
  <si>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</si>
  <si>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</si>
  <si>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</si>
  <si>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</si>
  <si>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</si>
  <si>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</si>
  <si>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</si>
  <si>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</si>
  <si>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</si>
  <si>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</si>
  <si>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</si>
  <si>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</si>
  <si>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FECHA </t>
  </si>
  <si>
    <t>REVISION N°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</si>
  <si>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</si>
  <si>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</si>
  <si>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</si>
  <si>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</si>
  <si>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</si>
  <si>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</si>
  <si>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</si>
  <si>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</si>
  <si>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</si>
  <si>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CONTROL DE ACTUALIZACIONES </t>
  </si>
  <si>
    <t xml:space="preserve">REALIZADO POR </t>
  </si>
  <si>
    <t>DESCRIPCION DE LA ACTUALIZACION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</si>
  <si>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</si>
  <si>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</si>
  <si>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</si>
  <si>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*Labores en oficina en general.
*Actividades de vigilancia.
*Conducción de vehículos y motos.
*Operar maquinaria pesada. 
*Traslados terretres como pasajeros.</t>
  </si>
  <si>
    <t xml:space="preserve">DIRECCION DE PROYECTOS DE INGENIERIA </t>
  </si>
  <si>
    <t>X</t>
  </si>
  <si>
    <t xml:space="preserve">*Topografos 
*Auxiliares de topografia o cadeneros
*Supervisor de seguridad fisica </t>
  </si>
  <si>
    <t xml:space="preserve">*Contacto con fluídos corporales y secreciones en manholes, estaciones elevadoras, sistemas de tratamiento de agua residuales o relleno sanitario. </t>
  </si>
  <si>
    <t>*Contacto con insectos, roedores, serpientes, u otros animales cuando se realizan actividades de campo.</t>
  </si>
  <si>
    <t>*Halar o empujar objetos o herramientas de trabajo</t>
  </si>
  <si>
    <t>*Levantamiento y/o traslado manual de cargas.</t>
  </si>
  <si>
    <t xml:space="preserve">*Digitación o captura de datos en el colector. 
</t>
  </si>
  <si>
    <t xml:space="preserve">
*Medicion de niveles y distancias con equipos opticos y electronicos.  
*Alcanzar, halar o empujar objetivos que están ubicados fuera del alcance o al nivel de las manos. </t>
  </si>
  <si>
    <t xml:space="preserve">*Levantamiento topografico. 
*Medicion de niveles y distancias con equipos opticos y electronicos.  
*Alcanzar, halar o empujar objetivos que están ubicados fuera del alcance o al nivel de las manos. </t>
  </si>
  <si>
    <t xml:space="preserve">
*Luz natural.   
</t>
  </si>
  <si>
    <t>*Realizar trabajos al aire libre, sol.
*Pantallas de computador.</t>
  </si>
  <si>
    <t xml:space="preserve">*Planta eléctrica.
*Cuarto de máquinas.
*Circulacion vehicular. 
*Operación de maquinaria. </t>
  </si>
  <si>
    <t>*Realizar tareas en campo.
*Atención de público.
*Disturbios públicos.
*Vandalismo
*Paros, manifestaciones.
*Ingresar a zonas de riesgo.</t>
  </si>
  <si>
    <t xml:space="preserve">
*Gases tóxicos producidos por tratamiento de aguas residuales. 
*Gases tóxicos producidos por desconposicion de residuos o lixiviado. </t>
  </si>
  <si>
    <t xml:space="preserve">*Labores en campo en vias o caminos destapados. </t>
  </si>
  <si>
    <t xml:space="preserve">SEGURIDAD:
Inmersion - Exposicion a cuerpos de agua profundas </t>
  </si>
  <si>
    <t>LEVANTAMIENTOS TOPOGRAFICOS: De vias, manholes, lotes, estructuras existentes, secciones de aroyos u otros cuerpos de agua, operación de dron</t>
  </si>
  <si>
    <t>* Realizar tareas cerca de cuerpos de agua profundas (Rio, plantas de tratamiento) 
*Traslado para realizar actividades.</t>
  </si>
  <si>
    <t xml:space="preserve">*Estructuras fijas con riesgo de caidas igual o mayor a 2 metros (Canales, arroyos canalizados, filtros, decantadores, entre otros). </t>
  </si>
  <si>
    <t>*Uso de herramientas, partes de las mismas (Pico, barra, pala, ganchos, machete)</t>
  </si>
  <si>
    <t xml:space="preserve">
*Vientos en el sitio de trabajo. 
* Arena, particulas de residuos. 
*Corte de maleza en el sitio de trabajo con herramientas manuales, equipos y/o maquina. </t>
  </si>
  <si>
    <t xml:space="preserve">*Cortocircuitos de tableros electricos 
*Fallas en vehiculos 
</t>
  </si>
  <si>
    <t>x</t>
  </si>
  <si>
    <t xml:space="preserve">Coordinador en su especialidad </t>
  </si>
  <si>
    <t xml:space="preserve">PLANOTECA: Organización, planificacion de planos, organización de informacion, generacion de datos e imformes. </t>
  </si>
  <si>
    <t>*Perfilacion de planos (cortar planos)</t>
  </si>
  <si>
    <t>PSICOSOCIAL:
Demandas emocionales: Exigencia de responsabilidad del cargo</t>
  </si>
  <si>
    <t xml:space="preserve">*Uso de elementos de oficina: exactos
</t>
  </si>
  <si>
    <t xml:space="preserve">
*Responsabilidad del cargo. 
*Manejo de informacion 
</t>
  </si>
  <si>
    <t>*Subir y bajar escaleras.
*Transitar por las instalaciones.
*Piso deslizantes.</t>
  </si>
  <si>
    <t>Elaboracion de planos y analisis de informacion</t>
  </si>
  <si>
    <t xml:space="preserve">*Dibujantes 
*Analista </t>
  </si>
  <si>
    <t xml:space="preserve">*Luminarias.
</t>
  </si>
  <si>
    <t xml:space="preserve">*Ingeniero de proyecto 
*Jefe de proyecto de ingieneria 
*Director de proyecto de ingieneria </t>
  </si>
  <si>
    <t xml:space="preserve">Diseño y elaboracion de proyectos de ingieneria </t>
  </si>
  <si>
    <t xml:space="preserve">*Labores de oficina </t>
  </si>
  <si>
    <t xml:space="preserve">*Responsabilidad del cargo. 
*Manejo de informacion. </t>
  </si>
  <si>
    <t>*Dermatosis, reacciones alérgicas, enfermedades infecto contagiosas.</t>
  </si>
  <si>
    <t>*Dermatosis, reacciones alérgicas.</t>
  </si>
  <si>
    <t xml:space="preserve">*Dermatosis, reacciones alérgicas. </t>
  </si>
  <si>
    <t xml:space="preserve">*Lesiones del sistema músculo esquelético; fatiga; alteraciones lumbares. </t>
  </si>
  <si>
    <t xml:space="preserve">*Desórdenes de trauma acumulativo; lesiones del sistema músculo esquelético; fatiga; alteraciones lumbares. </t>
  </si>
  <si>
    <t>*Desórdenes de trauma acumulativo; lesiones del sistema músculo esquelético; fatiga; alteraciones lumbares.</t>
  </si>
  <si>
    <t>*Accidentes de tránsito, perdida de visibilidad.</t>
  </si>
  <si>
    <t xml:space="preserve">*Accidentes de tránsito, perdida de visibilidad, golpes multiples </t>
  </si>
  <si>
    <t xml:space="preserve">*Aires acondicionados.
*Altas temperaturas por exposición al sol.
*Cambios de temperatura al entrar o salir de la oficina.
</t>
  </si>
  <si>
    <t>*Disconfort térmico.
*Afecciones respiratorias, alergias.
*Fatiga que puede producir disminución la destreza manual y la rapidez. 
*Deshidratación.</t>
  </si>
  <si>
    <t xml:space="preserve">*Fatiga visual, cefalea. </t>
  </si>
  <si>
    <t xml:space="preserve">*Deshidratación.
*Fatiga visual </t>
  </si>
  <si>
    <t>*Fatiga auditiva
*Estrés laboral.</t>
  </si>
  <si>
    <t>*Estrés, ansiedad y depresión.</t>
  </si>
  <si>
    <t xml:space="preserve">*Exigencia y responsabilidad del suministro de la informacion recolectada y procesada para el diseño. </t>
  </si>
  <si>
    <t>*Agresiones verbales y físicas, heridas, estrés, pérdidas económicas.</t>
  </si>
  <si>
    <t>*Agresiones verbales y físicas, heridas, estrés laboral, perdidas económicas.</t>
  </si>
  <si>
    <t>*Cefaleas, náuseas, vómitos, irritación de vías respiratorias, ojos, piel y tracto gastrointestinal.</t>
  </si>
  <si>
    <t xml:space="preserve">*Cefaleas, irritación de vías respiratorias, ojos. </t>
  </si>
  <si>
    <t xml:space="preserve">*Vías deterioradas.
*Personas imprudentes en la vía.
* Alta circulacion vehicular
PEATONES:
*Trabajo y/o transito en zonas con trafico vehicular y/o operación de maquinaria pesada. </t>
  </si>
  <si>
    <t xml:space="preserve">*Traslados misionales. 
*Vías deterioradas.
*Personas imprudentes en la vía.
* Alta circulacion vehicular
PEATONES:
*Trabajo y/o transito en zonas con trafico vehicular y/o operación de maquinaria pesada. </t>
  </si>
  <si>
    <t xml:space="preserve">*Contacto con red de alta tension en el uso del baston y mira. 
*Trabajo en cuartos de maquina cerca de tablero electrico. 
</t>
  </si>
  <si>
    <t>*Electrocución, paro cardiaco, paro respiratorio, fibrilación ventricular, quemaduras severas, shock eléctrico, muerte.
*Golpes, heridas, fracturas, atrapamientos, electrocución, quemaduras, muerte.</t>
  </si>
  <si>
    <t xml:space="preserve">Baston y mira de material dielectrico </t>
  </si>
  <si>
    <t xml:space="preserve">inspeccion visual previa del area de trabajo </t>
  </si>
  <si>
    <t xml:space="preserve">Uso de EPP (Casco, gafas, guantes, botas de seguridad) </t>
  </si>
  <si>
    <t>Uso de EPP (Chaleco salvavidas )</t>
  </si>
  <si>
    <t>*Hombre al agua, ahogamiento
*Choque de embarcaciones.</t>
  </si>
  <si>
    <t xml:space="preserve">Señalizacion en riesgo de inmersion </t>
  </si>
  <si>
    <t xml:space="preserve">*Golpes, heridas, contusiones, fracturas, esguinces, luxaciones, traumas del sistema osteomuscular. </t>
  </si>
  <si>
    <t xml:space="preserve">Uso de EPP (Casco de seguridad, botas de seguridad) </t>
  </si>
  <si>
    <t>*Desnivel en el suelo.
*Desorden.
*Realizar actividades de campo.
*Subir y bajar escaleras.
*Transitar por las instalaciones.
*Obstáculos en el piso.
*Piso resbaloso.</t>
  </si>
  <si>
    <t xml:space="preserve">Capacitacion en identificacion de peligros, evaluacion y control de riesgos laborales. </t>
  </si>
  <si>
    <t xml:space="preserve">Uso de herramientas manuales (Regla para trazos) </t>
  </si>
  <si>
    <t>*Golpes, heridas, fracturas, contusiones.</t>
  </si>
  <si>
    <t>Uso de EPP (Casco, gafas, guantes, botas de seguridad)</t>
  </si>
  <si>
    <t xml:space="preserve">Capacitacion en uso adecuado de herramientas manuales. </t>
  </si>
  <si>
    <t xml:space="preserve">Reposicion de herramientas en mal estado </t>
  </si>
  <si>
    <t>*Contusiones, heridas, golpes, lesiones en los ojos.</t>
  </si>
  <si>
    <t xml:space="preserve">Capacitacion en uso adecuado y mantenimiento de EPP </t>
  </si>
  <si>
    <t xml:space="preserve">*Uso de EPP (Casco, gafas, guantes, botas de seguridad)
*Equipos de proteccion contra caidas. </t>
  </si>
  <si>
    <t xml:space="preserve">*Programa de prevencion y proteccion contra caidas.  
*Certificacion de personal para trabajo en alturas. </t>
  </si>
  <si>
    <t>*Labores en o cerca de plantas donde se almacena cloro gas</t>
  </si>
  <si>
    <t xml:space="preserve">*Cefaleas, falta de coordinación, náuseas, vómitos, irritación de vías respiratorias, ojos, piel y tracto gastrointestinal, reacciones alérgicas. 
</t>
  </si>
  <si>
    <t xml:space="preserve">*Sistemas de alarmas y deteccion de fugas. 
*Mangaveletas </t>
  </si>
  <si>
    <t xml:space="preserve">*Formacion y entrenamiento de brigada de emergencia. 
* Plan prevencion, preparacion y respuesta ante emergencia. </t>
  </si>
  <si>
    <t>*Cefaleas, falta de coordinación, náuseas, vómitos, irritación de vías respiratorias, ojos, piel y tracto gastrointestinal, dermatitis, reacciones alérgicas, alteraciones del sistema nervioso central
*Daños materiales.</t>
  </si>
  <si>
    <t xml:space="preserve">*Mantenimiento preventivo y correctivo de tableros electricos. 
*Mantenimiento preventivo y correctivo de vehiculos </t>
  </si>
  <si>
    <t xml:space="preserve">Inspecciones de seguridad </t>
  </si>
  <si>
    <t xml:space="preserve">Uso de EPP (Gafas, guantes, botas de seguridad) </t>
  </si>
  <si>
    <t xml:space="preserve">Programa prevencion del riesgo biologico </t>
  </si>
  <si>
    <t xml:space="preserve">*Pausas activas
* Evaluaciones medicas ocupacionales.
*PVE osteomuscular </t>
  </si>
  <si>
    <t xml:space="preserve">Mantenimiento preventivo y correctivo de sillas. </t>
  </si>
  <si>
    <t xml:space="preserve">* Labores de oficina y de pie </t>
  </si>
  <si>
    <t xml:space="preserve">Plan de prevencion, preparacion y respuesta ante emergencia. </t>
  </si>
  <si>
    <t xml:space="preserve">Mantenimientos de sistema de aire acondicionados </t>
  </si>
  <si>
    <t xml:space="preserve">Hidratacion </t>
  </si>
  <si>
    <t xml:space="preserve">*Hidratacion 
*Descansos cortos </t>
  </si>
  <si>
    <t xml:space="preserve">Mantenimiento preventivo y correctivo de luminarias </t>
  </si>
  <si>
    <t xml:space="preserve">Evaluaciones medicas ocupacionales </t>
  </si>
  <si>
    <t xml:space="preserve">Uso de EPP (Casco, gafas de seguridad, guantes, botas de seguridad) </t>
  </si>
  <si>
    <t xml:space="preserve">Uso de EPP (Casco, gafas)
*Ropa de trabajo
*Hidratacion </t>
  </si>
  <si>
    <t>Uso de EPP (Proteccion auditiva)</t>
  </si>
  <si>
    <t xml:space="preserve">Evaluaciones medicas ocupacionales 
*Capacitacion uso adecuado y mantenimiento de EPP. </t>
  </si>
  <si>
    <t xml:space="preserve">*Aplicación de bateria para riesgo psicosocial. 
*PVE Psicosocial.
*Campañas de salud mental. </t>
  </si>
  <si>
    <t xml:space="preserve">*Aplicación de bateria para riesgo psicosocial. 
*PVE Psicosocial.
*Campañas de salud mental. 
</t>
  </si>
  <si>
    <t xml:space="preserve">Acompañamiento de seguridad fisica. </t>
  </si>
  <si>
    <t xml:space="preserve">Capacitacion en manejo de riesgo publico </t>
  </si>
  <si>
    <t>QUÍMICOS:
Gases</t>
  </si>
  <si>
    <t xml:space="preserve">Uso de EPP (Gafas, mascarilla) </t>
  </si>
  <si>
    <t xml:space="preserve">*Plan estrategico de seguridad vial 
*Acreditacion de conductores.
*Capacitacion en seguridad vial. </t>
  </si>
  <si>
    <t xml:space="preserve">*Plan estrategico de seguridad vial 
*Acreditacion de conductores.
*Capacitacion en seguridad vial. 
Examenes psicosensometricos. </t>
  </si>
  <si>
    <t xml:space="preserve">Mantenimiento preventivo y correctivo de vehiculos </t>
  </si>
  <si>
    <t>00</t>
  </si>
  <si>
    <t xml:space="preserve">Juan Aguas
Juan Arrieta
Genoveva Montenegro 
Oscar Duica 
Jorge Zambrano
</t>
  </si>
  <si>
    <t xml:space="preserve">Se diseña matriz de identificacion de peligro, se evaluan y se establecen controles para el proceso de diseño de proyecto nuevas; incluyendo actividades operativas y administrativas.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</si>
</sst>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20"/>
      <color theme="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66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2" xfId="3" applyFont="1" applyFill="1" applyBorder="1" applyAlignment="1">
      <alignment horizontal="left" vertical="center" wrapText="1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left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0" fillId="8" borderId="2" xfId="4" applyFont="1" applyFill="1" applyBorder="1" applyAlignment="1">
      <alignment vertical="center" wrapText="1"/>
    </xf>
    <xf numFmtId="0" fontId="12" fillId="0" borderId="2" xfId="6" applyFont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12" fillId="8" borderId="2" xfId="3" applyFont="1" applyFill="1" applyBorder="1" applyAlignment="1">
      <alignment horizontal="left" vertical="center"/>
    </xf>
    <xf numFmtId="0" fontId="9" fillId="8" borderId="8" xfId="3" applyFont="1" applyFill="1" applyBorder="1" applyAlignment="1">
      <alignment horizontal="left" vertical="center" wrapText="1"/>
    </xf>
    <xf numFmtId="0" fontId="9" fillId="8" borderId="2" xfId="3" applyFont="1" applyFill="1" applyBorder="1" applyAlignment="1">
      <alignment horizontal="left" vertical="center" wrapText="1"/>
    </xf>
    <xf numFmtId="0" fontId="9" fillId="8" borderId="7" xfId="5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9" fillId="8" borderId="8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vertical="center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9" fontId="11" fillId="8" borderId="2" xfId="1" applyFont="1" applyFill="1" applyBorder="1" applyAlignment="1" applyProtection="1">
      <alignment horizontal="center" vertical="center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30" fillId="2" borderId="2" xfId="2" applyFont="1" applyFill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0" fontId="31" fillId="0" borderId="2" xfId="2" applyFont="1" applyBorder="1" applyAlignment="1">
      <alignment horizontal="justify" vertical="top" wrapText="1"/>
    </xf>
    <xf numFmtId="14" fontId="31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29" fillId="0" borderId="2" xfId="0" applyFont="1" applyBorder="1" applyAlignment="1">
      <alignment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10" fillId="0" borderId="2" xfId="6" applyFont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left" vertical="center" wrapText="1"/>
    </xf>
    <xf numFmtId="0" fontId="28" fillId="0" borderId="2" xfId="5" applyFont="1" applyBorder="1" applyAlignment="1" applyProtection="1">
      <alignment horizontal="center" vertical="center" textRotation="255" wrapText="1"/>
      <protection locked="0"/>
    </xf>
    <xf numFmtId="0" fontId="12" fillId="0" borderId="0" xfId="3" applyFont="1" applyAlignment="1">
      <alignment horizontal="center" vertical="center"/>
    </xf>
    <xf numFmtId="0" fontId="30" fillId="8" borderId="2" xfId="2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12" fillId="8" borderId="2" xfId="3" applyFont="1" applyFill="1" applyBorder="1" applyAlignment="1">
      <alignment horizontal="center" vertical="center"/>
    </xf>
    <xf numFmtId="0" fontId="12" fillId="8" borderId="1" xfId="3" applyFont="1" applyFill="1" applyBorder="1" applyAlignment="1">
      <alignment horizontal="center" vertical="center" wrapText="1"/>
    </xf>
    <xf numFmtId="0" fontId="12" fillId="8" borderId="5" xfId="3" applyFont="1" applyFill="1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8" borderId="1" xfId="3" applyFont="1" applyFill="1" applyBorder="1" applyAlignment="1">
      <alignment horizontal="center" vertical="center"/>
    </xf>
    <xf numFmtId="0" fontId="12" fillId="8" borderId="5" xfId="3" applyFont="1" applyFill="1" applyBorder="1" applyAlignment="1">
      <alignment horizontal="center" vertical="center"/>
    </xf>
    <xf numFmtId="0" fontId="12" fillId="8" borderId="3" xfId="3" applyFont="1" applyFill="1" applyBorder="1" applyAlignment="1">
      <alignment horizontal="center" vertical="center"/>
    </xf>
    <xf numFmtId="0" fontId="12" fillId="8" borderId="2" xfId="3" applyFont="1" applyFill="1" applyBorder="1" applyAlignment="1">
      <alignment horizontal="center" vertical="center" wrapText="1"/>
    </xf>
    <xf numFmtId="0" fontId="12" fillId="8" borderId="2" xfId="3" applyFont="1" applyFill="1" applyBorder="1" applyAlignment="1">
      <alignment horizontal="center" vertical="top" wrapText="1"/>
    </xf>
    <xf numFmtId="0" fontId="32" fillId="8" borderId="9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8" fillId="8" borderId="9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 wrapText="1"/>
    </xf>
    <xf numFmtId="0" fontId="16" fillId="8" borderId="8" xfId="3" applyFont="1" applyFill="1" applyBorder="1" applyAlignment="1">
      <alignment horizontal="center" vertical="center" wrapText="1"/>
    </xf>
    <xf numFmtId="0" fontId="16" fillId="8" borderId="10" xfId="3" applyFont="1" applyFill="1" applyBorder="1" applyAlignment="1">
      <alignment horizontal="center" vertical="center" wrapText="1"/>
    </xf>
    <xf numFmtId="0" fontId="16" fillId="8" borderId="9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8" fillId="8" borderId="3" xfId="3" applyFont="1" applyFill="1" applyBorder="1" applyAlignment="1">
      <alignment horizontal="center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23" fillId="8" borderId="5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9" fillId="8" borderId="8" xfId="3" applyFont="1" applyFill="1" applyBorder="1" applyAlignment="1">
      <alignment horizontal="left" vertical="center" wrapText="1"/>
    </xf>
    <xf numFmtId="0" fontId="9" fillId="8" borderId="9" xfId="3" applyFont="1" applyFill="1" applyBorder="1" applyAlignment="1">
      <alignment horizontal="left" vertical="center" wrapText="1"/>
    </xf>
    <xf numFmtId="0" fontId="9" fillId="8" borderId="10" xfId="3" applyFont="1" applyFill="1" applyBorder="1" applyAlignment="1">
      <alignment horizontal="left" vertical="center" wrapText="1"/>
    </xf>
    <xf numFmtId="14" fontId="9" fillId="8" borderId="8" xfId="3" applyNumberFormat="1" applyFont="1" applyFill="1" applyBorder="1" applyAlignment="1">
      <alignment horizontal="left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textRotation="90" wrapText="1"/>
    </xf>
    <xf numFmtId="0" fontId="9" fillId="0" borderId="3" xfId="5" applyFont="1" applyBorder="1" applyAlignment="1">
      <alignment horizontal="center" vertical="center" textRotation="90" wrapText="1"/>
    </xf>
    <xf numFmtId="0" fontId="9" fillId="8" borderId="8" xfId="5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10" xfId="5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wrapText="1"/>
    </xf>
    <xf numFmtId="0" fontId="9" fillId="8" borderId="3" xfId="5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 textRotation="90" wrapText="1"/>
    </xf>
    <xf numFmtId="0" fontId="15" fillId="15" borderId="8" xfId="5" applyFont="1" applyFill="1" applyBorder="1" applyAlignment="1">
      <alignment horizontal="center" vertical="center" wrapText="1"/>
    </xf>
    <xf numFmtId="0" fontId="15" fillId="15" borderId="10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8" xfId="5" applyFont="1" applyFill="1" applyBorder="1" applyAlignment="1">
      <alignment horizontal="center" vertical="center" wrapText="1"/>
    </xf>
    <xf numFmtId="0" fontId="13" fillId="19" borderId="10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textRotation="90"/>
    </xf>
    <xf numFmtId="0" fontId="23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 textRotation="90" wrapText="1"/>
    </xf>
    <xf numFmtId="0" fontId="29" fillId="14" borderId="0" xfId="0" applyFont="1" applyFill="1" applyAlignment="1">
      <alignment horizontal="center" vertical="center"/>
    </xf>
    <xf numFmtId="0" fontId="12" fillId="8" borderId="1" xfId="3" applyFont="1" applyFill="1" applyBorder="1" applyAlignment="1">
      <alignment horizontal="center" vertical="top" wrapText="1"/>
    </xf>
    <xf numFmtId="0" fontId="12" fillId="8" borderId="5" xfId="3" applyFont="1" applyFill="1" applyBorder="1" applyAlignment="1">
      <alignment horizontal="center" vertical="top" wrapText="1"/>
    </xf>
    <xf numFmtId="0" fontId="12" fillId="8" borderId="3" xfId="3" applyFont="1" applyFill="1" applyBorder="1" applyAlignment="1">
      <alignment horizontal="center" vertical="top" wrapText="1"/>
    </xf>
    <xf numFmtId="0" fontId="10" fillId="8" borderId="2" xfId="6" applyFont="1" applyFill="1" applyBorder="1" applyAlignment="1">
      <alignment vertical="center" wrapText="1"/>
    </xf>
    <xf numFmtId="0" fontId="12" fillId="8" borderId="2" xfId="6" applyFont="1" applyFill="1" applyBorder="1" applyAlignment="1">
      <alignment vertical="center" wrapText="1"/>
    </xf>
    <xf numFmtId="0" fontId="10" fillId="8" borderId="2" xfId="6" applyFont="1" applyFill="1" applyBorder="1" applyAlignment="1">
      <alignment horizontal="left" vertical="center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14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F9A805"/>
      <color rgb="FFFF0000"/>
      <color rgb="FF85CA3A"/>
      <color rgb="FFFF6600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343615</xdr:colOff>
      <xdr:row>0</xdr:row>
      <xdr:rowOff>1070133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1615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34636</xdr:colOff>
      <xdr:row>14</xdr:row>
      <xdr:rowOff>25977</xdr:rowOff>
    </xdr:from>
    <xdr:to>
      <xdr:col>3</xdr:col>
      <xdr:colOff>476827</xdr:colOff>
      <xdr:row>14</xdr:row>
      <xdr:rowOff>3619442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34636" y="7516091"/>
          <a:ext cx="5074805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Documents%20and%20Settings/brodriguez/Configuraci&#243;n%20local/Archivos%20temporales%20de%20Internet/OLK11/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sorayaarangoruiz/Downloads/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cstand/Downloads/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%20SORAYA/Desktop/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ArangoR/Desktop/GESTI&#211;N%20DEL%20RIESGO%20ISO%2031000/Documents%20and%20Settings/AGAVIRIA/Configuraci&#243;n%20local/Archivos%20temporales%20de%20Internet/Content.IE5/8967C9EF/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SST/AppData/Local/Microsoft/Windows/Temporary%20Internet%20Files/Content.Outlook/8N7KE2P1/file:/H:/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7" sqref="C7"/>
    </sheetView>
  </sheetViews>
  <sheetFormatPr baseColWidth="10" defaultRowHeight="15" x14ac:dyDescent="0.2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 x14ac:dyDescent="0.25">
      <c r="A1" s="97"/>
      <c r="B1" s="108" t="s">
        <v>204</v>
      </c>
      <c r="C1" s="109"/>
      <c r="D1" s="98" t="s">
        <v>251</v>
      </c>
    </row>
    <row r="2" spans="1:7" ht="29.25" customHeight="1" x14ac:dyDescent="0.25">
      <c r="B2" s="101"/>
      <c r="C2" s="102"/>
    </row>
    <row r="3" spans="1:7" ht="27.75" customHeight="1" x14ac:dyDescent="0.25">
      <c r="A3" s="107" t="s">
        <v>247</v>
      </c>
      <c r="B3" s="107"/>
      <c r="C3" s="107"/>
      <c r="D3" s="107"/>
      <c r="G3" s="92"/>
    </row>
    <row r="4" spans="1:7" ht="24" customHeight="1" x14ac:dyDescent="0.25">
      <c r="A4" s="103" t="s">
        <v>237</v>
      </c>
      <c r="B4" s="93" t="s">
        <v>249</v>
      </c>
      <c r="C4" s="93" t="s">
        <v>236</v>
      </c>
      <c r="D4" s="93" t="s">
        <v>248</v>
      </c>
    </row>
    <row r="5" spans="1:7" ht="85.5" x14ac:dyDescent="0.25">
      <c r="A5" s="94" t="s">
        <v>365</v>
      </c>
      <c r="B5" s="95" t="s">
        <v>367</v>
      </c>
      <c r="C5" s="96">
        <v>45391</v>
      </c>
      <c r="D5" s="95" t="s">
        <v>366</v>
      </c>
    </row>
    <row r="6" spans="1:7" ht="24.75" customHeight="1" x14ac:dyDescent="0.25">
      <c r="A6" s="6"/>
      <c r="B6" s="3"/>
      <c r="C6" s="1"/>
      <c r="D6" s="97"/>
    </row>
    <row r="7" spans="1:7" ht="24.75" customHeight="1" x14ac:dyDescent="0.25">
      <c r="A7" s="6"/>
      <c r="B7" s="3"/>
      <c r="C7" s="1"/>
      <c r="D7" s="97"/>
    </row>
    <row r="8" spans="1:7" ht="24.75" customHeight="1" x14ac:dyDescent="0.25">
      <c r="A8" s="6"/>
      <c r="B8" s="3"/>
      <c r="C8" s="2"/>
      <c r="D8" s="97"/>
    </row>
    <row r="9" spans="1:7" ht="24.75" customHeight="1" x14ac:dyDescent="0.25">
      <c r="A9" s="6"/>
      <c r="B9" s="4"/>
      <c r="C9" s="2"/>
      <c r="D9" s="97"/>
    </row>
    <row r="10" spans="1:7" ht="24.75" customHeight="1" x14ac:dyDescent="0.25">
      <c r="A10" s="6"/>
      <c r="B10" s="8"/>
      <c r="C10" s="1"/>
      <c r="D10" s="97"/>
    </row>
    <row r="11" spans="1:7" ht="30.75" customHeight="1" x14ac:dyDescent="0.25">
      <c r="A11" s="6"/>
      <c r="B11" s="5"/>
      <c r="C11" s="7"/>
      <c r="D11" s="97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57"/>
  <sheetViews>
    <sheetView tabSelected="1" zoomScale="60" zoomScaleNormal="60" zoomScaleSheetLayoutView="70" zoomScalePageLayoutView="70" workbookViewId="0">
      <selection activeCell="H6" sqref="H6:H35"/>
    </sheetView>
  </sheetViews>
  <sheetFormatPr baseColWidth="10" defaultColWidth="11.42578125" defaultRowHeight="19.5" x14ac:dyDescent="0.25"/>
  <cols>
    <col min="1" max="1" width="26.7109375" style="29" customWidth="1"/>
    <col min="2" max="2" width="8" style="30" customWidth="1"/>
    <col min="3" max="3" width="9" style="30" customWidth="1"/>
    <col min="4" max="6" width="4.140625" style="31" customWidth="1"/>
    <col min="7" max="7" width="4.140625" style="30" customWidth="1"/>
    <col min="8" max="8" width="25" style="30" customWidth="1"/>
    <col min="9" max="10" width="26.42578125" style="30" customWidth="1"/>
    <col min="11" max="11" width="33.140625" style="30" customWidth="1"/>
    <col min="12" max="13" width="6.85546875" style="31" customWidth="1"/>
    <col min="14" max="17" width="11.42578125" style="31" customWidth="1"/>
    <col min="18" max="18" width="22" style="30" customWidth="1"/>
    <col min="19" max="19" width="29.140625" style="30" customWidth="1"/>
    <col min="20" max="20" width="24.7109375" style="30" customWidth="1"/>
    <col min="21" max="21" width="28.7109375" style="30" customWidth="1"/>
    <col min="22" max="22" width="6.42578125" style="31" customWidth="1"/>
    <col min="23" max="23" width="13.28515625" style="31" customWidth="1"/>
    <col min="24" max="24" width="14.42578125" style="31" customWidth="1"/>
    <col min="25" max="25" width="8.28515625" style="106" customWidth="1"/>
    <col min="26" max="26" width="39.140625" style="32" customWidth="1"/>
    <col min="27" max="16384" width="11.42578125" style="23"/>
  </cols>
  <sheetData>
    <row r="1" spans="1:26" ht="85.5" customHeight="1" x14ac:dyDescent="0.25">
      <c r="A1" s="120"/>
      <c r="B1" s="121"/>
      <c r="C1" s="119" t="s">
        <v>204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04" t="s">
        <v>250</v>
      </c>
    </row>
    <row r="2" spans="1:26" s="24" customFormat="1" ht="30.75" customHeight="1" x14ac:dyDescent="0.25">
      <c r="A2" s="81" t="s">
        <v>146</v>
      </c>
      <c r="B2" s="132" t="s">
        <v>254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1:26" s="25" customFormat="1" ht="39" customHeight="1" x14ac:dyDescent="0.25">
      <c r="A3" s="82" t="s">
        <v>147</v>
      </c>
      <c r="B3" s="135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4"/>
    </row>
    <row r="4" spans="1:26" s="26" customFormat="1" ht="41.25" customHeight="1" x14ac:dyDescent="0.25">
      <c r="A4" s="122" t="s">
        <v>200</v>
      </c>
      <c r="B4" s="123" t="s">
        <v>193</v>
      </c>
      <c r="C4" s="124"/>
      <c r="D4" s="123" t="s">
        <v>2</v>
      </c>
      <c r="E4" s="125"/>
      <c r="F4" s="125"/>
      <c r="G4" s="124"/>
      <c r="H4" s="126" t="s">
        <v>7</v>
      </c>
      <c r="I4" s="128" t="s">
        <v>203</v>
      </c>
      <c r="J4" s="128" t="s">
        <v>202</v>
      </c>
      <c r="K4" s="128" t="s">
        <v>142</v>
      </c>
      <c r="L4" s="141" t="s">
        <v>201</v>
      </c>
      <c r="M4" s="142"/>
      <c r="N4" s="142"/>
      <c r="O4" s="143"/>
      <c r="P4" s="83"/>
      <c r="Q4" s="136" t="s">
        <v>148</v>
      </c>
      <c r="R4" s="138" t="s">
        <v>149</v>
      </c>
      <c r="S4" s="138"/>
      <c r="T4" s="138"/>
      <c r="U4" s="138"/>
      <c r="V4" s="136" t="s">
        <v>191</v>
      </c>
      <c r="W4" s="146" t="s">
        <v>197</v>
      </c>
      <c r="X4" s="130" t="s">
        <v>198</v>
      </c>
      <c r="Y4" s="139" t="s">
        <v>143</v>
      </c>
      <c r="Z4" s="144" t="s">
        <v>144</v>
      </c>
    </row>
    <row r="5" spans="1:26" s="26" customFormat="1" ht="147.94999999999999" customHeight="1" x14ac:dyDescent="0.25">
      <c r="A5" s="122"/>
      <c r="B5" s="84" t="s">
        <v>0</v>
      </c>
      <c r="C5" s="84" t="s">
        <v>1</v>
      </c>
      <c r="D5" s="85" t="s">
        <v>3</v>
      </c>
      <c r="E5" s="85" t="s">
        <v>4</v>
      </c>
      <c r="F5" s="85" t="s">
        <v>5</v>
      </c>
      <c r="G5" s="86" t="s">
        <v>6</v>
      </c>
      <c r="H5" s="127"/>
      <c r="I5" s="129"/>
      <c r="J5" s="129" t="s">
        <v>8</v>
      </c>
      <c r="K5" s="129" t="s">
        <v>9</v>
      </c>
      <c r="L5" s="85" t="s">
        <v>126</v>
      </c>
      <c r="M5" s="85" t="s">
        <v>194</v>
      </c>
      <c r="N5" s="85" t="s">
        <v>142</v>
      </c>
      <c r="O5" s="85" t="s">
        <v>195</v>
      </c>
      <c r="P5" s="85" t="s">
        <v>196</v>
      </c>
      <c r="Q5" s="137"/>
      <c r="R5" s="87" t="s">
        <v>150</v>
      </c>
      <c r="S5" s="87" t="s">
        <v>151</v>
      </c>
      <c r="T5" s="87" t="s">
        <v>152</v>
      </c>
      <c r="U5" s="87" t="s">
        <v>153</v>
      </c>
      <c r="V5" s="137"/>
      <c r="W5" s="137"/>
      <c r="X5" s="131"/>
      <c r="Y5" s="140"/>
      <c r="Z5" s="145"/>
    </row>
    <row r="6" spans="1:26" s="28" customFormat="1" ht="156" customHeight="1" x14ac:dyDescent="0.25">
      <c r="A6" s="118" t="s">
        <v>271</v>
      </c>
      <c r="B6" s="118" t="s">
        <v>255</v>
      </c>
      <c r="C6" s="118"/>
      <c r="D6" s="118" t="s">
        <v>255</v>
      </c>
      <c r="E6" s="160"/>
      <c r="F6" s="160" t="s">
        <v>255</v>
      </c>
      <c r="G6" s="160" t="s">
        <v>255</v>
      </c>
      <c r="H6" s="111" t="s">
        <v>256</v>
      </c>
      <c r="I6" s="163" t="s">
        <v>10</v>
      </c>
      <c r="J6" s="164" t="s">
        <v>218</v>
      </c>
      <c r="K6" s="163" t="s">
        <v>293</v>
      </c>
      <c r="L6" s="88" t="s">
        <v>184</v>
      </c>
      <c r="M6" s="89">
        <f>VLOOKUP('MATRIZ DE RIESGOS DE SST'!L6,'MAPAS DE RIESGOS INHER Y RESID'!$E$3:$F$7,2,FALSE)</f>
        <v>2</v>
      </c>
      <c r="N6" s="88" t="s">
        <v>188</v>
      </c>
      <c r="O6" s="89">
        <f>VLOOKUP('MATRIZ DE RIESGOS DE SST'!N6,'MAPAS DE RIESGOS INHER Y RESID'!$O$3:$P$7,2,FALSE)</f>
        <v>16</v>
      </c>
      <c r="P6" s="89">
        <f>M6*O6</f>
        <v>32</v>
      </c>
      <c r="Q6" s="88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MODERADO</v>
      </c>
      <c r="R6" s="77"/>
      <c r="S6" s="77"/>
      <c r="T6" s="77" t="s">
        <v>341</v>
      </c>
      <c r="U6" s="77" t="s">
        <v>342</v>
      </c>
      <c r="V6" s="88" t="s">
        <v>179</v>
      </c>
      <c r="W6" s="90">
        <f>VLOOKUP(V6,'MAPAS DE RIESGOS INHER Y RESID'!$E$16:$F$18,2,FALSE)</f>
        <v>0.9</v>
      </c>
      <c r="X6" s="91">
        <f>P6-(W6*P6)</f>
        <v>3.1999999999999993</v>
      </c>
      <c r="Y6" s="105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77" t="str">
        <f>VLOOKUP('MATRIZ DE RIESGOS DE SST'!Y6,'TABLA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8" customFormat="1" ht="195" x14ac:dyDescent="0.25">
      <c r="A7" s="118"/>
      <c r="B7" s="118"/>
      <c r="C7" s="118"/>
      <c r="D7" s="118"/>
      <c r="E7" s="161"/>
      <c r="F7" s="161"/>
      <c r="G7" s="161"/>
      <c r="H7" s="112"/>
      <c r="I7" s="163" t="s">
        <v>12</v>
      </c>
      <c r="J7" s="164" t="s">
        <v>257</v>
      </c>
      <c r="K7" s="163" t="s">
        <v>292</v>
      </c>
      <c r="L7" s="88" t="s">
        <v>184</v>
      </c>
      <c r="M7" s="89">
        <f>VLOOKUP('MATRIZ DE RIESGOS DE SST'!L7,'MAPAS DE RIESGOS INHER Y RESID'!$E$3:$F$7,2,FALSE)</f>
        <v>2</v>
      </c>
      <c r="N7" s="88" t="s">
        <v>188</v>
      </c>
      <c r="O7" s="89">
        <f>VLOOKUP('MATRIZ DE RIESGOS DE SST'!N7,'MAPAS DE RIESGOS INHER Y RESID'!$O$3:$P$7,2,FALSE)</f>
        <v>16</v>
      </c>
      <c r="P7" s="89">
        <f>+M7*O7</f>
        <v>32</v>
      </c>
      <c r="Q7" s="88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MODERADO</v>
      </c>
      <c r="R7" s="77"/>
      <c r="S7" s="77"/>
      <c r="T7" s="77" t="s">
        <v>341</v>
      </c>
      <c r="U7" s="77" t="s">
        <v>342</v>
      </c>
      <c r="V7" s="88"/>
      <c r="W7" s="90" t="e">
        <f>VLOOKUP(V7,'MAPAS DE RIESGOS INHER Y RESID'!$E$16:$F$18,2,FALSE)</f>
        <v>#N/A</v>
      </c>
      <c r="X7" s="91" t="e">
        <f>P7-(W7*P7)</f>
        <v>#N/A</v>
      </c>
      <c r="Y7" s="105" t="e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#N/A</v>
      </c>
      <c r="Z7" s="77" t="e">
        <f>VLOOKUP('MATRIZ DE RIESGOS DE SST'!Y7,'TABLA DE CRITERIOS'!$A$25:$B$28,2,FALSE)</f>
        <v>#N/A</v>
      </c>
    </row>
    <row r="8" spans="1:26" ht="133.5" customHeight="1" x14ac:dyDescent="0.25">
      <c r="A8" s="118"/>
      <c r="B8" s="118"/>
      <c r="C8" s="118"/>
      <c r="D8" s="118"/>
      <c r="E8" s="161"/>
      <c r="F8" s="161"/>
      <c r="G8" s="161"/>
      <c r="H8" s="112"/>
      <c r="I8" s="163" t="s">
        <v>19</v>
      </c>
      <c r="J8" s="164" t="s">
        <v>258</v>
      </c>
      <c r="K8" s="163" t="s">
        <v>294</v>
      </c>
      <c r="L8" s="88" t="s">
        <v>184</v>
      </c>
      <c r="M8" s="89">
        <f>VLOOKUP('MATRIZ DE RIESGOS DE SST'!L8,'MAPAS DE RIESGOS INHER Y RESID'!$E$3:$F$7,2,FALSE)</f>
        <v>2</v>
      </c>
      <c r="N8" s="88" t="s">
        <v>188</v>
      </c>
      <c r="O8" s="89">
        <f>VLOOKUP('MATRIZ DE RIESGOS DE SST'!N8,'MAPAS DE RIESGOS INHER Y RESID'!$O$3:$P$7,2,FALSE)</f>
        <v>16</v>
      </c>
      <c r="P8" s="89">
        <f t="shared" ref="P8" si="0">+M8*O8</f>
        <v>32</v>
      </c>
      <c r="Q8" s="88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MODERADO</v>
      </c>
      <c r="R8" s="77"/>
      <c r="S8" s="77"/>
      <c r="T8" s="77" t="s">
        <v>341</v>
      </c>
      <c r="U8" s="77" t="s">
        <v>342</v>
      </c>
      <c r="V8" s="88"/>
      <c r="W8" s="90" t="e">
        <f>VLOOKUP(V8,'MAPAS DE RIESGOS INHER Y RESID'!$E$16:$F$18,2,FALSE)</f>
        <v>#N/A</v>
      </c>
      <c r="X8" s="91" t="e">
        <f t="shared" ref="X8" si="1">P8-(P8*W8)</f>
        <v>#N/A</v>
      </c>
      <c r="Y8" s="105" t="e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#N/A</v>
      </c>
      <c r="Z8" s="77" t="e">
        <f>VLOOKUP('MATRIZ DE RIESGOS DE SST'!Y8,'TABLA DE CRITERIOS'!$A$25:$B$28,2,FALSE)</f>
        <v>#N/A</v>
      </c>
    </row>
    <row r="9" spans="1:26" ht="83.25" customHeight="1" x14ac:dyDescent="0.25">
      <c r="A9" s="118"/>
      <c r="B9" s="118"/>
      <c r="C9" s="118"/>
      <c r="D9" s="118"/>
      <c r="E9" s="161"/>
      <c r="F9" s="161"/>
      <c r="G9" s="161"/>
      <c r="H9" s="112"/>
      <c r="I9" s="163" t="s">
        <v>22</v>
      </c>
      <c r="J9" s="164" t="s">
        <v>259</v>
      </c>
      <c r="K9" s="163" t="s">
        <v>295</v>
      </c>
      <c r="L9" s="88" t="s">
        <v>184</v>
      </c>
      <c r="M9" s="89">
        <f>VLOOKUP('MATRIZ DE RIESGOS DE SST'!L9,'MAPAS DE RIESGOS INHER Y RESID'!$E$3:$F$7,2,FALSE)</f>
        <v>2</v>
      </c>
      <c r="N9" s="88" t="s">
        <v>187</v>
      </c>
      <c r="O9" s="89">
        <f>VLOOKUP('MATRIZ DE RIESGOS DE SST'!N9,'MAPAS DE RIESGOS INHER Y RESID'!$O$3:$P$7,2,FALSE)</f>
        <v>4</v>
      </c>
      <c r="P9" s="89">
        <f t="shared" ref="P9:P57" si="2">+M9*O9</f>
        <v>8</v>
      </c>
      <c r="Q9" s="88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BAJO</v>
      </c>
      <c r="R9" s="77"/>
      <c r="S9" s="77"/>
      <c r="T9" s="77"/>
      <c r="U9" s="77" t="s">
        <v>343</v>
      </c>
      <c r="V9" s="88" t="s">
        <v>178</v>
      </c>
      <c r="W9" s="90">
        <f>VLOOKUP(V9,'MAPAS DE RIESGOS INHER Y RESID'!$E$16:$F$18,2,FALSE)</f>
        <v>0.4</v>
      </c>
      <c r="X9" s="91">
        <f t="shared" ref="X9:X57" si="3">P9-(P9*W9)</f>
        <v>4.8</v>
      </c>
      <c r="Y9" s="105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77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234" x14ac:dyDescent="0.25">
      <c r="A10" s="118"/>
      <c r="B10" s="118"/>
      <c r="C10" s="118"/>
      <c r="D10" s="118"/>
      <c r="E10" s="161"/>
      <c r="F10" s="161"/>
      <c r="G10" s="161"/>
      <c r="H10" s="112"/>
      <c r="I10" s="163" t="s">
        <v>25</v>
      </c>
      <c r="J10" s="164" t="s">
        <v>260</v>
      </c>
      <c r="K10" s="163" t="s">
        <v>296</v>
      </c>
      <c r="L10" s="88" t="s">
        <v>184</v>
      </c>
      <c r="M10" s="89">
        <f>VLOOKUP('MATRIZ DE RIESGOS DE SST'!L10,'MAPAS DE RIESGOS INHER Y RESID'!$E$3:$F$7,2,FALSE)</f>
        <v>2</v>
      </c>
      <c r="N10" s="88" t="s">
        <v>187</v>
      </c>
      <c r="O10" s="89">
        <f>VLOOKUP('MATRIZ DE RIESGOS DE SST'!N10,'MAPAS DE RIESGOS INHER Y RESID'!$O$3:$P$7,2,FALSE)</f>
        <v>4</v>
      </c>
      <c r="P10" s="89">
        <f t="shared" si="2"/>
        <v>8</v>
      </c>
      <c r="Q10" s="88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BAJO</v>
      </c>
      <c r="R10" s="77"/>
      <c r="S10" s="77"/>
      <c r="T10" s="77"/>
      <c r="U10" s="77" t="s">
        <v>343</v>
      </c>
      <c r="V10" s="88" t="s">
        <v>178</v>
      </c>
      <c r="W10" s="90">
        <f>VLOOKUP(V10,'MAPAS DE RIESGOS INHER Y RESID'!$E$16:$F$18,2,FALSE)</f>
        <v>0.4</v>
      </c>
      <c r="X10" s="91">
        <f t="shared" si="3"/>
        <v>4.8</v>
      </c>
      <c r="Y10" s="105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77" t="str">
        <f>VLOOKUP('MATRIZ DE RIESGOS DE SST'!Y10,'TABLA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234" x14ac:dyDescent="0.25">
      <c r="A11" s="118"/>
      <c r="B11" s="118"/>
      <c r="C11" s="118"/>
      <c r="D11" s="118"/>
      <c r="E11" s="161"/>
      <c r="F11" s="161"/>
      <c r="G11" s="161"/>
      <c r="H11" s="112"/>
      <c r="I11" s="163" t="s">
        <v>26</v>
      </c>
      <c r="J11" s="164" t="s">
        <v>261</v>
      </c>
      <c r="K11" s="163" t="s">
        <v>296</v>
      </c>
      <c r="L11" s="88" t="s">
        <v>184</v>
      </c>
      <c r="M11" s="89">
        <f>VLOOKUP('MATRIZ DE RIESGOS DE SST'!L11,'MAPAS DE RIESGOS INHER Y RESID'!$E$3:$F$7,2,FALSE)</f>
        <v>2</v>
      </c>
      <c r="N11" s="88" t="s">
        <v>187</v>
      </c>
      <c r="O11" s="89">
        <f>VLOOKUP('MATRIZ DE RIESGOS DE SST'!N11,'MAPAS DE RIESGOS INHER Y RESID'!$O$3:$P$7,2,FALSE)</f>
        <v>4</v>
      </c>
      <c r="P11" s="89">
        <f t="shared" si="2"/>
        <v>8</v>
      </c>
      <c r="Q11" s="88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BAJO</v>
      </c>
      <c r="R11" s="77"/>
      <c r="S11" s="77"/>
      <c r="T11" s="77"/>
      <c r="U11" s="77" t="s">
        <v>343</v>
      </c>
      <c r="V11" s="88" t="s">
        <v>178</v>
      </c>
      <c r="W11" s="90">
        <f>VLOOKUP(V11,'MAPAS DE RIESGOS INHER Y RESID'!$E$16:$F$18,2,FALSE)</f>
        <v>0.4</v>
      </c>
      <c r="X11" s="91">
        <f t="shared" si="3"/>
        <v>4.8</v>
      </c>
      <c r="Y11" s="105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77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234" x14ac:dyDescent="0.25">
      <c r="A12" s="118"/>
      <c r="B12" s="118"/>
      <c r="C12" s="118"/>
      <c r="D12" s="118"/>
      <c r="E12" s="161"/>
      <c r="F12" s="161"/>
      <c r="G12" s="161"/>
      <c r="H12" s="112"/>
      <c r="I12" s="163" t="s">
        <v>30</v>
      </c>
      <c r="J12" s="164" t="s">
        <v>262</v>
      </c>
      <c r="K12" s="163" t="s">
        <v>297</v>
      </c>
      <c r="L12" s="88" t="s">
        <v>184</v>
      </c>
      <c r="M12" s="89">
        <f>VLOOKUP('MATRIZ DE RIESGOS DE SST'!L12,'MAPAS DE RIESGOS INHER Y RESID'!$E$3:$F$7,2,FALSE)</f>
        <v>2</v>
      </c>
      <c r="N12" s="88" t="s">
        <v>187</v>
      </c>
      <c r="O12" s="89">
        <f>VLOOKUP('MATRIZ DE RIESGOS DE SST'!N12,'MAPAS DE RIESGOS INHER Y RESID'!$O$3:$P$7,2,FALSE)</f>
        <v>4</v>
      </c>
      <c r="P12" s="89">
        <f t="shared" si="2"/>
        <v>8</v>
      </c>
      <c r="Q12" s="88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BAJO</v>
      </c>
      <c r="R12" s="77"/>
      <c r="S12" s="77"/>
      <c r="T12" s="77"/>
      <c r="U12" s="77" t="s">
        <v>343</v>
      </c>
      <c r="V12" s="88" t="s">
        <v>178</v>
      </c>
      <c r="W12" s="90">
        <f>VLOOKUP(V12,'MAPAS DE RIESGOS INHER Y RESID'!$E$16:$F$18,2,FALSE)</f>
        <v>0.4</v>
      </c>
      <c r="X12" s="91">
        <f t="shared" si="3"/>
        <v>4.8</v>
      </c>
      <c r="Y12" s="105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77" t="str">
        <f>VLOOKUP('MATRIZ DE RIESGOS DE SST'!Y12,'TABLA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253.5" x14ac:dyDescent="0.25">
      <c r="A13" s="118"/>
      <c r="B13" s="118"/>
      <c r="C13" s="118"/>
      <c r="D13" s="118"/>
      <c r="E13" s="161"/>
      <c r="F13" s="161"/>
      <c r="G13" s="161"/>
      <c r="H13" s="112"/>
      <c r="I13" s="163" t="s">
        <v>32</v>
      </c>
      <c r="J13" s="164" t="s">
        <v>263</v>
      </c>
      <c r="K13" s="163" t="s">
        <v>297</v>
      </c>
      <c r="L13" s="88" t="s">
        <v>184</v>
      </c>
      <c r="M13" s="89">
        <f>VLOOKUP('MATRIZ DE RIESGOS DE SST'!L13,'MAPAS DE RIESGOS INHER Y RESID'!$E$3:$F$7,2,FALSE)</f>
        <v>2</v>
      </c>
      <c r="N13" s="88" t="s">
        <v>187</v>
      </c>
      <c r="O13" s="89">
        <f>VLOOKUP('MATRIZ DE RIESGOS DE SST'!N13,'MAPAS DE RIESGOS INHER Y RESID'!$O$3:$P$7,2,FALSE)</f>
        <v>4</v>
      </c>
      <c r="P13" s="89">
        <f t="shared" si="2"/>
        <v>8</v>
      </c>
      <c r="Q13" s="88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BAJO</v>
      </c>
      <c r="R13" s="77"/>
      <c r="S13" s="77"/>
      <c r="T13" s="77"/>
      <c r="U13" s="77" t="s">
        <v>343</v>
      </c>
      <c r="V13" s="88" t="s">
        <v>178</v>
      </c>
      <c r="W13" s="90">
        <f>VLOOKUP(V13,'MAPAS DE RIESGOS INHER Y RESID'!$E$16:$F$18,2,FALSE)</f>
        <v>0.4</v>
      </c>
      <c r="X13" s="91">
        <f t="shared" si="3"/>
        <v>4.8</v>
      </c>
      <c r="Y13" s="105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77" t="str">
        <f>VLOOKUP('MATRIZ DE RIESGOS DE SST'!Y13,'TABLA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175.5" x14ac:dyDescent="0.25">
      <c r="A14" s="118"/>
      <c r="B14" s="118"/>
      <c r="C14" s="118"/>
      <c r="D14" s="118"/>
      <c r="E14" s="161"/>
      <c r="F14" s="161"/>
      <c r="G14" s="161"/>
      <c r="H14" s="112"/>
      <c r="I14" s="163" t="s">
        <v>33</v>
      </c>
      <c r="J14" s="164" t="s">
        <v>34</v>
      </c>
      <c r="K14" s="163" t="s">
        <v>298</v>
      </c>
      <c r="L14" s="88" t="s">
        <v>184</v>
      </c>
      <c r="M14" s="89">
        <f>VLOOKUP('MATRIZ DE RIESGOS DE SST'!L14,'MAPAS DE RIESGOS INHER Y RESID'!$E$3:$F$7,2,FALSE)</f>
        <v>2</v>
      </c>
      <c r="N14" s="88" t="s">
        <v>188</v>
      </c>
      <c r="O14" s="89">
        <f>VLOOKUP('MATRIZ DE RIESGOS DE SST'!N14,'MAPAS DE RIESGOS INHER Y RESID'!$O$3:$P$7,2,FALSE)</f>
        <v>16</v>
      </c>
      <c r="P14" s="89">
        <f t="shared" si="2"/>
        <v>32</v>
      </c>
      <c r="Q14" s="88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MODERADO</v>
      </c>
      <c r="R14" s="77"/>
      <c r="S14" s="77"/>
      <c r="T14" s="77"/>
      <c r="U14" s="77" t="s">
        <v>346</v>
      </c>
      <c r="V14" s="88" t="s">
        <v>178</v>
      </c>
      <c r="W14" s="90">
        <f>VLOOKUP(V14,'MAPAS DE RIESGOS INHER Y RESID'!$E$16:$F$18,2,FALSE)</f>
        <v>0.4</v>
      </c>
      <c r="X14" s="91">
        <f t="shared" si="3"/>
        <v>19.2</v>
      </c>
      <c r="Y14" s="105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MODERADO</v>
      </c>
      <c r="Z14" s="77" t="str">
        <f>VLOOKUP('MATRIZ DE RIESGOS DE SST'!Y14,'TABLA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" spans="1:26" ht="175.5" x14ac:dyDescent="0.25">
      <c r="A15" s="118"/>
      <c r="B15" s="118"/>
      <c r="C15" s="118"/>
      <c r="D15" s="118"/>
      <c r="E15" s="161"/>
      <c r="F15" s="161"/>
      <c r="G15" s="161"/>
      <c r="H15" s="112"/>
      <c r="I15" s="163" t="s">
        <v>36</v>
      </c>
      <c r="J15" s="164" t="s">
        <v>37</v>
      </c>
      <c r="K15" s="163" t="s">
        <v>299</v>
      </c>
      <c r="L15" s="88" t="s">
        <v>184</v>
      </c>
      <c r="M15" s="89">
        <f>VLOOKUP('MATRIZ DE RIESGOS DE SST'!L15,'MAPAS DE RIESGOS INHER Y RESID'!$E$3:$F$7,2,FALSE)</f>
        <v>2</v>
      </c>
      <c r="N15" s="88" t="s">
        <v>188</v>
      </c>
      <c r="O15" s="89">
        <f>VLOOKUP('MATRIZ DE RIESGOS DE SST'!N15,'MAPAS DE RIESGOS INHER Y RESID'!$O$3:$P$7,2,FALSE)</f>
        <v>16</v>
      </c>
      <c r="P15" s="89">
        <f t="shared" si="2"/>
        <v>32</v>
      </c>
      <c r="Q15" s="88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MODERADO</v>
      </c>
      <c r="R15" s="77"/>
      <c r="S15" s="77"/>
      <c r="T15" s="77"/>
      <c r="U15" s="77" t="s">
        <v>346</v>
      </c>
      <c r="V15" s="88" t="s">
        <v>178</v>
      </c>
      <c r="W15" s="90">
        <f>VLOOKUP(V15,'MAPAS DE RIESGOS INHER Y RESID'!$E$16:$F$18,2,FALSE)</f>
        <v>0.4</v>
      </c>
      <c r="X15" s="91">
        <f t="shared" si="3"/>
        <v>19.2</v>
      </c>
      <c r="Y15" s="105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MODERADO</v>
      </c>
      <c r="Z15" s="77" t="str">
        <f>VLOOKUP('MATRIZ DE RIESGOS DE SST'!Y15,'TABLA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" spans="1:26" ht="175.5" x14ac:dyDescent="0.25">
      <c r="A16" s="118"/>
      <c r="B16" s="118"/>
      <c r="C16" s="118"/>
      <c r="D16" s="118"/>
      <c r="E16" s="161"/>
      <c r="F16" s="161"/>
      <c r="G16" s="161"/>
      <c r="H16" s="112"/>
      <c r="I16" s="163" t="s">
        <v>48</v>
      </c>
      <c r="J16" s="164" t="s">
        <v>49</v>
      </c>
      <c r="K16" s="163" t="s">
        <v>298</v>
      </c>
      <c r="L16" s="88" t="s">
        <v>184</v>
      </c>
      <c r="M16" s="89">
        <f>VLOOKUP('MATRIZ DE RIESGOS DE SST'!L16,'MAPAS DE RIESGOS INHER Y RESID'!$E$3:$F$7,2,FALSE)</f>
        <v>2</v>
      </c>
      <c r="N16" s="88" t="s">
        <v>188</v>
      </c>
      <c r="O16" s="89">
        <f>VLOOKUP('MATRIZ DE RIESGOS DE SST'!N16,'MAPAS DE RIESGOS INHER Y RESID'!$O$3:$P$7,2,FALSE)</f>
        <v>16</v>
      </c>
      <c r="P16" s="89">
        <f t="shared" si="2"/>
        <v>32</v>
      </c>
      <c r="Q16" s="88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MODERADO</v>
      </c>
      <c r="R16" s="77"/>
      <c r="S16" s="77"/>
      <c r="T16" s="77"/>
      <c r="U16" s="77" t="s">
        <v>346</v>
      </c>
      <c r="V16" s="88" t="s">
        <v>178</v>
      </c>
      <c r="W16" s="90">
        <f>VLOOKUP(V16,'MAPAS DE RIESGOS INHER Y RESID'!$E$16:$F$18,2,FALSE)</f>
        <v>0.4</v>
      </c>
      <c r="X16" s="91">
        <f t="shared" si="3"/>
        <v>19.2</v>
      </c>
      <c r="Y16" s="105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MODERADO</v>
      </c>
      <c r="Z16" s="77" t="str">
        <f>VLOOKUP('MATRIZ DE RIESGOS DE SST'!Y16,'TABLA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" spans="1:26" ht="234" x14ac:dyDescent="0.25">
      <c r="A17" s="118"/>
      <c r="B17" s="118"/>
      <c r="C17" s="118"/>
      <c r="D17" s="118"/>
      <c r="E17" s="161"/>
      <c r="F17" s="161"/>
      <c r="G17" s="161"/>
      <c r="H17" s="112"/>
      <c r="I17" s="163" t="s">
        <v>52</v>
      </c>
      <c r="J17" s="164" t="s">
        <v>264</v>
      </c>
      <c r="K17" s="163" t="s">
        <v>302</v>
      </c>
      <c r="L17" s="88" t="s">
        <v>185</v>
      </c>
      <c r="M17" s="89">
        <f>VLOOKUP('MATRIZ DE RIESGOS DE SST'!L17,'MAPAS DE RIESGOS INHER Y RESID'!$E$3:$F$7,2,FALSE)</f>
        <v>1</v>
      </c>
      <c r="N17" s="88" t="s">
        <v>187</v>
      </c>
      <c r="O17" s="89">
        <f>VLOOKUP('MATRIZ DE RIESGOS DE SST'!N17,'MAPAS DE RIESGOS INHER Y RESID'!$O$3:$P$7,2,FALSE)</f>
        <v>4</v>
      </c>
      <c r="P17" s="89">
        <f t="shared" si="2"/>
        <v>4</v>
      </c>
      <c r="Q17" s="88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BAJO</v>
      </c>
      <c r="R17" s="77"/>
      <c r="S17" s="77"/>
      <c r="T17" s="77" t="s">
        <v>352</v>
      </c>
      <c r="U17" s="77" t="s">
        <v>351</v>
      </c>
      <c r="V17" s="88" t="s">
        <v>178</v>
      </c>
      <c r="W17" s="90">
        <f>VLOOKUP(V17,'MAPAS DE RIESGOS INHER Y RESID'!$E$16:$F$18,2,FALSE)</f>
        <v>0.4</v>
      </c>
      <c r="X17" s="91">
        <f t="shared" si="3"/>
        <v>2.4</v>
      </c>
      <c r="Y17" s="105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BAJO</v>
      </c>
      <c r="Z17" s="77" t="str">
        <f>VLOOKUP('MATRIZ DE RIESGOS DE SST'!Y17,'TABLA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" spans="1:26" ht="234" x14ac:dyDescent="0.25">
      <c r="A18" s="118"/>
      <c r="B18" s="118"/>
      <c r="C18" s="118"/>
      <c r="D18" s="118"/>
      <c r="E18" s="161"/>
      <c r="F18" s="161"/>
      <c r="G18" s="161"/>
      <c r="H18" s="112"/>
      <c r="I18" s="163" t="s">
        <v>58</v>
      </c>
      <c r="J18" s="164" t="s">
        <v>265</v>
      </c>
      <c r="K18" s="163" t="s">
        <v>303</v>
      </c>
      <c r="L18" s="88" t="s">
        <v>184</v>
      </c>
      <c r="M18" s="89">
        <f>VLOOKUP('MATRIZ DE RIESGOS DE SST'!L18,'MAPAS DE RIESGOS INHER Y RESID'!$E$3:$F$7,2,FALSE)</f>
        <v>2</v>
      </c>
      <c r="N18" s="88" t="s">
        <v>187</v>
      </c>
      <c r="O18" s="89">
        <f>VLOOKUP('MATRIZ DE RIESGOS DE SST'!N18,'MAPAS DE RIESGOS INHER Y RESID'!$O$3:$P$7,2,FALSE)</f>
        <v>4</v>
      </c>
      <c r="P18" s="89">
        <f t="shared" si="2"/>
        <v>8</v>
      </c>
      <c r="Q18" s="88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BAJO</v>
      </c>
      <c r="R18" s="77"/>
      <c r="S18" s="77"/>
      <c r="T18" s="77" t="s">
        <v>353</v>
      </c>
      <c r="U18" s="77"/>
      <c r="V18" s="88" t="s">
        <v>178</v>
      </c>
      <c r="W18" s="90">
        <f>VLOOKUP(V18,'MAPAS DE RIESGOS INHER Y RESID'!$E$16:$F$18,2,FALSE)</f>
        <v>0.4</v>
      </c>
      <c r="X18" s="91">
        <f t="shared" si="3"/>
        <v>4.8</v>
      </c>
      <c r="Y18" s="105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BAJO</v>
      </c>
      <c r="Z18" s="77" t="str">
        <f>VLOOKUP('MATRIZ DE RIESGOS DE SST'!Y18,'TABLA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234" x14ac:dyDescent="0.25">
      <c r="A19" s="118"/>
      <c r="B19" s="118"/>
      <c r="C19" s="118"/>
      <c r="D19" s="118"/>
      <c r="E19" s="161"/>
      <c r="F19" s="161"/>
      <c r="G19" s="161"/>
      <c r="H19" s="112"/>
      <c r="I19" s="163" t="s">
        <v>60</v>
      </c>
      <c r="J19" s="164" t="s">
        <v>266</v>
      </c>
      <c r="K19" s="163" t="s">
        <v>304</v>
      </c>
      <c r="L19" s="88" t="s">
        <v>185</v>
      </c>
      <c r="M19" s="89">
        <f>VLOOKUP('MATRIZ DE RIESGOS DE SST'!L19,'MAPAS DE RIESGOS INHER Y RESID'!$E$3:$F$7,2,FALSE)</f>
        <v>1</v>
      </c>
      <c r="N19" s="88" t="s">
        <v>187</v>
      </c>
      <c r="O19" s="89">
        <f>VLOOKUP('MATRIZ DE RIESGOS DE SST'!N19,'MAPAS DE RIESGOS INHER Y RESID'!$O$3:$P$7,2,FALSE)</f>
        <v>4</v>
      </c>
      <c r="P19" s="89">
        <f t="shared" si="2"/>
        <v>4</v>
      </c>
      <c r="Q19" s="88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BAJO</v>
      </c>
      <c r="R19" s="77"/>
      <c r="S19" s="77"/>
      <c r="T19" s="77" t="s">
        <v>354</v>
      </c>
      <c r="U19" s="77" t="s">
        <v>355</v>
      </c>
      <c r="V19" s="88" t="s">
        <v>178</v>
      </c>
      <c r="W19" s="90">
        <f>VLOOKUP(V19,'MAPAS DE RIESGOS INHER Y RESID'!$E$16:$F$18,2,FALSE)</f>
        <v>0.4</v>
      </c>
      <c r="X19" s="91">
        <f t="shared" si="3"/>
        <v>2.4</v>
      </c>
      <c r="Y19" s="105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BAJO</v>
      </c>
      <c r="Z19" s="77" t="str">
        <f>VLOOKUP('MATRIZ DE RIESGOS DE SST'!Y19,'TABLA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234" x14ac:dyDescent="0.25">
      <c r="A20" s="118"/>
      <c r="B20" s="118"/>
      <c r="C20" s="118"/>
      <c r="D20" s="118"/>
      <c r="E20" s="161"/>
      <c r="F20" s="161"/>
      <c r="G20" s="161"/>
      <c r="H20" s="112"/>
      <c r="I20" s="163" t="s">
        <v>62</v>
      </c>
      <c r="J20" s="163" t="s">
        <v>300</v>
      </c>
      <c r="K20" s="163" t="s">
        <v>301</v>
      </c>
      <c r="L20" s="88" t="s">
        <v>184</v>
      </c>
      <c r="M20" s="89">
        <f>VLOOKUP('MATRIZ DE RIESGOS DE SST'!L20,'MAPAS DE RIESGOS INHER Y RESID'!$E$3:$F$7,2,FALSE)</f>
        <v>2</v>
      </c>
      <c r="N20" s="88" t="s">
        <v>186</v>
      </c>
      <c r="O20" s="89">
        <f>VLOOKUP('MATRIZ DE RIESGOS DE SST'!N20,'MAPAS DE RIESGOS INHER Y RESID'!$O$3:$P$7,2,FALSE)</f>
        <v>2</v>
      </c>
      <c r="P20" s="89">
        <f t="shared" si="2"/>
        <v>4</v>
      </c>
      <c r="Q20" s="88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BAJO</v>
      </c>
      <c r="R20" s="77" t="s">
        <v>347</v>
      </c>
      <c r="S20" s="77"/>
      <c r="T20" s="77" t="s">
        <v>349</v>
      </c>
      <c r="U20" s="77"/>
      <c r="V20" s="88" t="s">
        <v>178</v>
      </c>
      <c r="W20" s="90">
        <f>VLOOKUP(V20,'MAPAS DE RIESGOS INHER Y RESID'!$E$16:$F$18,2,FALSE)</f>
        <v>0.4</v>
      </c>
      <c r="X20" s="91">
        <f t="shared" si="3"/>
        <v>2.4</v>
      </c>
      <c r="Y20" s="105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BAJO</v>
      </c>
      <c r="Z20" s="77" t="str">
        <f>VLOOKUP('MATRIZ DE RIESGOS DE SST'!Y20,'TABLA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6" ht="331.5" x14ac:dyDescent="0.25">
      <c r="A21" s="118"/>
      <c r="B21" s="118"/>
      <c r="C21" s="118"/>
      <c r="D21" s="118"/>
      <c r="E21" s="161"/>
      <c r="F21" s="161"/>
      <c r="G21" s="161"/>
      <c r="H21" s="112"/>
      <c r="I21" s="163" t="s">
        <v>70</v>
      </c>
      <c r="J21" s="164" t="s">
        <v>306</v>
      </c>
      <c r="K21" s="163" t="s">
        <v>305</v>
      </c>
      <c r="L21" s="88" t="s">
        <v>184</v>
      </c>
      <c r="M21" s="89">
        <f>VLOOKUP('MATRIZ DE RIESGOS DE SST'!L21,'MAPAS DE RIESGOS INHER Y RESID'!$E$3:$F$7,2,FALSE)</f>
        <v>2</v>
      </c>
      <c r="N21" s="88" t="s">
        <v>188</v>
      </c>
      <c r="O21" s="89">
        <f>VLOOKUP('MATRIZ DE RIESGOS DE SST'!N21,'MAPAS DE RIESGOS INHER Y RESID'!$O$3:$P$7,2,FALSE)</f>
        <v>16</v>
      </c>
      <c r="P21" s="89">
        <f t="shared" si="2"/>
        <v>32</v>
      </c>
      <c r="Q21" s="88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MODERADO</v>
      </c>
      <c r="R21" s="77"/>
      <c r="S21" s="77"/>
      <c r="T21" s="77"/>
      <c r="U21" s="77" t="s">
        <v>357</v>
      </c>
      <c r="V21" s="88" t="s">
        <v>178</v>
      </c>
      <c r="W21" s="90">
        <f>VLOOKUP(V21,'MAPAS DE RIESGOS INHER Y RESID'!$E$16:$F$18,2,FALSE)</f>
        <v>0.4</v>
      </c>
      <c r="X21" s="91">
        <f t="shared" si="3"/>
        <v>19.2</v>
      </c>
      <c r="Y21" s="105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MODERADO</v>
      </c>
      <c r="Z21" s="77" t="str">
        <f>VLOOKUP('MATRIZ DE RIESGOS DE SST'!Y21,'TABLA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" spans="1:26" ht="214.5" x14ac:dyDescent="0.25">
      <c r="A22" s="118"/>
      <c r="B22" s="118"/>
      <c r="C22" s="118"/>
      <c r="D22" s="118"/>
      <c r="E22" s="161"/>
      <c r="F22" s="161"/>
      <c r="G22" s="161"/>
      <c r="H22" s="112"/>
      <c r="I22" s="163" t="s">
        <v>74</v>
      </c>
      <c r="J22" s="164" t="s">
        <v>267</v>
      </c>
      <c r="K22" s="163" t="s">
        <v>307</v>
      </c>
      <c r="L22" s="88" t="s">
        <v>184</v>
      </c>
      <c r="M22" s="89">
        <f>VLOOKUP('MATRIZ DE RIESGOS DE SST'!L22,'MAPAS DE RIESGOS INHER Y RESID'!$E$3:$F$7,2,FALSE)</f>
        <v>2</v>
      </c>
      <c r="N22" s="88" t="s">
        <v>188</v>
      </c>
      <c r="O22" s="89">
        <f>VLOOKUP('MATRIZ DE RIESGOS DE SST'!N22,'MAPAS DE RIESGOS INHER Y RESID'!$O$3:$P$7,2,FALSE)</f>
        <v>16</v>
      </c>
      <c r="P22" s="89">
        <f t="shared" si="2"/>
        <v>32</v>
      </c>
      <c r="Q22" s="88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MODERADO</v>
      </c>
      <c r="R22" s="77"/>
      <c r="S22" s="77"/>
      <c r="T22" s="77"/>
      <c r="U22" s="77" t="s">
        <v>359</v>
      </c>
      <c r="V22" s="88" t="s">
        <v>177</v>
      </c>
      <c r="W22" s="90">
        <f>VLOOKUP(V22,'MAPAS DE RIESGOS INHER Y RESID'!$E$16:$F$18,2,FALSE)</f>
        <v>0.15</v>
      </c>
      <c r="X22" s="91">
        <f t="shared" si="3"/>
        <v>27.2</v>
      </c>
      <c r="Y22" s="105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MODERADO</v>
      </c>
      <c r="Z22" s="77" t="str">
        <f>VLOOKUP('MATRIZ DE RIESGOS DE SST'!Y22,'TABLA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" spans="1:26" ht="234" x14ac:dyDescent="0.25">
      <c r="A23" s="118"/>
      <c r="B23" s="118"/>
      <c r="C23" s="118"/>
      <c r="D23" s="118"/>
      <c r="E23" s="161"/>
      <c r="F23" s="161"/>
      <c r="G23" s="161"/>
      <c r="H23" s="112"/>
      <c r="I23" s="163" t="s">
        <v>77</v>
      </c>
      <c r="J23" s="164" t="s">
        <v>228</v>
      </c>
      <c r="K23" s="163" t="s">
        <v>308</v>
      </c>
      <c r="L23" s="88" t="s">
        <v>184</v>
      </c>
      <c r="M23" s="89">
        <f>VLOOKUP('MATRIZ DE RIESGOS DE SST'!L23,'MAPAS DE RIESGOS INHER Y RESID'!$E$3:$F$7,2,FALSE)</f>
        <v>2</v>
      </c>
      <c r="N23" s="88" t="s">
        <v>189</v>
      </c>
      <c r="O23" s="89">
        <f>VLOOKUP('MATRIZ DE RIESGOS DE SST'!N23,'MAPAS DE RIESGOS INHER Y RESID'!$O$3:$P$7,2,FALSE)</f>
        <v>256</v>
      </c>
      <c r="P23" s="89">
        <f t="shared" si="2"/>
        <v>512</v>
      </c>
      <c r="Q23" s="88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ALTO</v>
      </c>
      <c r="R23" s="77"/>
      <c r="S23" s="77" t="s">
        <v>358</v>
      </c>
      <c r="T23" s="77"/>
      <c r="U23" s="77" t="s">
        <v>359</v>
      </c>
      <c r="V23" s="88" t="s">
        <v>179</v>
      </c>
      <c r="W23" s="90">
        <f>VLOOKUP(V23,'MAPAS DE RIESGOS INHER Y RESID'!$E$16:$F$18,2,FALSE)</f>
        <v>0.9</v>
      </c>
      <c r="X23" s="91">
        <f t="shared" si="3"/>
        <v>51.199999999999989</v>
      </c>
      <c r="Y23" s="105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MODERADO</v>
      </c>
      <c r="Z23" s="77" t="str">
        <f>VLOOKUP('MATRIZ DE RIESGOS DE SST'!Y23,'TABLA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4" spans="1:26" ht="175.5" x14ac:dyDescent="0.25">
      <c r="A24" s="118"/>
      <c r="B24" s="118"/>
      <c r="C24" s="118"/>
      <c r="D24" s="118"/>
      <c r="E24" s="161"/>
      <c r="F24" s="161"/>
      <c r="G24" s="161"/>
      <c r="H24" s="112"/>
      <c r="I24" s="163" t="s">
        <v>79</v>
      </c>
      <c r="J24" s="164" t="s">
        <v>78</v>
      </c>
      <c r="K24" s="163" t="s">
        <v>308</v>
      </c>
      <c r="L24" s="88" t="s">
        <v>184</v>
      </c>
      <c r="M24" s="89">
        <f>VLOOKUP('MATRIZ DE RIESGOS DE SST'!L24,'MAPAS DE RIESGOS INHER Y RESID'!$E$3:$F$7,2,FALSE)</f>
        <v>2</v>
      </c>
      <c r="N24" s="88" t="s">
        <v>188</v>
      </c>
      <c r="O24" s="89">
        <f>VLOOKUP('MATRIZ DE RIESGOS DE SST'!N24,'MAPAS DE RIESGOS INHER Y RESID'!$O$3:$P$7,2,FALSE)</f>
        <v>16</v>
      </c>
      <c r="P24" s="89">
        <f t="shared" si="2"/>
        <v>32</v>
      </c>
      <c r="Q24" s="88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MODERADO</v>
      </c>
      <c r="R24" s="77"/>
      <c r="S24" s="77" t="s">
        <v>358</v>
      </c>
      <c r="T24" s="77"/>
      <c r="U24" s="77" t="s">
        <v>359</v>
      </c>
      <c r="V24" s="88" t="s">
        <v>177</v>
      </c>
      <c r="W24" s="90">
        <f>VLOOKUP(V24,'MAPAS DE RIESGOS INHER Y RESID'!$E$16:$F$18,2,FALSE)</f>
        <v>0.15</v>
      </c>
      <c r="X24" s="91">
        <f t="shared" si="3"/>
        <v>27.2</v>
      </c>
      <c r="Y24" s="105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MODERADO</v>
      </c>
      <c r="Z24" s="77" t="str">
        <f>VLOOKUP('MATRIZ DE RIESGOS DE SST'!Y24,'TABLA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5" spans="1:26" ht="195" x14ac:dyDescent="0.25">
      <c r="A25" s="118"/>
      <c r="B25" s="118"/>
      <c r="C25" s="118"/>
      <c r="D25" s="118"/>
      <c r="E25" s="161"/>
      <c r="F25" s="161"/>
      <c r="G25" s="161"/>
      <c r="H25" s="112"/>
      <c r="I25" s="163" t="s">
        <v>360</v>
      </c>
      <c r="J25" s="164" t="s">
        <v>268</v>
      </c>
      <c r="K25" s="163" t="s">
        <v>309</v>
      </c>
      <c r="L25" s="88" t="s">
        <v>184</v>
      </c>
      <c r="M25" s="89">
        <f>VLOOKUP('MATRIZ DE RIESGOS DE SST'!L25,'MAPAS DE RIESGOS INHER Y RESID'!$E$3:$F$7,2,FALSE)</f>
        <v>2</v>
      </c>
      <c r="N25" s="88" t="s">
        <v>188</v>
      </c>
      <c r="O25" s="89">
        <f>VLOOKUP('MATRIZ DE RIESGOS DE SST'!N25,'MAPAS DE RIESGOS INHER Y RESID'!$O$3:$P$7,2,FALSE)</f>
        <v>16</v>
      </c>
      <c r="P25" s="89">
        <f t="shared" si="2"/>
        <v>32</v>
      </c>
      <c r="Q25" s="88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MODERADO</v>
      </c>
      <c r="R25" s="77"/>
      <c r="S25" s="77"/>
      <c r="T25" s="77" t="s">
        <v>361</v>
      </c>
      <c r="U25" s="77" t="s">
        <v>331</v>
      </c>
      <c r="V25" s="88" t="s">
        <v>178</v>
      </c>
      <c r="W25" s="90">
        <f>VLOOKUP(V25,'MAPAS DE RIESGOS INHER Y RESID'!$E$16:$F$18,2,FALSE)</f>
        <v>0.4</v>
      </c>
      <c r="X25" s="91">
        <f t="shared" si="3"/>
        <v>19.2</v>
      </c>
      <c r="Y25" s="105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MODERADO</v>
      </c>
      <c r="Z25" s="77" t="str">
        <f>VLOOKUP('MATRIZ DE RIESGOS DE SST'!Y25,'TABLA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6" spans="1:26" ht="175.5" x14ac:dyDescent="0.25">
      <c r="A26" s="118"/>
      <c r="B26" s="118"/>
      <c r="C26" s="118"/>
      <c r="D26" s="118"/>
      <c r="E26" s="161"/>
      <c r="F26" s="161"/>
      <c r="G26" s="161"/>
      <c r="H26" s="112"/>
      <c r="I26" s="163" t="s">
        <v>217</v>
      </c>
      <c r="J26" s="164" t="s">
        <v>269</v>
      </c>
      <c r="K26" s="163" t="s">
        <v>310</v>
      </c>
      <c r="L26" s="88" t="s">
        <v>184</v>
      </c>
      <c r="M26" s="89">
        <f>VLOOKUP('MATRIZ DE RIESGOS DE SST'!L26,'MAPAS DE RIESGOS INHER Y RESID'!$E$3:$F$7,2,FALSE)</f>
        <v>2</v>
      </c>
      <c r="N26" s="88" t="s">
        <v>188</v>
      </c>
      <c r="O26" s="89">
        <f>VLOOKUP('MATRIZ DE RIESGOS DE SST'!N26,'MAPAS DE RIESGOS INHER Y RESID'!$O$3:$P$7,2,FALSE)</f>
        <v>16</v>
      </c>
      <c r="P26" s="89">
        <f t="shared" si="2"/>
        <v>32</v>
      </c>
      <c r="Q26" s="88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MODERADO</v>
      </c>
      <c r="R26" s="77"/>
      <c r="S26" s="77"/>
      <c r="T26" s="77" t="s">
        <v>361</v>
      </c>
      <c r="U26" s="77" t="s">
        <v>331</v>
      </c>
      <c r="V26" s="88" t="s">
        <v>178</v>
      </c>
      <c r="W26" s="90">
        <f>VLOOKUP(V26,'MAPAS DE RIESGOS INHER Y RESID'!$E$16:$F$18,2,FALSE)</f>
        <v>0.4</v>
      </c>
      <c r="X26" s="91">
        <f t="shared" si="3"/>
        <v>19.2</v>
      </c>
      <c r="Y26" s="105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MODERADO</v>
      </c>
      <c r="Z26" s="77" t="str">
        <f>VLOOKUP('MATRIZ DE RIESGOS DE SST'!Y26,'TABLA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7" spans="1:26" ht="292.5" x14ac:dyDescent="0.25">
      <c r="A27" s="118"/>
      <c r="B27" s="118"/>
      <c r="C27" s="118"/>
      <c r="D27" s="118"/>
      <c r="E27" s="161"/>
      <c r="F27" s="161"/>
      <c r="G27" s="161"/>
      <c r="H27" s="112"/>
      <c r="I27" s="163" t="s">
        <v>86</v>
      </c>
      <c r="J27" s="164" t="s">
        <v>311</v>
      </c>
      <c r="K27" s="163" t="s">
        <v>87</v>
      </c>
      <c r="L27" s="88" t="s">
        <v>178</v>
      </c>
      <c r="M27" s="89">
        <f>VLOOKUP('MATRIZ DE RIESGOS DE SST'!L27,'MAPAS DE RIESGOS INHER Y RESID'!$E$3:$F$7,2,FALSE)</f>
        <v>3</v>
      </c>
      <c r="N27" s="88" t="s">
        <v>189</v>
      </c>
      <c r="O27" s="89">
        <f>VLOOKUP('MATRIZ DE RIESGOS DE SST'!N27,'MAPAS DE RIESGOS INHER Y RESID'!$O$3:$P$7,2,FALSE)</f>
        <v>256</v>
      </c>
      <c r="P27" s="89">
        <f t="shared" si="2"/>
        <v>768</v>
      </c>
      <c r="Q27" s="88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ALTO</v>
      </c>
      <c r="R27" s="77" t="s">
        <v>364</v>
      </c>
      <c r="S27" s="77"/>
      <c r="T27" s="77"/>
      <c r="U27" s="77" t="s">
        <v>363</v>
      </c>
      <c r="V27" s="88" t="s">
        <v>179</v>
      </c>
      <c r="W27" s="90">
        <f>VLOOKUP(V27,'MAPAS DE RIESGOS INHER Y RESID'!$E$16:$F$18,2,FALSE)</f>
        <v>0.9</v>
      </c>
      <c r="X27" s="91">
        <f t="shared" si="3"/>
        <v>76.799999999999955</v>
      </c>
      <c r="Y27" s="105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MODERADO</v>
      </c>
      <c r="Z27" s="77" t="str">
        <f>VLOOKUP('MATRIZ DE RIESGOS DE SST'!Y27,'TABLA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8" spans="1:26" ht="234" x14ac:dyDescent="0.25">
      <c r="A28" s="118"/>
      <c r="B28" s="118"/>
      <c r="C28" s="118"/>
      <c r="D28" s="118"/>
      <c r="E28" s="161"/>
      <c r="F28" s="161"/>
      <c r="G28" s="161"/>
      <c r="H28" s="112"/>
      <c r="I28" s="163" t="s">
        <v>88</v>
      </c>
      <c r="J28" s="164" t="s">
        <v>313</v>
      </c>
      <c r="K28" s="163" t="s">
        <v>314</v>
      </c>
      <c r="L28" s="88" t="s">
        <v>184</v>
      </c>
      <c r="M28" s="89">
        <f>VLOOKUP('MATRIZ DE RIESGOS DE SST'!L28,'MAPAS DE RIESGOS INHER Y RESID'!$E$3:$F$7,2,FALSE)</f>
        <v>2</v>
      </c>
      <c r="N28" s="88" t="s">
        <v>189</v>
      </c>
      <c r="O28" s="89">
        <f>VLOOKUP('MATRIZ DE RIESGOS DE SST'!N28,'MAPAS DE RIESGOS INHER Y RESID'!$O$3:$P$7,2,FALSE)</f>
        <v>256</v>
      </c>
      <c r="P28" s="89">
        <f t="shared" si="2"/>
        <v>512</v>
      </c>
      <c r="Q28" s="88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ALTO</v>
      </c>
      <c r="R28" s="77" t="s">
        <v>315</v>
      </c>
      <c r="S28" s="77" t="s">
        <v>316</v>
      </c>
      <c r="T28" s="77" t="s">
        <v>317</v>
      </c>
      <c r="U28" s="77"/>
      <c r="V28" s="88" t="s">
        <v>179</v>
      </c>
      <c r="W28" s="90">
        <f>VLOOKUP(V28,'MAPAS DE RIESGOS INHER Y RESID'!$E$16:$F$18,2,FALSE)</f>
        <v>0.9</v>
      </c>
      <c r="X28" s="91">
        <f t="shared" si="3"/>
        <v>51.199999999999989</v>
      </c>
      <c r="Y28" s="105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MODERADO</v>
      </c>
      <c r="Z28" s="77" t="str">
        <f>VLOOKUP('MATRIZ DE RIESGOS DE SST'!Y28,'TABLA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9" spans="1:26" ht="175.5" x14ac:dyDescent="0.25">
      <c r="A29" s="118"/>
      <c r="B29" s="118"/>
      <c r="C29" s="118"/>
      <c r="D29" s="118"/>
      <c r="E29" s="161"/>
      <c r="F29" s="161"/>
      <c r="G29" s="161"/>
      <c r="H29" s="112"/>
      <c r="I29" s="163" t="s">
        <v>270</v>
      </c>
      <c r="J29" s="164" t="s">
        <v>272</v>
      </c>
      <c r="K29" s="165" t="s">
        <v>319</v>
      </c>
      <c r="L29" s="88" t="s">
        <v>184</v>
      </c>
      <c r="M29" s="89">
        <f>VLOOKUP('MATRIZ DE RIESGOS DE SST'!L29,'MAPAS DE RIESGOS INHER Y RESID'!$E$3:$F$7,2,FALSE)</f>
        <v>2</v>
      </c>
      <c r="N29" s="88" t="s">
        <v>189</v>
      </c>
      <c r="O29" s="89">
        <f>VLOOKUP('MATRIZ DE RIESGOS DE SST'!N29,'MAPAS DE RIESGOS INHER Y RESID'!$O$3:$P$7,2,FALSE)</f>
        <v>256</v>
      </c>
      <c r="P29" s="89">
        <f t="shared" si="2"/>
        <v>512</v>
      </c>
      <c r="Q29" s="88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ALTO</v>
      </c>
      <c r="R29" s="77"/>
      <c r="S29" s="77" t="s">
        <v>320</v>
      </c>
      <c r="T29" s="77" t="s">
        <v>318</v>
      </c>
      <c r="U29" s="77"/>
      <c r="V29" s="88" t="s">
        <v>179</v>
      </c>
      <c r="W29" s="90">
        <f>VLOOKUP(V29,'MAPAS DE RIESGOS INHER Y RESID'!$E$16:$F$18,2,FALSE)</f>
        <v>0.9</v>
      </c>
      <c r="X29" s="91">
        <f t="shared" si="3"/>
        <v>51.199999999999989</v>
      </c>
      <c r="Y29" s="105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MODERADO</v>
      </c>
      <c r="Z29" s="77" t="str">
        <f>VLOOKUP('MATRIZ DE RIESGOS DE SST'!Y29,'TABLA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0" spans="1:26" ht="253.5" x14ac:dyDescent="0.25">
      <c r="A30" s="118"/>
      <c r="B30" s="118"/>
      <c r="C30" s="118"/>
      <c r="D30" s="118"/>
      <c r="E30" s="161"/>
      <c r="F30" s="161"/>
      <c r="G30" s="161"/>
      <c r="H30" s="112"/>
      <c r="I30" s="163" t="s">
        <v>101</v>
      </c>
      <c r="J30" s="164" t="s">
        <v>323</v>
      </c>
      <c r="K30" s="163" t="s">
        <v>321</v>
      </c>
      <c r="L30" s="88" t="s">
        <v>178</v>
      </c>
      <c r="M30" s="89">
        <f>VLOOKUP('MATRIZ DE RIESGOS DE SST'!L30,'MAPAS DE RIESGOS INHER Y RESID'!$E$3:$F$7,2,FALSE)</f>
        <v>3</v>
      </c>
      <c r="N30" s="88" t="s">
        <v>188</v>
      </c>
      <c r="O30" s="89">
        <f>VLOOKUP('MATRIZ DE RIESGOS DE SST'!N30,'MAPAS DE RIESGOS INHER Y RESID'!$O$3:$P$7,2,FALSE)</f>
        <v>16</v>
      </c>
      <c r="P30" s="89">
        <f t="shared" si="2"/>
        <v>48</v>
      </c>
      <c r="Q30" s="88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MODERADO</v>
      </c>
      <c r="R30" s="77"/>
      <c r="S30" s="77"/>
      <c r="T30" s="77" t="s">
        <v>322</v>
      </c>
      <c r="U30" s="77" t="s">
        <v>324</v>
      </c>
      <c r="V30" s="88" t="s">
        <v>178</v>
      </c>
      <c r="W30" s="90">
        <f>VLOOKUP(V30,'MAPAS DE RIESGOS INHER Y RESID'!$E$16:$F$18,2,FALSE)</f>
        <v>0.4</v>
      </c>
      <c r="X30" s="91">
        <f t="shared" si="3"/>
        <v>28.799999999999997</v>
      </c>
      <c r="Y30" s="105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MODERADO</v>
      </c>
      <c r="Z30" s="77" t="str">
        <f>VLOOKUP('MATRIZ DE RIESGOS DE SST'!Y30,'TABLA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1" spans="1:26" ht="175.5" x14ac:dyDescent="0.25">
      <c r="A31" s="118"/>
      <c r="B31" s="118"/>
      <c r="C31" s="118"/>
      <c r="D31" s="118"/>
      <c r="E31" s="161"/>
      <c r="F31" s="161"/>
      <c r="G31" s="161"/>
      <c r="H31" s="112"/>
      <c r="I31" s="163" t="s">
        <v>241</v>
      </c>
      <c r="J31" s="164" t="s">
        <v>273</v>
      </c>
      <c r="K31" s="163" t="s">
        <v>104</v>
      </c>
      <c r="L31" s="88" t="s">
        <v>184</v>
      </c>
      <c r="M31" s="89">
        <f>VLOOKUP('MATRIZ DE RIESGOS DE SST'!L31,'MAPAS DE RIESGOS INHER Y RESID'!$E$3:$F$7,2,FALSE)</f>
        <v>2</v>
      </c>
      <c r="N31" s="88" t="s">
        <v>189</v>
      </c>
      <c r="O31" s="89">
        <f>VLOOKUP('MATRIZ DE RIESGOS DE SST'!N31,'MAPAS DE RIESGOS INHER Y RESID'!$O$3:$P$7,2,FALSE)</f>
        <v>256</v>
      </c>
      <c r="P31" s="89">
        <f t="shared" si="2"/>
        <v>512</v>
      </c>
      <c r="Q31" s="88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ALTO</v>
      </c>
      <c r="R31" s="77"/>
      <c r="S31" s="77"/>
      <c r="T31" s="77" t="s">
        <v>332</v>
      </c>
      <c r="U31" s="77" t="s">
        <v>333</v>
      </c>
      <c r="V31" s="88" t="s">
        <v>179</v>
      </c>
      <c r="W31" s="90">
        <f>VLOOKUP(V31,'MAPAS DE RIESGOS INHER Y RESID'!$E$16:$F$18,2,FALSE)</f>
        <v>0.9</v>
      </c>
      <c r="X31" s="91">
        <f t="shared" si="3"/>
        <v>51.199999999999989</v>
      </c>
      <c r="Y31" s="105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MODERADO</v>
      </c>
      <c r="Z31" s="77" t="str">
        <f>VLOOKUP('MATRIZ DE RIESGOS DE SST'!Y31,'TABLA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2" spans="1:26" ht="175.5" x14ac:dyDescent="0.25">
      <c r="A32" s="118"/>
      <c r="B32" s="118"/>
      <c r="C32" s="118"/>
      <c r="D32" s="118"/>
      <c r="E32" s="161"/>
      <c r="F32" s="161"/>
      <c r="G32" s="161"/>
      <c r="H32" s="112"/>
      <c r="I32" s="163" t="s">
        <v>112</v>
      </c>
      <c r="J32" s="164" t="s">
        <v>274</v>
      </c>
      <c r="K32" s="163" t="s">
        <v>326</v>
      </c>
      <c r="L32" s="88" t="s">
        <v>184</v>
      </c>
      <c r="M32" s="89">
        <f>VLOOKUP('MATRIZ DE RIESGOS DE SST'!L32,'MAPAS DE RIESGOS INHER Y RESID'!$E$3:$F$7,2,FALSE)</f>
        <v>2</v>
      </c>
      <c r="N32" s="88" t="s">
        <v>188</v>
      </c>
      <c r="O32" s="89">
        <f>VLOOKUP('MATRIZ DE RIESGOS DE SST'!N32,'MAPAS DE RIESGOS INHER Y RESID'!$O$3:$P$7,2,FALSE)</f>
        <v>16</v>
      </c>
      <c r="P32" s="89">
        <f t="shared" si="2"/>
        <v>32</v>
      </c>
      <c r="Q32" s="88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77" t="s">
        <v>329</v>
      </c>
      <c r="S32" s="77"/>
      <c r="T32" s="77" t="s">
        <v>327</v>
      </c>
      <c r="U32" s="77" t="s">
        <v>328</v>
      </c>
      <c r="V32" s="88" t="s">
        <v>178</v>
      </c>
      <c r="W32" s="90">
        <f>VLOOKUP(V32,'MAPAS DE RIESGOS INHER Y RESID'!$E$16:$F$18,2,FALSE)</f>
        <v>0.4</v>
      </c>
      <c r="X32" s="91">
        <f t="shared" si="3"/>
        <v>19.2</v>
      </c>
      <c r="Y32" s="105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MODERADO</v>
      </c>
      <c r="Z32" s="77" t="str">
        <f>VLOOKUP('MATRIZ DE RIESGOS DE SST'!Y32,'TABLA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3" spans="1:26" ht="234" x14ac:dyDescent="0.25">
      <c r="A33" s="118"/>
      <c r="B33" s="118"/>
      <c r="C33" s="118"/>
      <c r="D33" s="118"/>
      <c r="E33" s="161"/>
      <c r="F33" s="161"/>
      <c r="G33" s="161"/>
      <c r="H33" s="112"/>
      <c r="I33" s="163" t="s">
        <v>114</v>
      </c>
      <c r="J33" s="164" t="s">
        <v>275</v>
      </c>
      <c r="K33" s="163" t="s">
        <v>330</v>
      </c>
      <c r="L33" s="88" t="s">
        <v>184</v>
      </c>
      <c r="M33" s="89">
        <f>VLOOKUP('MATRIZ DE RIESGOS DE SST'!L33,'MAPAS DE RIESGOS INHER Y RESID'!$E$3:$F$7,2,FALSE)</f>
        <v>2</v>
      </c>
      <c r="N33" s="88" t="s">
        <v>188</v>
      </c>
      <c r="O33" s="89">
        <f>VLOOKUP('MATRIZ DE RIESGOS DE SST'!N33,'MAPAS DE RIESGOS INHER Y RESID'!$O$3:$P$7,2,FALSE)</f>
        <v>16</v>
      </c>
      <c r="P33" s="89">
        <f t="shared" si="2"/>
        <v>32</v>
      </c>
      <c r="Q33" s="88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77"/>
      <c r="S33" s="77"/>
      <c r="T33" s="77" t="s">
        <v>317</v>
      </c>
      <c r="U33" s="77" t="s">
        <v>331</v>
      </c>
      <c r="V33" s="88" t="s">
        <v>178</v>
      </c>
      <c r="W33" s="90">
        <f>VLOOKUP(V33,'MAPAS DE RIESGOS INHER Y RESID'!$E$16:$F$18,2,FALSE)</f>
        <v>0.4</v>
      </c>
      <c r="X33" s="91">
        <f t="shared" si="3"/>
        <v>19.2</v>
      </c>
      <c r="Y33" s="105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MODERADO</v>
      </c>
      <c r="Z33" s="77" t="str">
        <f>VLOOKUP('MATRIZ DE RIESGOS DE SST'!Y33,'TABLA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4" spans="1:26" ht="214.5" x14ac:dyDescent="0.25">
      <c r="A34" s="118"/>
      <c r="B34" s="118"/>
      <c r="C34" s="118"/>
      <c r="D34" s="118"/>
      <c r="E34" s="161"/>
      <c r="F34" s="161"/>
      <c r="G34" s="161"/>
      <c r="H34" s="112"/>
      <c r="I34" s="163" t="s">
        <v>213</v>
      </c>
      <c r="J34" s="164" t="s">
        <v>276</v>
      </c>
      <c r="K34" s="163" t="s">
        <v>338</v>
      </c>
      <c r="L34" s="88" t="s">
        <v>184</v>
      </c>
      <c r="M34" s="89">
        <f>VLOOKUP('MATRIZ DE RIESGOS DE SST'!L34,'MAPAS DE RIESGOS INHER Y RESID'!$E$3:$F$7,2,FALSE)</f>
        <v>2</v>
      </c>
      <c r="N34" s="88" t="s">
        <v>189</v>
      </c>
      <c r="O34" s="89">
        <f>VLOOKUP('MATRIZ DE RIESGOS DE SST'!N34,'MAPAS DE RIESGOS INHER Y RESID'!$O$3:$P$7,2,FALSE)</f>
        <v>256</v>
      </c>
      <c r="P34" s="89">
        <f t="shared" si="2"/>
        <v>512</v>
      </c>
      <c r="Q34" s="88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ALTO</v>
      </c>
      <c r="R34" s="77" t="s">
        <v>339</v>
      </c>
      <c r="S34" s="77"/>
      <c r="T34" s="77"/>
      <c r="U34" s="77" t="s">
        <v>340</v>
      </c>
      <c r="V34" s="88" t="s">
        <v>179</v>
      </c>
      <c r="W34" s="90">
        <f>VLOOKUP(V34,'MAPAS DE RIESGOS INHER Y RESID'!$E$16:$F$18,2,FALSE)</f>
        <v>0.9</v>
      </c>
      <c r="X34" s="91">
        <f t="shared" si="3"/>
        <v>51.199999999999989</v>
      </c>
      <c r="Y34" s="105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MODERADO</v>
      </c>
      <c r="Z34" s="77" t="str">
        <f>VLOOKUP('MATRIZ DE RIESGOS DE SST'!Y34,'TABLA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5" spans="1:26" ht="175.5" x14ac:dyDescent="0.25">
      <c r="A35" s="118"/>
      <c r="B35" s="118"/>
      <c r="C35" s="118"/>
      <c r="D35" s="118"/>
      <c r="E35" s="162"/>
      <c r="F35" s="162"/>
      <c r="G35" s="162"/>
      <c r="H35" s="113"/>
      <c r="I35" s="163" t="s">
        <v>214</v>
      </c>
      <c r="J35" s="164" t="s">
        <v>334</v>
      </c>
      <c r="K35" s="163" t="s">
        <v>335</v>
      </c>
      <c r="L35" s="88" t="s">
        <v>184</v>
      </c>
      <c r="M35" s="89">
        <f>VLOOKUP('MATRIZ DE RIESGOS DE SST'!L35,'MAPAS DE RIESGOS INHER Y RESID'!$E$3:$F$7,2,FALSE)</f>
        <v>2</v>
      </c>
      <c r="N35" s="88" t="s">
        <v>189</v>
      </c>
      <c r="O35" s="89">
        <f>VLOOKUP('MATRIZ DE RIESGOS DE SST'!N35,'MAPAS DE RIESGOS INHER Y RESID'!$O$3:$P$7,2,FALSE)</f>
        <v>256</v>
      </c>
      <c r="P35" s="89">
        <f t="shared" si="2"/>
        <v>512</v>
      </c>
      <c r="Q35" s="88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ALTO</v>
      </c>
      <c r="R35" s="77"/>
      <c r="S35" s="77" t="s">
        <v>336</v>
      </c>
      <c r="T35" s="77"/>
      <c r="U35" s="77" t="s">
        <v>337</v>
      </c>
      <c r="V35" s="88" t="s">
        <v>179</v>
      </c>
      <c r="W35" s="90">
        <f>VLOOKUP(V35,'MAPAS DE RIESGOS INHER Y RESID'!$E$16:$F$18,2,FALSE)</f>
        <v>0.9</v>
      </c>
      <c r="X35" s="91">
        <f t="shared" si="3"/>
        <v>51.199999999999989</v>
      </c>
      <c r="Y35" s="105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MODERADO</v>
      </c>
      <c r="Z35" s="77" t="str">
        <f>VLOOKUP('MATRIZ DE RIESGOS DE SST'!Y35,'TABLA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6" spans="1:26" ht="90" customHeight="1" x14ac:dyDescent="0.25">
      <c r="A36" s="117" t="s">
        <v>279</v>
      </c>
      <c r="B36" s="110" t="s">
        <v>277</v>
      </c>
      <c r="C36" s="110"/>
      <c r="D36" s="110" t="s">
        <v>277</v>
      </c>
      <c r="E36" s="110"/>
      <c r="F36" s="110"/>
      <c r="G36" s="110"/>
      <c r="H36" s="117" t="s">
        <v>278</v>
      </c>
      <c r="I36" s="163" t="s">
        <v>26</v>
      </c>
      <c r="J36" s="164" t="s">
        <v>280</v>
      </c>
      <c r="K36" s="164" t="s">
        <v>296</v>
      </c>
      <c r="L36" s="88" t="s">
        <v>184</v>
      </c>
      <c r="M36" s="89">
        <f>VLOOKUP('MATRIZ DE RIESGOS DE SST'!L36,'MAPAS DE RIESGOS INHER Y RESID'!$E$3:$F$7,2,FALSE)</f>
        <v>2</v>
      </c>
      <c r="N36" s="88" t="s">
        <v>187</v>
      </c>
      <c r="O36" s="89">
        <f>VLOOKUP('MATRIZ DE RIESGOS DE SST'!N36,'MAPAS DE RIESGOS INHER Y RESID'!$O$3:$P$7,2,FALSE)</f>
        <v>4</v>
      </c>
      <c r="P36" s="89">
        <f t="shared" si="2"/>
        <v>8</v>
      </c>
      <c r="Q36" s="88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BAJO</v>
      </c>
      <c r="R36" s="77"/>
      <c r="S36" s="77"/>
      <c r="T36" s="77"/>
      <c r="U36" s="77" t="s">
        <v>343</v>
      </c>
      <c r="V36" s="88" t="s">
        <v>178</v>
      </c>
      <c r="W36" s="90">
        <f>VLOOKUP(V36,'MAPAS DE RIESGOS INHER Y RESID'!$E$16:$F$18,2,FALSE)</f>
        <v>0.4</v>
      </c>
      <c r="X36" s="91">
        <f t="shared" si="3"/>
        <v>4.8</v>
      </c>
      <c r="Y36" s="105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BAJO</v>
      </c>
      <c r="Z36" s="77" t="str">
        <f>VLOOKUP('MATRIZ DE RIESGOS DE SST'!Y36,'TABLA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6" ht="234" x14ac:dyDescent="0.25">
      <c r="A37" s="117"/>
      <c r="B37" s="110"/>
      <c r="C37" s="110"/>
      <c r="D37" s="110"/>
      <c r="E37" s="110"/>
      <c r="F37" s="110"/>
      <c r="G37" s="110"/>
      <c r="H37" s="117"/>
      <c r="I37" s="163" t="s">
        <v>32</v>
      </c>
      <c r="J37" s="164" t="s">
        <v>345</v>
      </c>
      <c r="K37" s="164" t="s">
        <v>297</v>
      </c>
      <c r="L37" s="88" t="s">
        <v>184</v>
      </c>
      <c r="M37" s="89">
        <f>VLOOKUP('MATRIZ DE RIESGOS DE SST'!L37,'MAPAS DE RIESGOS INHER Y RESID'!$E$3:$F$7,2,FALSE)</f>
        <v>2</v>
      </c>
      <c r="N37" s="88" t="s">
        <v>187</v>
      </c>
      <c r="O37" s="89">
        <f>VLOOKUP('MATRIZ DE RIESGOS DE SST'!N37,'MAPAS DE RIESGOS INHER Y RESID'!$O$3:$P$7,2,FALSE)</f>
        <v>4</v>
      </c>
      <c r="P37" s="89">
        <f t="shared" si="2"/>
        <v>8</v>
      </c>
      <c r="Q37" s="88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BAJO</v>
      </c>
      <c r="R37" s="77" t="s">
        <v>344</v>
      </c>
      <c r="S37" s="77"/>
      <c r="T37" s="77"/>
      <c r="U37" s="77" t="s">
        <v>343</v>
      </c>
      <c r="V37" s="88" t="s">
        <v>178</v>
      </c>
      <c r="W37" s="90">
        <f>VLOOKUP(V37,'MAPAS DE RIESGOS INHER Y RESID'!$E$16:$F$18,2,FALSE)</f>
        <v>0.4</v>
      </c>
      <c r="X37" s="91">
        <f t="shared" si="3"/>
        <v>4.8</v>
      </c>
      <c r="Y37" s="105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77" t="str">
        <f>VLOOKUP('MATRIZ DE RIESGOS DE SST'!Y37,'TABLA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175.5" x14ac:dyDescent="0.25">
      <c r="A38" s="117"/>
      <c r="B38" s="110"/>
      <c r="C38" s="110"/>
      <c r="D38" s="110"/>
      <c r="E38" s="110"/>
      <c r="F38" s="110"/>
      <c r="G38" s="110"/>
      <c r="H38" s="117"/>
      <c r="I38" s="163" t="s">
        <v>281</v>
      </c>
      <c r="J38" s="164" t="s">
        <v>283</v>
      </c>
      <c r="K38" s="163" t="s">
        <v>305</v>
      </c>
      <c r="L38" s="88" t="s">
        <v>184</v>
      </c>
      <c r="M38" s="89">
        <f>VLOOKUP('MATRIZ DE RIESGOS DE SST'!L38,'MAPAS DE RIESGOS INHER Y RESID'!$E$3:$F$7,2,FALSE)</f>
        <v>2</v>
      </c>
      <c r="N38" s="88" t="s">
        <v>188</v>
      </c>
      <c r="O38" s="89">
        <f>VLOOKUP('MATRIZ DE RIESGOS DE SST'!N38,'MAPAS DE RIESGOS INHER Y RESID'!$O$3:$P$7,2,FALSE)</f>
        <v>16</v>
      </c>
      <c r="P38" s="89">
        <f t="shared" si="2"/>
        <v>32</v>
      </c>
      <c r="Q38" s="88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77"/>
      <c r="S38" s="77"/>
      <c r="T38" s="77"/>
      <c r="U38" s="77" t="s">
        <v>356</v>
      </c>
      <c r="V38" s="88" t="s">
        <v>178</v>
      </c>
      <c r="W38" s="90">
        <f>VLOOKUP(V38,'MAPAS DE RIESGOS INHER Y RESID'!$E$16:$F$18,2,FALSE)</f>
        <v>0.4</v>
      </c>
      <c r="X38" s="91">
        <f t="shared" si="3"/>
        <v>19.2</v>
      </c>
      <c r="Y38" s="105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MODERADO</v>
      </c>
      <c r="Z38" s="77" t="str">
        <f>VLOOKUP('MATRIZ DE RIESGOS DE SST'!Y38,'TABLA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9" spans="1:26" ht="175.5" x14ac:dyDescent="0.25">
      <c r="A39" s="117"/>
      <c r="B39" s="110"/>
      <c r="C39" s="110"/>
      <c r="D39" s="110"/>
      <c r="E39" s="110"/>
      <c r="F39" s="110"/>
      <c r="G39" s="110"/>
      <c r="H39" s="117"/>
      <c r="I39" s="163" t="s">
        <v>101</v>
      </c>
      <c r="J39" s="164" t="s">
        <v>284</v>
      </c>
      <c r="K39" s="164" t="s">
        <v>321</v>
      </c>
      <c r="L39" s="88" t="s">
        <v>178</v>
      </c>
      <c r="M39" s="89">
        <f>VLOOKUP('MATRIZ DE RIESGOS DE SST'!L39,'MAPAS DE RIESGOS INHER Y RESID'!$E$3:$F$7,2,FALSE)</f>
        <v>3</v>
      </c>
      <c r="N39" s="88" t="s">
        <v>188</v>
      </c>
      <c r="O39" s="89">
        <f>VLOOKUP('MATRIZ DE RIESGOS DE SST'!N39,'MAPAS DE RIESGOS INHER Y RESID'!$O$3:$P$7,2,FALSE)</f>
        <v>16</v>
      </c>
      <c r="P39" s="89">
        <f t="shared" si="2"/>
        <v>48</v>
      </c>
      <c r="Q39" s="88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MODERADO</v>
      </c>
      <c r="R39" s="77"/>
      <c r="S39" s="77"/>
      <c r="T39" s="77" t="s">
        <v>322</v>
      </c>
      <c r="U39" s="77" t="s">
        <v>324</v>
      </c>
      <c r="V39" s="88" t="s">
        <v>178</v>
      </c>
      <c r="W39" s="90">
        <f>VLOOKUP(V39,'MAPAS DE RIESGOS INHER Y RESID'!$E$16:$F$18,2,FALSE)</f>
        <v>0.4</v>
      </c>
      <c r="X39" s="91">
        <f t="shared" si="3"/>
        <v>28.799999999999997</v>
      </c>
      <c r="Y39" s="105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MODERADO</v>
      </c>
      <c r="Z39" s="77" t="str">
        <f>VLOOKUP('MATRIZ DE RIESGOS DE SST'!Y39,'TABLA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0" spans="1:26" ht="118.5" customHeight="1" x14ac:dyDescent="0.25">
      <c r="A40" s="117"/>
      <c r="B40" s="110"/>
      <c r="C40" s="110"/>
      <c r="D40" s="110"/>
      <c r="E40" s="110"/>
      <c r="F40" s="110"/>
      <c r="G40" s="110"/>
      <c r="H40" s="117"/>
      <c r="I40" s="163" t="s">
        <v>208</v>
      </c>
      <c r="J40" s="164" t="s">
        <v>282</v>
      </c>
      <c r="K40" s="163" t="s">
        <v>108</v>
      </c>
      <c r="L40" s="88" t="s">
        <v>184</v>
      </c>
      <c r="M40" s="89">
        <f>VLOOKUP('MATRIZ DE RIESGOS DE SST'!L40,'MAPAS DE RIESGOS INHER Y RESID'!$E$3:$F$7,2,FALSE)</f>
        <v>2</v>
      </c>
      <c r="N40" s="88" t="s">
        <v>187</v>
      </c>
      <c r="O40" s="89">
        <f>VLOOKUP('MATRIZ DE RIESGOS DE SST'!N40,'MAPAS DE RIESGOS INHER Y RESID'!$O$3:$P$7,2,FALSE)</f>
        <v>4</v>
      </c>
      <c r="P40" s="89">
        <f t="shared" si="2"/>
        <v>8</v>
      </c>
      <c r="Q40" s="88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BAJO</v>
      </c>
      <c r="R40" s="77"/>
      <c r="S40" s="77" t="s">
        <v>325</v>
      </c>
      <c r="T40" s="77"/>
      <c r="U40" s="77"/>
      <c r="V40" s="88" t="s">
        <v>178</v>
      </c>
      <c r="W40" s="90">
        <f>VLOOKUP(V40,'MAPAS DE RIESGOS INHER Y RESID'!$E$16:$F$18,2,FALSE)</f>
        <v>0.4</v>
      </c>
      <c r="X40" s="91">
        <f t="shared" si="3"/>
        <v>4.8</v>
      </c>
      <c r="Y40" s="105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BAJO</v>
      </c>
      <c r="Z40" s="77" t="str">
        <f>VLOOKUP('MATRIZ DE RIESGOS DE SST'!Y40,'TABLA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1" spans="1:26" ht="282.75" customHeight="1" x14ac:dyDescent="0.25">
      <c r="A41" s="117"/>
      <c r="B41" s="110"/>
      <c r="C41" s="110"/>
      <c r="D41" s="110"/>
      <c r="E41" s="110"/>
      <c r="F41" s="110"/>
      <c r="G41" s="110"/>
      <c r="H41" s="117"/>
      <c r="I41" s="163" t="s">
        <v>214</v>
      </c>
      <c r="J41" s="163" t="s">
        <v>334</v>
      </c>
      <c r="K41" s="163" t="s">
        <v>335</v>
      </c>
      <c r="L41" s="88" t="s">
        <v>184</v>
      </c>
      <c r="M41" s="89">
        <f>VLOOKUP('MATRIZ DE RIESGOS DE SST'!L41,'MAPAS DE RIESGOS INHER Y RESID'!$E$3:$F$7,2,FALSE)</f>
        <v>2</v>
      </c>
      <c r="N41" s="88" t="s">
        <v>189</v>
      </c>
      <c r="O41" s="89">
        <f>VLOOKUP('MATRIZ DE RIESGOS DE SST'!N41,'MAPAS DE RIESGOS INHER Y RESID'!$O$3:$P$7,2,FALSE)</f>
        <v>256</v>
      </c>
      <c r="P41" s="89">
        <f t="shared" si="2"/>
        <v>512</v>
      </c>
      <c r="Q41" s="88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ALTO</v>
      </c>
      <c r="R41" s="77"/>
      <c r="S41" s="77" t="s">
        <v>336</v>
      </c>
      <c r="T41" s="77"/>
      <c r="U41" s="77" t="s">
        <v>337</v>
      </c>
      <c r="V41" s="88" t="s">
        <v>179</v>
      </c>
      <c r="W41" s="90">
        <f>VLOOKUP(V41,'MAPAS DE RIESGOS INHER Y RESID'!$E$16:$F$18,2,FALSE)</f>
        <v>0.9</v>
      </c>
      <c r="X41" s="91">
        <f t="shared" si="3"/>
        <v>51.199999999999989</v>
      </c>
      <c r="Y41" s="105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MODERADO</v>
      </c>
      <c r="Z41" s="77" t="str">
        <f>VLOOKUP('MATRIZ DE RIESGOS DE SST'!Y41,'TABLA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2" spans="1:26" ht="234" x14ac:dyDescent="0.25">
      <c r="A42" s="117" t="s">
        <v>285</v>
      </c>
      <c r="B42" s="110"/>
      <c r="C42" s="110"/>
      <c r="D42" s="110"/>
      <c r="E42" s="110"/>
      <c r="F42" s="110"/>
      <c r="G42" s="114"/>
      <c r="H42" s="117" t="s">
        <v>286</v>
      </c>
      <c r="I42" s="163" t="s">
        <v>32</v>
      </c>
      <c r="J42" s="163" t="s">
        <v>290</v>
      </c>
      <c r="K42" s="163" t="s">
        <v>297</v>
      </c>
      <c r="L42" s="88" t="s">
        <v>184</v>
      </c>
      <c r="M42" s="89">
        <f>VLOOKUP('MATRIZ DE RIESGOS DE SST'!L42,'MAPAS DE RIESGOS INHER Y RESID'!$E$3:$F$7,2,FALSE)</f>
        <v>2</v>
      </c>
      <c r="N42" s="88" t="s">
        <v>187</v>
      </c>
      <c r="O42" s="89">
        <f>VLOOKUP('MATRIZ DE RIESGOS DE SST'!N42,'MAPAS DE RIESGOS INHER Y RESID'!$O$3:$P$7,2,FALSE)</f>
        <v>4</v>
      </c>
      <c r="P42" s="89">
        <f t="shared" si="2"/>
        <v>8</v>
      </c>
      <c r="Q42" s="88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BAJO</v>
      </c>
      <c r="R42" s="77" t="s">
        <v>344</v>
      </c>
      <c r="S42" s="77"/>
      <c r="T42" s="77"/>
      <c r="U42" s="77" t="s">
        <v>343</v>
      </c>
      <c r="V42" s="88" t="s">
        <v>178</v>
      </c>
      <c r="W42" s="90">
        <f>VLOOKUP(V42,'MAPAS DE RIESGOS INHER Y RESID'!$E$16:$F$18,2,FALSE)</f>
        <v>0.4</v>
      </c>
      <c r="X42" s="91">
        <f t="shared" si="3"/>
        <v>4.8</v>
      </c>
      <c r="Y42" s="105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77" t="str">
        <f>VLOOKUP('MATRIZ DE RIESGOS DE SST'!Y42,'TABLA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6" ht="137.25" customHeight="1" x14ac:dyDescent="0.25">
      <c r="A43" s="117"/>
      <c r="B43" s="110"/>
      <c r="C43" s="110"/>
      <c r="D43" s="110"/>
      <c r="E43" s="110"/>
      <c r="F43" s="110"/>
      <c r="G43" s="115"/>
      <c r="H43" s="110"/>
      <c r="I43" s="163" t="s">
        <v>52</v>
      </c>
      <c r="J43" s="164" t="s">
        <v>287</v>
      </c>
      <c r="K43" s="163" t="s">
        <v>302</v>
      </c>
      <c r="L43" s="88" t="s">
        <v>185</v>
      </c>
      <c r="M43" s="89">
        <f>VLOOKUP('MATRIZ DE RIESGOS DE SST'!L43,'MAPAS DE RIESGOS INHER Y RESID'!$E$3:$F$7,2,FALSE)</f>
        <v>1</v>
      </c>
      <c r="N43" s="88" t="s">
        <v>187</v>
      </c>
      <c r="O43" s="89">
        <f>VLOOKUP('MATRIZ DE RIESGOS DE SST'!N43,'MAPAS DE RIESGOS INHER Y RESID'!$O$3:$P$7,2,FALSE)</f>
        <v>4</v>
      </c>
      <c r="P43" s="89">
        <f t="shared" si="2"/>
        <v>4</v>
      </c>
      <c r="Q43" s="88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BAJO</v>
      </c>
      <c r="R43" s="77" t="s">
        <v>350</v>
      </c>
      <c r="S43" s="77"/>
      <c r="T43" s="77"/>
      <c r="U43" s="77" t="s">
        <v>351</v>
      </c>
      <c r="V43" s="88" t="s">
        <v>179</v>
      </c>
      <c r="W43" s="90">
        <f>VLOOKUP(V43,'MAPAS DE RIESGOS INHER Y RESID'!$E$16:$F$18,2,FALSE)</f>
        <v>0.9</v>
      </c>
      <c r="X43" s="91">
        <f t="shared" si="3"/>
        <v>0.39999999999999991</v>
      </c>
      <c r="Y43" s="105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BAJO</v>
      </c>
      <c r="Z43" s="77" t="str">
        <f>VLOOKUP('MATRIZ DE RIESGOS DE SST'!Y43,'TABLA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4" spans="1:26" ht="175.5" x14ac:dyDescent="0.25">
      <c r="A44" s="117"/>
      <c r="B44" s="110"/>
      <c r="C44" s="110"/>
      <c r="D44" s="110"/>
      <c r="E44" s="110"/>
      <c r="F44" s="110"/>
      <c r="G44" s="115"/>
      <c r="H44" s="110"/>
      <c r="I44" s="163" t="s">
        <v>281</v>
      </c>
      <c r="J44" s="164" t="s">
        <v>283</v>
      </c>
      <c r="K44" s="163" t="s">
        <v>305</v>
      </c>
      <c r="L44" s="88" t="s">
        <v>184</v>
      </c>
      <c r="M44" s="89">
        <f>VLOOKUP('MATRIZ DE RIESGOS DE SST'!L44,'MAPAS DE RIESGOS INHER Y RESID'!$E$3:$F$7,2,FALSE)</f>
        <v>2</v>
      </c>
      <c r="N44" s="88" t="s">
        <v>188</v>
      </c>
      <c r="O44" s="89">
        <f>VLOOKUP('MATRIZ DE RIESGOS DE SST'!N44,'MAPAS DE RIESGOS INHER Y RESID'!$O$3:$P$7,2,FALSE)</f>
        <v>16</v>
      </c>
      <c r="P44" s="89">
        <f t="shared" si="2"/>
        <v>32</v>
      </c>
      <c r="Q44" s="88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MODERADO</v>
      </c>
      <c r="R44" s="77"/>
      <c r="S44" s="77"/>
      <c r="T44" s="77"/>
      <c r="U44" s="77" t="s">
        <v>356</v>
      </c>
      <c r="V44" s="88" t="s">
        <v>178</v>
      </c>
      <c r="W44" s="90">
        <f>VLOOKUP(V44,'MAPAS DE RIESGOS INHER Y RESID'!$E$16:$F$18,2,FALSE)</f>
        <v>0.4</v>
      </c>
      <c r="X44" s="91">
        <f t="shared" si="3"/>
        <v>19.2</v>
      </c>
      <c r="Y44" s="105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MODERADO</v>
      </c>
      <c r="Z44" s="77" t="str">
        <f>VLOOKUP('MATRIZ DE RIESGOS DE SST'!Y44,'TABLA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5" spans="1:26" ht="175.5" x14ac:dyDescent="0.25">
      <c r="A45" s="117"/>
      <c r="B45" s="110"/>
      <c r="C45" s="110"/>
      <c r="D45" s="110"/>
      <c r="E45" s="110"/>
      <c r="F45" s="110"/>
      <c r="G45" s="115"/>
      <c r="H45" s="110"/>
      <c r="I45" s="163" t="s">
        <v>101</v>
      </c>
      <c r="J45" s="164" t="s">
        <v>284</v>
      </c>
      <c r="K45" s="164" t="s">
        <v>321</v>
      </c>
      <c r="L45" s="88" t="s">
        <v>178</v>
      </c>
      <c r="M45" s="89">
        <f>VLOOKUP('MATRIZ DE RIESGOS DE SST'!L45,'MAPAS DE RIESGOS INHER Y RESID'!$E$3:$F$7,2,FALSE)</f>
        <v>3</v>
      </c>
      <c r="N45" s="88" t="s">
        <v>188</v>
      </c>
      <c r="O45" s="89">
        <f>VLOOKUP('MATRIZ DE RIESGOS DE SST'!N45,'MAPAS DE RIESGOS INHER Y RESID'!$O$3:$P$7,2,FALSE)</f>
        <v>16</v>
      </c>
      <c r="P45" s="89">
        <f t="shared" si="2"/>
        <v>48</v>
      </c>
      <c r="Q45" s="88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MODERADO</v>
      </c>
      <c r="R45" s="77"/>
      <c r="S45" s="77"/>
      <c r="T45" s="77" t="s">
        <v>322</v>
      </c>
      <c r="U45" s="77" t="s">
        <v>324</v>
      </c>
      <c r="V45" s="88" t="s">
        <v>178</v>
      </c>
      <c r="W45" s="90">
        <f>VLOOKUP(V45,'MAPAS DE RIESGOS INHER Y RESID'!$E$16:$F$18,2,FALSE)</f>
        <v>0.4</v>
      </c>
      <c r="X45" s="91">
        <f t="shared" si="3"/>
        <v>28.799999999999997</v>
      </c>
      <c r="Y45" s="105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MODERADO</v>
      </c>
      <c r="Z45" s="77" t="str">
        <f>VLOOKUP('MATRIZ DE RIESGOS DE SST'!Y45,'TABLA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6" spans="1:26" ht="175.5" x14ac:dyDescent="0.25">
      <c r="A46" s="117"/>
      <c r="B46" s="110"/>
      <c r="C46" s="110"/>
      <c r="D46" s="110"/>
      <c r="E46" s="110"/>
      <c r="F46" s="110"/>
      <c r="G46" s="115"/>
      <c r="H46" s="80"/>
      <c r="I46" s="163" t="s">
        <v>214</v>
      </c>
      <c r="J46" s="163" t="s">
        <v>334</v>
      </c>
      <c r="K46" s="163" t="s">
        <v>335</v>
      </c>
      <c r="L46" s="88" t="s">
        <v>184</v>
      </c>
      <c r="M46" s="89">
        <f>VLOOKUP('MATRIZ DE RIESGOS DE SST'!L46,'MAPAS DE RIESGOS INHER Y RESID'!$E$3:$F$7,2,FALSE)</f>
        <v>2</v>
      </c>
      <c r="N46" s="88" t="s">
        <v>189</v>
      </c>
      <c r="O46" s="89">
        <f>VLOOKUP('MATRIZ DE RIESGOS DE SST'!N46,'MAPAS DE RIESGOS INHER Y RESID'!$O$3:$P$7,2,FALSE)</f>
        <v>256</v>
      </c>
      <c r="P46" s="89">
        <f t="shared" si="2"/>
        <v>512</v>
      </c>
      <c r="Q46" s="88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ALTO</v>
      </c>
      <c r="R46" s="77"/>
      <c r="S46" s="77" t="s">
        <v>336</v>
      </c>
      <c r="T46" s="77"/>
      <c r="U46" s="77" t="s">
        <v>337</v>
      </c>
      <c r="V46" s="88" t="s">
        <v>179</v>
      </c>
      <c r="W46" s="90">
        <f>VLOOKUP(V46,'MAPAS DE RIESGOS INHER Y RESID'!$E$16:$F$18,2,FALSE)</f>
        <v>0.9</v>
      </c>
      <c r="X46" s="91">
        <f t="shared" si="3"/>
        <v>51.199999999999989</v>
      </c>
      <c r="Y46" s="105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MODERADO</v>
      </c>
      <c r="Z46" s="77" t="str">
        <f>VLOOKUP('MATRIZ DE RIESGOS DE SST'!Y46,'TABLA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7" spans="1:26" ht="234" x14ac:dyDescent="0.25">
      <c r="A47" s="111" t="s">
        <v>289</v>
      </c>
      <c r="B47" s="114" t="s">
        <v>255</v>
      </c>
      <c r="C47" s="114"/>
      <c r="D47" s="114" t="s">
        <v>255</v>
      </c>
      <c r="E47" s="114" t="s">
        <v>255</v>
      </c>
      <c r="F47" s="114"/>
      <c r="G47" s="115"/>
      <c r="H47" s="27" t="s">
        <v>288</v>
      </c>
      <c r="I47" s="163" t="s">
        <v>26</v>
      </c>
      <c r="J47" s="163" t="s">
        <v>261</v>
      </c>
      <c r="K47" s="163" t="s">
        <v>296</v>
      </c>
      <c r="L47" s="88" t="s">
        <v>184</v>
      </c>
      <c r="M47" s="89">
        <f>VLOOKUP('MATRIZ DE RIESGOS DE SST'!L47,'MAPAS DE RIESGOS INHER Y RESID'!$E$3:$F$7,2,FALSE)</f>
        <v>2</v>
      </c>
      <c r="N47" s="88" t="s">
        <v>187</v>
      </c>
      <c r="O47" s="89">
        <f>VLOOKUP('MATRIZ DE RIESGOS DE SST'!N47,'MAPAS DE RIESGOS INHER Y RESID'!$O$3:$P$7,2,FALSE)</f>
        <v>4</v>
      </c>
      <c r="P47" s="89">
        <f t="shared" si="2"/>
        <v>8</v>
      </c>
      <c r="Q47" s="88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BAJO</v>
      </c>
      <c r="R47" s="77"/>
      <c r="S47" s="77"/>
      <c r="T47" s="77"/>
      <c r="U47" s="77" t="s">
        <v>343</v>
      </c>
      <c r="V47" s="88" t="s">
        <v>178</v>
      </c>
      <c r="W47" s="90">
        <f>VLOOKUP(V47,'MAPAS DE RIESGOS INHER Y RESID'!$E$16:$F$18,2,FALSE)</f>
        <v>0.4</v>
      </c>
      <c r="X47" s="91">
        <f t="shared" si="3"/>
        <v>4.8</v>
      </c>
      <c r="Y47" s="105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77" t="str">
        <f>VLOOKUP('MATRIZ DE RIESGOS DE SST'!Y47,'TABLA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234" x14ac:dyDescent="0.25">
      <c r="A48" s="112"/>
      <c r="B48" s="115"/>
      <c r="C48" s="115"/>
      <c r="D48" s="115"/>
      <c r="E48" s="115"/>
      <c r="F48" s="115"/>
      <c r="G48" s="115"/>
      <c r="H48" s="80"/>
      <c r="I48" s="163" t="s">
        <v>32</v>
      </c>
      <c r="J48" s="163" t="s">
        <v>290</v>
      </c>
      <c r="K48" s="163" t="s">
        <v>297</v>
      </c>
      <c r="L48" s="88" t="s">
        <v>184</v>
      </c>
      <c r="M48" s="89">
        <f>VLOOKUP('MATRIZ DE RIESGOS DE SST'!L48,'MAPAS DE RIESGOS INHER Y RESID'!$E$3:$F$7,2,FALSE)</f>
        <v>2</v>
      </c>
      <c r="N48" s="88" t="s">
        <v>187</v>
      </c>
      <c r="O48" s="89">
        <f>VLOOKUP('MATRIZ DE RIESGOS DE SST'!N48,'MAPAS DE RIESGOS INHER Y RESID'!$O$3:$P$7,2,FALSE)</f>
        <v>4</v>
      </c>
      <c r="P48" s="89">
        <f t="shared" si="2"/>
        <v>8</v>
      </c>
      <c r="Q48" s="88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BAJO</v>
      </c>
      <c r="R48" s="77" t="s">
        <v>344</v>
      </c>
      <c r="S48" s="77"/>
      <c r="T48" s="77"/>
      <c r="U48" s="77" t="s">
        <v>343</v>
      </c>
      <c r="V48" s="88" t="s">
        <v>178</v>
      </c>
      <c r="W48" s="90">
        <f>VLOOKUP(V48,'MAPAS DE RIESGOS INHER Y RESID'!$E$16:$F$18,2,FALSE)</f>
        <v>0.4</v>
      </c>
      <c r="X48" s="91">
        <f t="shared" si="3"/>
        <v>4.8</v>
      </c>
      <c r="Y48" s="105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77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175.5" x14ac:dyDescent="0.25">
      <c r="A49" s="112"/>
      <c r="B49" s="115"/>
      <c r="C49" s="115"/>
      <c r="D49" s="115"/>
      <c r="E49" s="115"/>
      <c r="F49" s="115"/>
      <c r="G49" s="115"/>
      <c r="H49" s="80"/>
      <c r="I49" s="163" t="s">
        <v>33</v>
      </c>
      <c r="J49" s="163" t="s">
        <v>34</v>
      </c>
      <c r="K49" s="163" t="s">
        <v>298</v>
      </c>
      <c r="L49" s="88" t="s">
        <v>184</v>
      </c>
      <c r="M49" s="89">
        <f>VLOOKUP('MATRIZ DE RIESGOS DE SST'!L49,'MAPAS DE RIESGOS INHER Y RESID'!$E$3:$F$7,2,FALSE)</f>
        <v>2</v>
      </c>
      <c r="N49" s="88" t="s">
        <v>188</v>
      </c>
      <c r="O49" s="89">
        <f>VLOOKUP('MATRIZ DE RIESGOS DE SST'!N49,'MAPAS DE RIESGOS INHER Y RESID'!$O$3:$P$7,2,FALSE)</f>
        <v>16</v>
      </c>
      <c r="P49" s="89">
        <f t="shared" si="2"/>
        <v>32</v>
      </c>
      <c r="Q49" s="88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MODERADO</v>
      </c>
      <c r="R49" s="77"/>
      <c r="S49" s="77"/>
      <c r="T49" s="77"/>
      <c r="U49" s="77" t="s">
        <v>346</v>
      </c>
      <c r="V49" s="88" t="s">
        <v>178</v>
      </c>
      <c r="W49" s="90">
        <f>VLOOKUP(V49,'MAPAS DE RIESGOS INHER Y RESID'!$E$16:$F$18,2,FALSE)</f>
        <v>0.4</v>
      </c>
      <c r="X49" s="91">
        <f t="shared" si="3"/>
        <v>19.2</v>
      </c>
      <c r="Y49" s="105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MODERADO</v>
      </c>
      <c r="Z49" s="77" t="str">
        <f>VLOOKUP('MATRIZ DE RIESGOS DE SST'!Y49,'TABLA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0" spans="1:26" ht="234" x14ac:dyDescent="0.25">
      <c r="A50" s="112"/>
      <c r="B50" s="115"/>
      <c r="C50" s="115"/>
      <c r="D50" s="115"/>
      <c r="E50" s="115"/>
      <c r="F50" s="115"/>
      <c r="G50" s="115"/>
      <c r="H50" s="80"/>
      <c r="I50" s="163" t="s">
        <v>62</v>
      </c>
      <c r="J50" s="163" t="s">
        <v>300</v>
      </c>
      <c r="K50" s="163" t="s">
        <v>301</v>
      </c>
      <c r="L50" s="88" t="s">
        <v>185</v>
      </c>
      <c r="M50" s="89">
        <f>VLOOKUP('MATRIZ DE RIESGOS DE SST'!L50,'MAPAS DE RIESGOS INHER Y RESID'!$E$3:$F$7,2,FALSE)</f>
        <v>1</v>
      </c>
      <c r="N50" s="88" t="s">
        <v>186</v>
      </c>
      <c r="O50" s="89">
        <f>VLOOKUP('MATRIZ DE RIESGOS DE SST'!N50,'MAPAS DE RIESGOS INHER Y RESID'!$O$3:$P$7,2,FALSE)</f>
        <v>2</v>
      </c>
      <c r="P50" s="89">
        <f t="shared" si="2"/>
        <v>2</v>
      </c>
      <c r="Q50" s="88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BAJO</v>
      </c>
      <c r="R50" s="77" t="s">
        <v>347</v>
      </c>
      <c r="S50" s="77"/>
      <c r="T50" s="77" t="s">
        <v>348</v>
      </c>
      <c r="U50" s="77"/>
      <c r="V50" s="88" t="s">
        <v>178</v>
      </c>
      <c r="W50" s="90">
        <f>VLOOKUP(V50,'MAPAS DE RIESGOS INHER Y RESID'!$E$16:$F$18,2,FALSE)</f>
        <v>0.4</v>
      </c>
      <c r="X50" s="91">
        <f t="shared" si="3"/>
        <v>1.2</v>
      </c>
      <c r="Y50" s="105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BAJO</v>
      </c>
      <c r="Z50" s="77" t="str">
        <f>VLOOKUP('MATRIZ DE RIESGOS DE SST'!Y50,'TABLA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1" spans="1:26" ht="331.5" x14ac:dyDescent="0.25">
      <c r="A51" s="112"/>
      <c r="B51" s="115"/>
      <c r="C51" s="115"/>
      <c r="D51" s="115"/>
      <c r="E51" s="115"/>
      <c r="F51" s="115"/>
      <c r="G51" s="115"/>
      <c r="H51" s="80"/>
      <c r="I51" s="163" t="s">
        <v>70</v>
      </c>
      <c r="J51" s="163" t="s">
        <v>291</v>
      </c>
      <c r="K51" s="163" t="s">
        <v>305</v>
      </c>
      <c r="L51" s="88" t="s">
        <v>184</v>
      </c>
      <c r="M51" s="89">
        <f>VLOOKUP('MATRIZ DE RIESGOS DE SST'!L51,'MAPAS DE RIESGOS INHER Y RESID'!$E$3:$F$7,2,FALSE)</f>
        <v>2</v>
      </c>
      <c r="N51" s="88" t="s">
        <v>188</v>
      </c>
      <c r="O51" s="89">
        <f>VLOOKUP('MATRIZ DE RIESGOS DE SST'!N51,'MAPAS DE RIESGOS INHER Y RESID'!$O$3:$P$7,2,FALSE)</f>
        <v>16</v>
      </c>
      <c r="P51" s="89">
        <f t="shared" si="2"/>
        <v>32</v>
      </c>
      <c r="Q51" s="88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MODERADO</v>
      </c>
      <c r="R51" s="77"/>
      <c r="S51" s="77"/>
      <c r="T51" s="77"/>
      <c r="U51" s="77" t="s">
        <v>356</v>
      </c>
      <c r="V51" s="88" t="s">
        <v>178</v>
      </c>
      <c r="W51" s="90">
        <f>VLOOKUP(V51,'MAPAS DE RIESGOS INHER Y RESID'!$E$16:$F$18,2,FALSE)</f>
        <v>0.4</v>
      </c>
      <c r="X51" s="91">
        <f t="shared" si="3"/>
        <v>19.2</v>
      </c>
      <c r="Y51" s="105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MODERADO</v>
      </c>
      <c r="Z51" s="77" t="str">
        <f>VLOOKUP('MATRIZ DE RIESGOS DE SST'!Y51,'TABLA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2" spans="1:26" ht="214.5" x14ac:dyDescent="0.25">
      <c r="A52" s="112"/>
      <c r="B52" s="115"/>
      <c r="C52" s="115"/>
      <c r="D52" s="115"/>
      <c r="E52" s="115"/>
      <c r="F52" s="115"/>
      <c r="G52" s="115"/>
      <c r="H52" s="80"/>
      <c r="I52" s="163" t="s">
        <v>74</v>
      </c>
      <c r="J52" s="163" t="s">
        <v>267</v>
      </c>
      <c r="K52" s="163" t="s">
        <v>307</v>
      </c>
      <c r="L52" s="88" t="s">
        <v>184</v>
      </c>
      <c r="M52" s="89">
        <f>VLOOKUP('MATRIZ DE RIESGOS DE SST'!L52,'MAPAS DE RIESGOS INHER Y RESID'!$E$3:$F$7,2,FALSE)</f>
        <v>2</v>
      </c>
      <c r="N52" s="88" t="s">
        <v>188</v>
      </c>
      <c r="O52" s="89">
        <f>VLOOKUP('MATRIZ DE RIESGOS DE SST'!N52,'MAPAS DE RIESGOS INHER Y RESID'!$O$3:$P$7,2,FALSE)</f>
        <v>16</v>
      </c>
      <c r="P52" s="89">
        <f t="shared" si="2"/>
        <v>32</v>
      </c>
      <c r="Q52" s="88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MODERADO</v>
      </c>
      <c r="R52" s="77"/>
      <c r="S52" s="77"/>
      <c r="T52" s="77"/>
      <c r="U52" s="77" t="s">
        <v>359</v>
      </c>
      <c r="V52" s="88" t="s">
        <v>177</v>
      </c>
      <c r="W52" s="90">
        <f>VLOOKUP(V52,'MAPAS DE RIESGOS INHER Y RESID'!$E$16:$F$18,2,FALSE)</f>
        <v>0.15</v>
      </c>
      <c r="X52" s="91">
        <f t="shared" si="3"/>
        <v>27.2</v>
      </c>
      <c r="Y52" s="105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MODERADO</v>
      </c>
      <c r="Z52" s="77" t="str">
        <f>VLOOKUP('MATRIZ DE RIESGOS DE SST'!Y52,'TABLA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3" spans="1:26" ht="234" x14ac:dyDescent="0.25">
      <c r="A53" s="112"/>
      <c r="B53" s="115"/>
      <c r="C53" s="115"/>
      <c r="D53" s="115"/>
      <c r="E53" s="115"/>
      <c r="F53" s="115"/>
      <c r="G53" s="115"/>
      <c r="H53" s="80"/>
      <c r="I53" s="163" t="s">
        <v>77</v>
      </c>
      <c r="J53" s="163" t="s">
        <v>228</v>
      </c>
      <c r="K53" s="163" t="s">
        <v>308</v>
      </c>
      <c r="L53" s="88" t="s">
        <v>184</v>
      </c>
      <c r="M53" s="89">
        <f>VLOOKUP('MATRIZ DE RIESGOS DE SST'!L53,'MAPAS DE RIESGOS INHER Y RESID'!$E$3:$F$7,2,FALSE)</f>
        <v>2</v>
      </c>
      <c r="N53" s="88" t="s">
        <v>189</v>
      </c>
      <c r="O53" s="89">
        <f>VLOOKUP('MATRIZ DE RIESGOS DE SST'!N53,'MAPAS DE RIESGOS INHER Y RESID'!$O$3:$P$7,2,FALSE)</f>
        <v>256</v>
      </c>
      <c r="P53" s="89">
        <f t="shared" si="2"/>
        <v>512</v>
      </c>
      <c r="Q53" s="88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ALTO</v>
      </c>
      <c r="R53" s="77"/>
      <c r="S53" s="77" t="s">
        <v>358</v>
      </c>
      <c r="T53" s="77"/>
      <c r="U53" s="77" t="s">
        <v>359</v>
      </c>
      <c r="V53" s="88" t="s">
        <v>179</v>
      </c>
      <c r="W53" s="90">
        <f>VLOOKUP(V53,'MAPAS DE RIESGOS INHER Y RESID'!$E$16:$F$18,2,FALSE)</f>
        <v>0.9</v>
      </c>
      <c r="X53" s="91">
        <f t="shared" si="3"/>
        <v>51.199999999999989</v>
      </c>
      <c r="Y53" s="105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MODERADO</v>
      </c>
      <c r="Z53" s="77" t="str">
        <f>VLOOKUP('MATRIZ DE RIESGOS DE SST'!Y53,'TABLA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4" spans="1:26" ht="175.5" x14ac:dyDescent="0.25">
      <c r="A54" s="112"/>
      <c r="B54" s="115"/>
      <c r="C54" s="115"/>
      <c r="D54" s="115"/>
      <c r="E54" s="115"/>
      <c r="F54" s="115"/>
      <c r="G54" s="115"/>
      <c r="H54" s="80"/>
      <c r="I54" s="163" t="s">
        <v>79</v>
      </c>
      <c r="J54" s="163" t="s">
        <v>78</v>
      </c>
      <c r="K54" s="163" t="s">
        <v>308</v>
      </c>
      <c r="L54" s="88" t="s">
        <v>184</v>
      </c>
      <c r="M54" s="89">
        <f>VLOOKUP('MATRIZ DE RIESGOS DE SST'!L54,'MAPAS DE RIESGOS INHER Y RESID'!$E$3:$F$7,2,FALSE)</f>
        <v>2</v>
      </c>
      <c r="N54" s="88" t="s">
        <v>188</v>
      </c>
      <c r="O54" s="89">
        <f>VLOOKUP('MATRIZ DE RIESGOS DE SST'!N54,'MAPAS DE RIESGOS INHER Y RESID'!$O$3:$P$7,2,FALSE)</f>
        <v>16</v>
      </c>
      <c r="P54" s="89">
        <f t="shared" si="2"/>
        <v>32</v>
      </c>
      <c r="Q54" s="88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MODERADO</v>
      </c>
      <c r="R54" s="77"/>
      <c r="S54" s="77" t="s">
        <v>358</v>
      </c>
      <c r="T54" s="77"/>
      <c r="U54" s="77" t="s">
        <v>359</v>
      </c>
      <c r="V54" s="88" t="s">
        <v>177</v>
      </c>
      <c r="W54" s="90">
        <f>VLOOKUP(V54,'MAPAS DE RIESGOS INHER Y RESID'!$E$16:$F$18,2,FALSE)</f>
        <v>0.15</v>
      </c>
      <c r="X54" s="91">
        <f t="shared" si="3"/>
        <v>27.2</v>
      </c>
      <c r="Y54" s="105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MODERADO</v>
      </c>
      <c r="Z54" s="77" t="str">
        <f>VLOOKUP('MATRIZ DE RIESGOS DE SST'!Y54,'TABLA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5" spans="1:26" ht="331.5" x14ac:dyDescent="0.25">
      <c r="A55" s="112"/>
      <c r="B55" s="115"/>
      <c r="C55" s="115"/>
      <c r="D55" s="115"/>
      <c r="E55" s="115"/>
      <c r="F55" s="115"/>
      <c r="G55" s="115"/>
      <c r="H55" s="80"/>
      <c r="I55" s="163" t="s">
        <v>86</v>
      </c>
      <c r="J55" s="163" t="s">
        <v>312</v>
      </c>
      <c r="K55" s="163" t="s">
        <v>87</v>
      </c>
      <c r="L55" s="88" t="s">
        <v>178</v>
      </c>
      <c r="M55" s="89">
        <f>VLOOKUP('MATRIZ DE RIESGOS DE SST'!L55,'MAPAS DE RIESGOS INHER Y RESID'!$E$3:$F$7,2,FALSE)</f>
        <v>3</v>
      </c>
      <c r="N55" s="88" t="s">
        <v>189</v>
      </c>
      <c r="O55" s="89">
        <f>VLOOKUP('MATRIZ DE RIESGOS DE SST'!N55,'MAPAS DE RIESGOS INHER Y RESID'!$O$3:$P$7,2,FALSE)</f>
        <v>256</v>
      </c>
      <c r="P55" s="89">
        <f t="shared" si="2"/>
        <v>768</v>
      </c>
      <c r="Q55" s="88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ALTO</v>
      </c>
      <c r="R55" s="77" t="s">
        <v>364</v>
      </c>
      <c r="S55" s="77"/>
      <c r="T55" s="77"/>
      <c r="U55" s="77" t="s">
        <v>362</v>
      </c>
      <c r="V55" s="88" t="s">
        <v>179</v>
      </c>
      <c r="W55" s="90">
        <f>VLOOKUP(V55,'MAPAS DE RIESGOS INHER Y RESID'!$E$16:$F$18,2,FALSE)</f>
        <v>0.9</v>
      </c>
      <c r="X55" s="91">
        <f t="shared" si="3"/>
        <v>76.799999999999955</v>
      </c>
      <c r="Y55" s="105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MODERADO</v>
      </c>
      <c r="Z55" s="77" t="str">
        <f>VLOOKUP('MATRIZ DE RIESGOS DE SST'!Y55,'TABLA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6" spans="1:26" ht="253.5" x14ac:dyDescent="0.25">
      <c r="A56" s="112"/>
      <c r="B56" s="115"/>
      <c r="C56" s="115"/>
      <c r="D56" s="115"/>
      <c r="E56" s="115"/>
      <c r="F56" s="115"/>
      <c r="G56" s="115"/>
      <c r="H56" s="80"/>
      <c r="I56" s="163" t="s">
        <v>101</v>
      </c>
      <c r="J56" s="163" t="s">
        <v>323</v>
      </c>
      <c r="K56" s="163" t="s">
        <v>321</v>
      </c>
      <c r="L56" s="88" t="s">
        <v>178</v>
      </c>
      <c r="M56" s="89">
        <f>VLOOKUP('MATRIZ DE RIESGOS DE SST'!L56,'MAPAS DE RIESGOS INHER Y RESID'!$E$3:$F$7,2,FALSE)</f>
        <v>3</v>
      </c>
      <c r="N56" s="88" t="s">
        <v>188</v>
      </c>
      <c r="O56" s="89">
        <f>VLOOKUP('MATRIZ DE RIESGOS DE SST'!N56,'MAPAS DE RIESGOS INHER Y RESID'!$O$3:$P$7,2,FALSE)</f>
        <v>16</v>
      </c>
      <c r="P56" s="89">
        <f t="shared" si="2"/>
        <v>48</v>
      </c>
      <c r="Q56" s="88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MODERADO</v>
      </c>
      <c r="R56" s="77"/>
      <c r="S56" s="77"/>
      <c r="T56" s="77" t="s">
        <v>322</v>
      </c>
      <c r="U56" s="77" t="s">
        <v>324</v>
      </c>
      <c r="V56" s="88" t="s">
        <v>178</v>
      </c>
      <c r="W56" s="90">
        <f>VLOOKUP(V56,'MAPAS DE RIESGOS INHER Y RESID'!$E$16:$F$18,2,FALSE)</f>
        <v>0.4</v>
      </c>
      <c r="X56" s="91">
        <f t="shared" si="3"/>
        <v>28.799999999999997</v>
      </c>
      <c r="Y56" s="105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MODERADO</v>
      </c>
      <c r="Z56" s="77" t="str">
        <f>VLOOKUP('MATRIZ DE RIESGOS DE SST'!Y56,'TABLA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7" spans="1:26" ht="175.5" x14ac:dyDescent="0.25">
      <c r="A57" s="113"/>
      <c r="B57" s="116"/>
      <c r="C57" s="116"/>
      <c r="D57" s="116"/>
      <c r="E57" s="116"/>
      <c r="F57" s="116"/>
      <c r="G57" s="116"/>
      <c r="H57" s="80"/>
      <c r="I57" s="163" t="s">
        <v>214</v>
      </c>
      <c r="J57" s="163" t="s">
        <v>334</v>
      </c>
      <c r="K57" s="163" t="s">
        <v>335</v>
      </c>
      <c r="L57" s="88" t="s">
        <v>184</v>
      </c>
      <c r="M57" s="89">
        <f>VLOOKUP('MATRIZ DE RIESGOS DE SST'!L57,'MAPAS DE RIESGOS INHER Y RESID'!$E$3:$F$7,2,FALSE)</f>
        <v>2</v>
      </c>
      <c r="N57" s="88" t="s">
        <v>189</v>
      </c>
      <c r="O57" s="89">
        <f>VLOOKUP('MATRIZ DE RIESGOS DE SST'!N57,'MAPAS DE RIESGOS INHER Y RESID'!$O$3:$P$7,2,FALSE)</f>
        <v>256</v>
      </c>
      <c r="P57" s="89">
        <f t="shared" si="2"/>
        <v>512</v>
      </c>
      <c r="Q57" s="88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ALTO</v>
      </c>
      <c r="R57" s="77"/>
      <c r="S57" s="77" t="s">
        <v>336</v>
      </c>
      <c r="T57" s="77"/>
      <c r="U57" s="77" t="s">
        <v>337</v>
      </c>
      <c r="V57" s="88" t="s">
        <v>179</v>
      </c>
      <c r="W57" s="90">
        <f>VLOOKUP(V57,'MAPAS DE RIESGOS INHER Y RESID'!$E$16:$F$18,2,FALSE)</f>
        <v>0.9</v>
      </c>
      <c r="X57" s="91">
        <f t="shared" si="3"/>
        <v>51.199999999999989</v>
      </c>
      <c r="Y57" s="105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MODERADO</v>
      </c>
      <c r="Z57" s="77" t="str">
        <f>VLOOKUP('MATRIZ DE RIESGOS DE SST'!Y57,'TABLA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</sheetData>
  <autoFilter ref="A5:Z57"/>
  <mergeCells count="49">
    <mergeCell ref="B2:Z2"/>
    <mergeCell ref="B3:Z3"/>
    <mergeCell ref="J4:J5"/>
    <mergeCell ref="K4:K5"/>
    <mergeCell ref="Q4:Q5"/>
    <mergeCell ref="R4:U4"/>
    <mergeCell ref="V4:V5"/>
    <mergeCell ref="Y4:Y5"/>
    <mergeCell ref="L4:O4"/>
    <mergeCell ref="Z4:Z5"/>
    <mergeCell ref="W4:W5"/>
    <mergeCell ref="H6:H35"/>
    <mergeCell ref="G6:G35"/>
    <mergeCell ref="F6:F35"/>
    <mergeCell ref="E6:E35"/>
    <mergeCell ref="C1:Y1"/>
    <mergeCell ref="A1:B1"/>
    <mergeCell ref="A4:A5"/>
    <mergeCell ref="B4:C4"/>
    <mergeCell ref="D4:G4"/>
    <mergeCell ref="H4:H5"/>
    <mergeCell ref="I4:I5"/>
    <mergeCell ref="X4:X5"/>
    <mergeCell ref="A6:A35"/>
    <mergeCell ref="B6:B35"/>
    <mergeCell ref="C6:C35"/>
    <mergeCell ref="D6:D35"/>
    <mergeCell ref="A36:A41"/>
    <mergeCell ref="B36:B41"/>
    <mergeCell ref="C36:C41"/>
    <mergeCell ref="D36:D41"/>
    <mergeCell ref="E36:E41"/>
    <mergeCell ref="G42:G57"/>
    <mergeCell ref="F36:F41"/>
    <mergeCell ref="G36:G41"/>
    <mergeCell ref="H36:H41"/>
    <mergeCell ref="H42:H45"/>
    <mergeCell ref="F42:F46"/>
    <mergeCell ref="A47:A57"/>
    <mergeCell ref="B47:B57"/>
    <mergeCell ref="C47:C57"/>
    <mergeCell ref="D47:D57"/>
    <mergeCell ref="E47:E57"/>
    <mergeCell ref="F47:F57"/>
    <mergeCell ref="A42:A46"/>
    <mergeCell ref="B42:B46"/>
    <mergeCell ref="C42:C46"/>
    <mergeCell ref="D42:D46"/>
    <mergeCell ref="E42:E46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D6440164-8CD3-4855-8F73-064FD84562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5BBA0A20-DC91-4F2C-A03C-41CCB65B91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DC670425-9755-4CA0-847C-767592FB55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04644A2D-C146-4CFD-9BFD-1884ABDE55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04D804E3-4503-479F-BBFF-E08B565465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L6:L57</xm:sqref>
        </x14:conditionalFormatting>
        <x14:conditionalFormatting xmlns:xm="http://schemas.microsoft.com/office/excel/2006/main">
          <x14:cfRule type="cellIs" priority="9" operator="equal" id="{3E4CDF7E-5550-4D57-9D85-0A7DE829F8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E0004973-6D6D-43C2-8DC8-36DDC079D06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2F45840A-0085-43AC-9AF0-701A19231C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80FF7A91-0BFA-4752-8E2F-C37A6B9D01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39B3A32D-AC04-452F-81A4-724491F298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N6:N57</xm:sqref>
        </x14:conditionalFormatting>
        <x14:conditionalFormatting xmlns:xm="http://schemas.microsoft.com/office/excel/2006/main">
          <x14:cfRule type="cellIs" priority="115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Q6:Q57 Y6:Y57 V6:V57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RESID'!$E$3:$E$7</xm:f>
          </x14:formula1>
          <xm:sqref>L6:L57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N6:N57</xm:sqref>
        </x14:dataValidation>
        <x14:dataValidation type="list" allowBlank="1" showInputMessage="1" showErrorMessage="1">
          <x14:formula1>
            <xm:f>'MAPAS DE RIESGOS INHER Y RESID'!$E$16:$E$18</xm:f>
          </x14:formula1>
          <xm:sqref>V6:V57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43" activePane="bottomLeft" state="frozen"/>
      <selection pane="bottomLeft" activeCell="A45" sqref="A45"/>
    </sheetView>
  </sheetViews>
  <sheetFormatPr baseColWidth="10" defaultColWidth="10.85546875" defaultRowHeight="19.5" x14ac:dyDescent="0.25"/>
  <cols>
    <col min="1" max="1" width="41.42578125" style="10" customWidth="1"/>
    <col min="2" max="2" width="51.42578125" style="76" customWidth="1"/>
    <col min="3" max="3" width="56.28515625" style="11" customWidth="1"/>
    <col min="4" max="16384" width="10.85546875" style="9"/>
  </cols>
  <sheetData>
    <row r="1" spans="1:3" ht="38.1" customHeight="1" x14ac:dyDescent="0.25">
      <c r="A1" s="99" t="s">
        <v>203</v>
      </c>
      <c r="B1" s="99" t="s">
        <v>202</v>
      </c>
      <c r="C1" s="99" t="s">
        <v>142</v>
      </c>
    </row>
    <row r="2" spans="1:3" ht="78" x14ac:dyDescent="0.25">
      <c r="A2" s="79" t="s">
        <v>10</v>
      </c>
      <c r="B2" s="78" t="s">
        <v>218</v>
      </c>
      <c r="C2" s="79" t="s">
        <v>11</v>
      </c>
    </row>
    <row r="3" spans="1:3" ht="58.5" x14ac:dyDescent="0.25">
      <c r="A3" s="79" t="s">
        <v>12</v>
      </c>
      <c r="B3" s="78" t="s">
        <v>13</v>
      </c>
      <c r="C3" s="79" t="s">
        <v>11</v>
      </c>
    </row>
    <row r="4" spans="1:3" ht="409.5" x14ac:dyDescent="0.25">
      <c r="A4" s="79" t="s">
        <v>14</v>
      </c>
      <c r="B4" s="78" t="s">
        <v>235</v>
      </c>
      <c r="C4" s="79" t="s">
        <v>15</v>
      </c>
    </row>
    <row r="5" spans="1:3" ht="97.5" x14ac:dyDescent="0.25">
      <c r="A5" s="79" t="s">
        <v>16</v>
      </c>
      <c r="B5" s="78" t="s">
        <v>17</v>
      </c>
      <c r="C5" s="79" t="s">
        <v>18</v>
      </c>
    </row>
    <row r="6" spans="1:3" ht="97.5" x14ac:dyDescent="0.25">
      <c r="A6" s="79" t="s">
        <v>19</v>
      </c>
      <c r="B6" s="78" t="s">
        <v>20</v>
      </c>
      <c r="C6" s="79" t="s">
        <v>15</v>
      </c>
    </row>
    <row r="7" spans="1:3" ht="327.75" customHeight="1" x14ac:dyDescent="0.25">
      <c r="A7" s="79" t="s">
        <v>21</v>
      </c>
      <c r="B7" s="78" t="s">
        <v>234</v>
      </c>
      <c r="C7" s="79" t="s">
        <v>15</v>
      </c>
    </row>
    <row r="8" spans="1:3" ht="97.5" x14ac:dyDescent="0.25">
      <c r="A8" s="79" t="s">
        <v>22</v>
      </c>
      <c r="B8" s="78" t="s">
        <v>23</v>
      </c>
      <c r="C8" s="79" t="s">
        <v>24</v>
      </c>
    </row>
    <row r="9" spans="1:3" ht="97.5" x14ac:dyDescent="0.25">
      <c r="A9" s="79" t="s">
        <v>25</v>
      </c>
      <c r="B9" s="78" t="s">
        <v>23</v>
      </c>
      <c r="C9" s="79" t="s">
        <v>24</v>
      </c>
    </row>
    <row r="10" spans="1:3" ht="136.5" x14ac:dyDescent="0.25">
      <c r="A10" s="79" t="s">
        <v>26</v>
      </c>
      <c r="B10" s="78" t="s">
        <v>27</v>
      </c>
      <c r="C10" s="79" t="s">
        <v>24</v>
      </c>
    </row>
    <row r="11" spans="1:3" ht="117" x14ac:dyDescent="0.25">
      <c r="A11" s="79" t="s">
        <v>28</v>
      </c>
      <c r="B11" s="78" t="s">
        <v>230</v>
      </c>
      <c r="C11" s="79" t="s">
        <v>29</v>
      </c>
    </row>
    <row r="12" spans="1:3" ht="97.5" x14ac:dyDescent="0.25">
      <c r="A12" s="79" t="s">
        <v>30</v>
      </c>
      <c r="B12" s="78" t="s">
        <v>31</v>
      </c>
      <c r="C12" s="79" t="s">
        <v>24</v>
      </c>
    </row>
    <row r="13" spans="1:3" ht="97.5" x14ac:dyDescent="0.25">
      <c r="A13" s="79" t="s">
        <v>32</v>
      </c>
      <c r="B13" s="78" t="s">
        <v>253</v>
      </c>
      <c r="C13" s="79" t="s">
        <v>24</v>
      </c>
    </row>
    <row r="14" spans="1:3" ht="39" x14ac:dyDescent="0.25">
      <c r="A14" s="79" t="s">
        <v>33</v>
      </c>
      <c r="B14" s="78" t="s">
        <v>34</v>
      </c>
      <c r="C14" s="79" t="s">
        <v>35</v>
      </c>
    </row>
    <row r="15" spans="1:3" ht="78" x14ac:dyDescent="0.25">
      <c r="A15" s="79" t="s">
        <v>36</v>
      </c>
      <c r="B15" s="78" t="s">
        <v>37</v>
      </c>
      <c r="C15" s="79" t="s">
        <v>38</v>
      </c>
    </row>
    <row r="16" spans="1:3" ht="39" x14ac:dyDescent="0.25">
      <c r="A16" s="79" t="s">
        <v>39</v>
      </c>
      <c r="B16" s="78" t="s">
        <v>34</v>
      </c>
      <c r="C16" s="79" t="s">
        <v>35</v>
      </c>
    </row>
    <row r="17" spans="1:3" ht="97.5" x14ac:dyDescent="0.25">
      <c r="A17" s="79" t="s">
        <v>40</v>
      </c>
      <c r="B17" s="78" t="s">
        <v>41</v>
      </c>
      <c r="C17" s="79" t="s">
        <v>35</v>
      </c>
    </row>
    <row r="18" spans="1:3" ht="117" x14ac:dyDescent="0.25">
      <c r="A18" s="79" t="s">
        <v>42</v>
      </c>
      <c r="B18" s="78" t="s">
        <v>43</v>
      </c>
      <c r="C18" s="79" t="s">
        <v>35</v>
      </c>
    </row>
    <row r="19" spans="1:3" ht="58.5" x14ac:dyDescent="0.25">
      <c r="A19" s="79" t="s">
        <v>44</v>
      </c>
      <c r="B19" s="78" t="s">
        <v>45</v>
      </c>
      <c r="C19" s="79" t="s">
        <v>46</v>
      </c>
    </row>
    <row r="20" spans="1:3" ht="39" x14ac:dyDescent="0.25">
      <c r="A20" s="79" t="s">
        <v>47</v>
      </c>
      <c r="B20" s="78" t="s">
        <v>45</v>
      </c>
      <c r="C20" s="79" t="s">
        <v>38</v>
      </c>
    </row>
    <row r="21" spans="1:3" ht="78" x14ac:dyDescent="0.25">
      <c r="A21" s="79" t="s">
        <v>48</v>
      </c>
      <c r="B21" s="78" t="s">
        <v>49</v>
      </c>
      <c r="C21" s="79" t="s">
        <v>50</v>
      </c>
    </row>
    <row r="22" spans="1:3" ht="78" x14ac:dyDescent="0.25">
      <c r="A22" s="79" t="s">
        <v>51</v>
      </c>
      <c r="B22" s="78" t="s">
        <v>49</v>
      </c>
      <c r="C22" s="79" t="s">
        <v>50</v>
      </c>
    </row>
    <row r="23" spans="1:3" ht="58.5" x14ac:dyDescent="0.25">
      <c r="A23" s="79" t="s">
        <v>52</v>
      </c>
      <c r="B23" s="78" t="s">
        <v>207</v>
      </c>
      <c r="C23" s="79" t="s">
        <v>53</v>
      </c>
    </row>
    <row r="24" spans="1:3" ht="214.5" x14ac:dyDescent="0.25">
      <c r="A24" s="79" t="s">
        <v>54</v>
      </c>
      <c r="B24" s="78" t="s">
        <v>219</v>
      </c>
      <c r="C24" s="79" t="s">
        <v>55</v>
      </c>
    </row>
    <row r="25" spans="1:3" ht="136.5" x14ac:dyDescent="0.25">
      <c r="A25" s="79" t="s">
        <v>56</v>
      </c>
      <c r="B25" s="78" t="s">
        <v>206</v>
      </c>
      <c r="C25" s="79" t="s">
        <v>57</v>
      </c>
    </row>
    <row r="26" spans="1:3" ht="97.5" x14ac:dyDescent="0.25">
      <c r="A26" s="79" t="s">
        <v>58</v>
      </c>
      <c r="B26" s="78" t="s">
        <v>199</v>
      </c>
      <c r="C26" s="79" t="s">
        <v>59</v>
      </c>
    </row>
    <row r="27" spans="1:3" ht="370.5" x14ac:dyDescent="0.25">
      <c r="A27" s="79" t="s">
        <v>60</v>
      </c>
      <c r="B27" s="78" t="s">
        <v>226</v>
      </c>
      <c r="C27" s="79" t="s">
        <v>61</v>
      </c>
    </row>
    <row r="28" spans="1:3" ht="156" x14ac:dyDescent="0.25">
      <c r="A28" s="79" t="s">
        <v>62</v>
      </c>
      <c r="B28" s="79" t="s">
        <v>252</v>
      </c>
      <c r="C28" s="79" t="s">
        <v>63</v>
      </c>
    </row>
    <row r="29" spans="1:3" ht="195" x14ac:dyDescent="0.25">
      <c r="A29" s="79" t="s">
        <v>64</v>
      </c>
      <c r="B29" s="78" t="s">
        <v>65</v>
      </c>
      <c r="C29" s="79" t="s">
        <v>66</v>
      </c>
    </row>
    <row r="30" spans="1:3" ht="97.5" x14ac:dyDescent="0.25">
      <c r="A30" s="79" t="s">
        <v>67</v>
      </c>
      <c r="B30" s="78" t="s">
        <v>68</v>
      </c>
      <c r="C30" s="79" t="s">
        <v>69</v>
      </c>
    </row>
    <row r="31" spans="1:3" ht="173.1" customHeight="1" x14ac:dyDescent="0.25">
      <c r="A31" s="79" t="s">
        <v>70</v>
      </c>
      <c r="B31" s="78" t="s">
        <v>71</v>
      </c>
      <c r="C31" s="79" t="s">
        <v>72</v>
      </c>
    </row>
    <row r="32" spans="1:3" ht="105" customHeight="1" x14ac:dyDescent="0.25">
      <c r="A32" s="79" t="s">
        <v>209</v>
      </c>
      <c r="B32" s="78" t="s">
        <v>73</v>
      </c>
      <c r="C32" s="79" t="s">
        <v>72</v>
      </c>
    </row>
    <row r="33" spans="1:3" ht="195" x14ac:dyDescent="0.25">
      <c r="A33" s="79" t="s">
        <v>74</v>
      </c>
      <c r="B33" s="78" t="s">
        <v>75</v>
      </c>
      <c r="C33" s="79" t="s">
        <v>76</v>
      </c>
    </row>
    <row r="34" spans="1:3" ht="136.5" x14ac:dyDescent="0.25">
      <c r="A34" s="79" t="s">
        <v>77</v>
      </c>
      <c r="B34" s="78" t="s">
        <v>228</v>
      </c>
      <c r="C34" s="79" t="s">
        <v>76</v>
      </c>
    </row>
    <row r="35" spans="1:3" ht="97.5" x14ac:dyDescent="0.25">
      <c r="A35" s="79" t="s">
        <v>79</v>
      </c>
      <c r="B35" s="78" t="s">
        <v>78</v>
      </c>
      <c r="C35" s="79" t="s">
        <v>76</v>
      </c>
    </row>
    <row r="36" spans="1:3" ht="273" x14ac:dyDescent="0.25">
      <c r="A36" s="79" t="s">
        <v>80</v>
      </c>
      <c r="B36" s="78" t="s">
        <v>216</v>
      </c>
      <c r="C36" s="79" t="s">
        <v>81</v>
      </c>
    </row>
    <row r="37" spans="1:3" ht="409.5" x14ac:dyDescent="0.25">
      <c r="A37" s="79" t="s">
        <v>82</v>
      </c>
      <c r="B37" s="78" t="s">
        <v>246</v>
      </c>
      <c r="C37" s="79" t="s">
        <v>81</v>
      </c>
    </row>
    <row r="38" spans="1:3" ht="156" x14ac:dyDescent="0.25">
      <c r="A38" s="79" t="s">
        <v>83</v>
      </c>
      <c r="B38" s="78" t="s">
        <v>238</v>
      </c>
      <c r="C38" s="79" t="s">
        <v>81</v>
      </c>
    </row>
    <row r="39" spans="1:3" ht="273" x14ac:dyDescent="0.25">
      <c r="A39" s="79" t="s">
        <v>84</v>
      </c>
      <c r="B39" s="78" t="s">
        <v>245</v>
      </c>
      <c r="C39" s="79" t="s">
        <v>81</v>
      </c>
    </row>
    <row r="40" spans="1:3" ht="156" x14ac:dyDescent="0.25">
      <c r="A40" s="79" t="s">
        <v>85</v>
      </c>
      <c r="B40" s="78" t="s">
        <v>239</v>
      </c>
      <c r="C40" s="79" t="s">
        <v>81</v>
      </c>
    </row>
    <row r="41" spans="1:3" ht="156" x14ac:dyDescent="0.25">
      <c r="A41" s="79" t="s">
        <v>217</v>
      </c>
      <c r="B41" s="78" t="s">
        <v>240</v>
      </c>
      <c r="C41" s="79" t="s">
        <v>81</v>
      </c>
    </row>
    <row r="42" spans="1:3" ht="409.5" x14ac:dyDescent="0.25">
      <c r="A42" s="79" t="s">
        <v>86</v>
      </c>
      <c r="B42" s="78" t="s">
        <v>210</v>
      </c>
      <c r="C42" s="79" t="s">
        <v>87</v>
      </c>
    </row>
    <row r="43" spans="1:3" ht="136.5" x14ac:dyDescent="0.25">
      <c r="A43" s="79" t="s">
        <v>88</v>
      </c>
      <c r="B43" s="78" t="s">
        <v>227</v>
      </c>
      <c r="C43" s="79" t="s">
        <v>89</v>
      </c>
    </row>
    <row r="44" spans="1:3" ht="88.5" customHeight="1" x14ac:dyDescent="0.25">
      <c r="A44" s="79" t="s">
        <v>119</v>
      </c>
      <c r="B44" s="78" t="s">
        <v>120</v>
      </c>
      <c r="C44" s="79" t="s">
        <v>121</v>
      </c>
    </row>
    <row r="45" spans="1:3" ht="78" x14ac:dyDescent="0.25">
      <c r="A45" s="79" t="s">
        <v>90</v>
      </c>
      <c r="B45" s="78" t="s">
        <v>91</v>
      </c>
      <c r="C45" s="79" t="s">
        <v>92</v>
      </c>
    </row>
    <row r="46" spans="1:3" ht="175.5" x14ac:dyDescent="0.25">
      <c r="A46" s="79" t="s">
        <v>93</v>
      </c>
      <c r="B46" s="78" t="s">
        <v>222</v>
      </c>
      <c r="C46" s="79" t="s">
        <v>94</v>
      </c>
    </row>
    <row r="47" spans="1:3" ht="78" x14ac:dyDescent="0.25">
      <c r="A47" s="79" t="s">
        <v>95</v>
      </c>
      <c r="B47" s="78" t="s">
        <v>96</v>
      </c>
      <c r="C47" s="79" t="s">
        <v>97</v>
      </c>
    </row>
    <row r="48" spans="1:3" ht="78" x14ac:dyDescent="0.25">
      <c r="A48" s="79" t="s">
        <v>98</v>
      </c>
      <c r="B48" s="78" t="s">
        <v>211</v>
      </c>
      <c r="C48" s="79" t="s">
        <v>97</v>
      </c>
    </row>
    <row r="49" spans="1:3" ht="97.5" x14ac:dyDescent="0.25">
      <c r="A49" s="79" t="s">
        <v>225</v>
      </c>
      <c r="B49" s="78" t="s">
        <v>205</v>
      </c>
      <c r="C49" s="100" t="s">
        <v>100</v>
      </c>
    </row>
    <row r="50" spans="1:3" ht="156" x14ac:dyDescent="0.25">
      <c r="A50" s="79" t="s">
        <v>101</v>
      </c>
      <c r="B50" s="78" t="s">
        <v>220</v>
      </c>
      <c r="C50" s="79" t="s">
        <v>102</v>
      </c>
    </row>
    <row r="51" spans="1:3" ht="39" x14ac:dyDescent="0.25">
      <c r="A51" s="79" t="s">
        <v>241</v>
      </c>
      <c r="B51" s="78" t="s">
        <v>103</v>
      </c>
      <c r="C51" s="79" t="s">
        <v>104</v>
      </c>
    </row>
    <row r="52" spans="1:3" ht="136.5" x14ac:dyDescent="0.25">
      <c r="A52" s="79" t="s">
        <v>242</v>
      </c>
      <c r="B52" s="78" t="s">
        <v>243</v>
      </c>
      <c r="C52" s="79" t="s">
        <v>105</v>
      </c>
    </row>
    <row r="53" spans="1:3" ht="156" x14ac:dyDescent="0.25">
      <c r="A53" s="79" t="s">
        <v>106</v>
      </c>
      <c r="B53" s="78" t="s">
        <v>229</v>
      </c>
      <c r="C53" s="79" t="s">
        <v>107</v>
      </c>
    </row>
    <row r="54" spans="1:3" ht="175.5" x14ac:dyDescent="0.25">
      <c r="A54" s="79" t="s">
        <v>208</v>
      </c>
      <c r="B54" s="78" t="s">
        <v>221</v>
      </c>
      <c r="C54" s="79" t="s">
        <v>108</v>
      </c>
    </row>
    <row r="55" spans="1:3" ht="58.5" x14ac:dyDescent="0.25">
      <c r="A55" s="79" t="s">
        <v>109</v>
      </c>
      <c r="B55" s="78" t="s">
        <v>110</v>
      </c>
      <c r="C55" s="79" t="s">
        <v>111</v>
      </c>
    </row>
    <row r="56" spans="1:3" ht="58.5" x14ac:dyDescent="0.25">
      <c r="A56" s="79" t="s">
        <v>112</v>
      </c>
      <c r="B56" s="78" t="s">
        <v>113</v>
      </c>
      <c r="C56" s="79" t="s">
        <v>111</v>
      </c>
    </row>
    <row r="57" spans="1:3" ht="214.5" x14ac:dyDescent="0.25">
      <c r="A57" s="79" t="s">
        <v>114</v>
      </c>
      <c r="B57" s="78" t="s">
        <v>223</v>
      </c>
      <c r="C57" s="79" t="s">
        <v>115</v>
      </c>
    </row>
    <row r="58" spans="1:3" ht="39" x14ac:dyDescent="0.25">
      <c r="A58" s="79" t="s">
        <v>116</v>
      </c>
      <c r="B58" s="78" t="s">
        <v>244</v>
      </c>
      <c r="C58" s="79" t="s">
        <v>117</v>
      </c>
    </row>
    <row r="59" spans="1:3" ht="370.5" x14ac:dyDescent="0.25">
      <c r="A59" s="79" t="s">
        <v>212</v>
      </c>
      <c r="B59" s="78" t="s">
        <v>232</v>
      </c>
      <c r="C59" s="79" t="s">
        <v>118</v>
      </c>
    </row>
    <row r="60" spans="1:3" ht="390" x14ac:dyDescent="0.25">
      <c r="A60" s="79" t="s">
        <v>213</v>
      </c>
      <c r="B60" s="78" t="s">
        <v>231</v>
      </c>
      <c r="C60" s="79" t="s">
        <v>118</v>
      </c>
    </row>
    <row r="61" spans="1:3" ht="234" x14ac:dyDescent="0.25">
      <c r="A61" s="79" t="s">
        <v>214</v>
      </c>
      <c r="B61" s="78" t="s">
        <v>233</v>
      </c>
      <c r="C61" s="79" t="s">
        <v>118</v>
      </c>
    </row>
    <row r="62" spans="1:3" ht="195" x14ac:dyDescent="0.25">
      <c r="A62" s="79" t="s">
        <v>215</v>
      </c>
      <c r="B62" s="78" t="s">
        <v>224</v>
      </c>
      <c r="C62" s="79" t="s">
        <v>118</v>
      </c>
    </row>
    <row r="63" spans="1:3" ht="39" x14ac:dyDescent="0.25">
      <c r="A63" s="79" t="s">
        <v>122</v>
      </c>
      <c r="B63" s="78" t="s">
        <v>99</v>
      </c>
      <c r="C63" s="100" t="s">
        <v>38</v>
      </c>
    </row>
    <row r="64" spans="1:3" ht="156" x14ac:dyDescent="0.25">
      <c r="A64" s="79" t="s">
        <v>125</v>
      </c>
      <c r="B64" s="78" t="s">
        <v>123</v>
      </c>
      <c r="C64" s="79" t="s">
        <v>124</v>
      </c>
    </row>
    <row r="65" ht="137.1" customHeight="1" x14ac:dyDescent="0.25"/>
  </sheetData>
  <autoFilter ref="A1:C6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6" zoomScale="110" zoomScaleNormal="110" workbookViewId="0">
      <selection activeCell="A20" sqref="A20"/>
    </sheetView>
  </sheetViews>
  <sheetFormatPr baseColWidth="10" defaultColWidth="10.85546875" defaultRowHeight="11.25" x14ac:dyDescent="0.1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 x14ac:dyDescent="0.15">
      <c r="A1" s="149" t="s">
        <v>126</v>
      </c>
      <c r="B1" s="149"/>
    </row>
    <row r="2" spans="1:2" ht="57" customHeight="1" x14ac:dyDescent="0.15">
      <c r="A2" s="53" t="s">
        <v>171</v>
      </c>
      <c r="B2" s="13" t="s">
        <v>127</v>
      </c>
    </row>
    <row r="3" spans="1:2" ht="51.95" customHeight="1" x14ac:dyDescent="0.15">
      <c r="A3" s="14" t="s">
        <v>128</v>
      </c>
      <c r="B3" s="13" t="s">
        <v>129</v>
      </c>
    </row>
    <row r="4" spans="1:2" ht="56.1" customHeight="1" x14ac:dyDescent="0.15">
      <c r="A4" s="15" t="s">
        <v>172</v>
      </c>
      <c r="B4" s="13" t="s">
        <v>130</v>
      </c>
    </row>
    <row r="5" spans="1:2" ht="53.1" customHeight="1" x14ac:dyDescent="0.15">
      <c r="A5" s="54" t="s">
        <v>131</v>
      </c>
      <c r="B5" s="13" t="s">
        <v>132</v>
      </c>
    </row>
    <row r="6" spans="1:2" ht="63.95" customHeight="1" x14ac:dyDescent="0.15">
      <c r="A6" s="16" t="s">
        <v>133</v>
      </c>
      <c r="B6" s="13" t="s">
        <v>134</v>
      </c>
    </row>
    <row r="8" spans="1:2" ht="30" customHeight="1" x14ac:dyDescent="0.15">
      <c r="A8" s="147" t="s">
        <v>135</v>
      </c>
      <c r="B8" s="148"/>
    </row>
    <row r="9" spans="1:2" ht="41.1" customHeight="1" x14ac:dyDescent="0.15">
      <c r="A9" s="55" t="s">
        <v>136</v>
      </c>
      <c r="B9" s="17" t="s">
        <v>137</v>
      </c>
    </row>
    <row r="10" spans="1:2" ht="45" customHeight="1" x14ac:dyDescent="0.15">
      <c r="A10" s="14" t="s">
        <v>173</v>
      </c>
      <c r="B10" s="17" t="s">
        <v>138</v>
      </c>
    </row>
    <row r="11" spans="1:2" ht="50.1" customHeight="1" x14ac:dyDescent="0.15">
      <c r="A11" s="18" t="s">
        <v>174</v>
      </c>
      <c r="B11" s="17" t="s">
        <v>139</v>
      </c>
    </row>
    <row r="12" spans="1:2" ht="45" customHeight="1" x14ac:dyDescent="0.15">
      <c r="A12" s="56" t="s">
        <v>175</v>
      </c>
      <c r="B12" s="17" t="s">
        <v>140</v>
      </c>
    </row>
    <row r="13" spans="1:2" ht="54.95" customHeight="1" x14ac:dyDescent="0.15">
      <c r="A13" s="19" t="s">
        <v>176</v>
      </c>
      <c r="B13" s="17" t="s">
        <v>141</v>
      </c>
    </row>
    <row r="15" spans="1:2" ht="330" customHeight="1" x14ac:dyDescent="0.15"/>
    <row r="17" spans="1:2" ht="27.95" customHeight="1" x14ac:dyDescent="0.15">
      <c r="A17" s="150" t="s">
        <v>157</v>
      </c>
      <c r="B17" s="151"/>
    </row>
    <row r="18" spans="1:2" ht="51.95" customHeight="1" x14ac:dyDescent="0.15">
      <c r="A18" s="62" t="s">
        <v>158</v>
      </c>
      <c r="B18" s="63" t="s">
        <v>161</v>
      </c>
    </row>
    <row r="19" spans="1:2" ht="48" customHeight="1" x14ac:dyDescent="0.15">
      <c r="A19" s="20" t="s">
        <v>159</v>
      </c>
      <c r="B19" s="63" t="s">
        <v>162</v>
      </c>
    </row>
    <row r="20" spans="1:2" ht="42.95" customHeight="1" x14ac:dyDescent="0.15">
      <c r="A20" s="21" t="s">
        <v>160</v>
      </c>
      <c r="B20" s="63" t="s">
        <v>163</v>
      </c>
    </row>
    <row r="24" spans="1:2" ht="26.1" customHeight="1" x14ac:dyDescent="0.15">
      <c r="A24" s="57" t="s">
        <v>143</v>
      </c>
      <c r="B24" s="60" t="s">
        <v>144</v>
      </c>
    </row>
    <row r="25" spans="1:2" ht="60" customHeight="1" x14ac:dyDescent="0.15">
      <c r="A25" s="64" t="s">
        <v>164</v>
      </c>
      <c r="B25" s="65" t="s">
        <v>168</v>
      </c>
    </row>
    <row r="26" spans="1:2" ht="60" customHeight="1" x14ac:dyDescent="0.15">
      <c r="A26" s="58" t="s">
        <v>165</v>
      </c>
      <c r="B26" s="61" t="s">
        <v>145</v>
      </c>
    </row>
    <row r="27" spans="1:2" ht="60" customHeight="1" x14ac:dyDescent="0.15">
      <c r="A27" s="66" t="s">
        <v>166</v>
      </c>
      <c r="B27" s="67" t="s">
        <v>169</v>
      </c>
    </row>
    <row r="28" spans="1:2" ht="60" customHeight="1" x14ac:dyDescent="0.15">
      <c r="A28" s="22" t="s">
        <v>167</v>
      </c>
      <c r="B28" s="59" t="s">
        <v>170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G8" sqref="G8"/>
    </sheetView>
  </sheetViews>
  <sheetFormatPr baseColWidth="10" defaultColWidth="10.85546875" defaultRowHeight="14.25" x14ac:dyDescent="0.2"/>
  <cols>
    <col min="1" max="3" width="2.7109375" style="34" customWidth="1"/>
    <col min="4" max="4" width="6.42578125" style="34" customWidth="1"/>
    <col min="5" max="5" width="13.7109375" style="34" customWidth="1"/>
    <col min="6" max="6" width="6.7109375" style="34" customWidth="1"/>
    <col min="7" max="7" width="15.140625" style="34" customWidth="1"/>
    <col min="8" max="11" width="13.85546875" style="34" customWidth="1"/>
    <col min="12" max="12" width="2.7109375" style="34" customWidth="1"/>
    <col min="13" max="13" width="13.85546875" style="34" customWidth="1"/>
    <col min="14" max="14" width="10.85546875" style="34"/>
    <col min="15" max="15" width="15" style="34" bestFit="1" customWidth="1"/>
    <col min="16" max="16384" width="10.85546875" style="34"/>
  </cols>
  <sheetData>
    <row r="1" spans="1:16" ht="33.950000000000003" customHeight="1" x14ac:dyDescent="0.3">
      <c r="A1" s="33"/>
      <c r="B1" s="33"/>
      <c r="C1" s="33"/>
      <c r="D1" s="33"/>
      <c r="E1" s="33"/>
      <c r="F1" s="33"/>
      <c r="G1" s="157" t="s">
        <v>154</v>
      </c>
      <c r="H1" s="157"/>
      <c r="I1" s="157"/>
      <c r="J1" s="157"/>
      <c r="K1" s="157"/>
      <c r="L1" s="33"/>
      <c r="M1" s="33"/>
      <c r="O1" s="159" t="s">
        <v>142</v>
      </c>
      <c r="P1" s="159"/>
    </row>
    <row r="2" spans="1:16" ht="15" x14ac:dyDescent="0.2">
      <c r="A2" s="35"/>
      <c r="B2" s="33"/>
      <c r="C2" s="33"/>
      <c r="D2" s="33"/>
      <c r="E2" s="35"/>
      <c r="F2" s="35"/>
      <c r="G2" s="33"/>
      <c r="H2" s="33"/>
      <c r="I2" s="33"/>
      <c r="J2" s="33"/>
      <c r="K2" s="33"/>
      <c r="L2" s="33"/>
      <c r="M2" s="33"/>
    </row>
    <row r="3" spans="1:16" ht="50.1" customHeight="1" x14ac:dyDescent="0.2">
      <c r="A3" s="153"/>
      <c r="B3" s="36"/>
      <c r="C3" s="33"/>
      <c r="D3" s="155" t="s">
        <v>126</v>
      </c>
      <c r="E3" s="37" t="s">
        <v>192</v>
      </c>
      <c r="F3" s="38">
        <v>5</v>
      </c>
      <c r="G3" s="39">
        <f>+$F3*G$8</f>
        <v>10</v>
      </c>
      <c r="H3" s="40">
        <f t="shared" ref="H3:K6" si="0">+$F3*H$8</f>
        <v>20</v>
      </c>
      <c r="I3" s="41">
        <f t="shared" si="0"/>
        <v>80</v>
      </c>
      <c r="J3" s="42">
        <f t="shared" si="0"/>
        <v>1280</v>
      </c>
      <c r="K3" s="42">
        <f t="shared" si="0"/>
        <v>327680</v>
      </c>
      <c r="L3" s="33"/>
      <c r="M3" s="68" t="s">
        <v>182</v>
      </c>
      <c r="O3" s="73" t="s">
        <v>186</v>
      </c>
      <c r="P3" s="74">
        <v>2</v>
      </c>
    </row>
    <row r="4" spans="1:16" ht="50.1" customHeight="1" x14ac:dyDescent="0.2">
      <c r="A4" s="153"/>
      <c r="B4" s="36"/>
      <c r="C4" s="33"/>
      <c r="D4" s="155"/>
      <c r="E4" s="37" t="s">
        <v>183</v>
      </c>
      <c r="F4" s="38">
        <v>4</v>
      </c>
      <c r="G4" s="39">
        <f>+$F4*G$8</f>
        <v>8</v>
      </c>
      <c r="H4" s="40">
        <f t="shared" si="0"/>
        <v>16</v>
      </c>
      <c r="I4" s="41">
        <f t="shared" si="0"/>
        <v>64</v>
      </c>
      <c r="J4" s="41">
        <f t="shared" si="0"/>
        <v>1024</v>
      </c>
      <c r="K4" s="42">
        <f t="shared" si="0"/>
        <v>262144</v>
      </c>
      <c r="L4" s="33"/>
      <c r="M4" s="69" t="s">
        <v>166</v>
      </c>
      <c r="O4" s="73" t="s">
        <v>187</v>
      </c>
      <c r="P4" s="74">
        <v>4</v>
      </c>
    </row>
    <row r="5" spans="1:16" ht="50.1" customHeight="1" x14ac:dyDescent="0.2">
      <c r="A5" s="153"/>
      <c r="B5" s="36"/>
      <c r="C5" s="37"/>
      <c r="D5" s="155"/>
      <c r="E5" s="37" t="s">
        <v>178</v>
      </c>
      <c r="F5" s="38">
        <v>3</v>
      </c>
      <c r="G5" s="39">
        <f>+$F5*G$8</f>
        <v>6</v>
      </c>
      <c r="H5" s="40">
        <f t="shared" si="0"/>
        <v>12</v>
      </c>
      <c r="I5" s="40">
        <f t="shared" si="0"/>
        <v>48</v>
      </c>
      <c r="J5" s="41">
        <f t="shared" si="0"/>
        <v>768</v>
      </c>
      <c r="K5" s="42">
        <f t="shared" si="0"/>
        <v>196608</v>
      </c>
      <c r="L5" s="33"/>
      <c r="M5" s="70" t="s">
        <v>165</v>
      </c>
      <c r="O5" s="73" t="s">
        <v>188</v>
      </c>
      <c r="P5" s="74">
        <v>16</v>
      </c>
    </row>
    <row r="6" spans="1:16" ht="50.1" customHeight="1" x14ac:dyDescent="0.2">
      <c r="A6" s="153"/>
      <c r="B6" s="36"/>
      <c r="C6" s="33"/>
      <c r="D6" s="155"/>
      <c r="E6" s="37" t="s">
        <v>184</v>
      </c>
      <c r="F6" s="38">
        <v>2</v>
      </c>
      <c r="G6" s="39">
        <f>+$F6*G$8</f>
        <v>4</v>
      </c>
      <c r="H6" s="39">
        <f t="shared" si="0"/>
        <v>8</v>
      </c>
      <c r="I6" s="40">
        <f t="shared" si="0"/>
        <v>32</v>
      </c>
      <c r="J6" s="41">
        <f t="shared" si="0"/>
        <v>512</v>
      </c>
      <c r="K6" s="42">
        <f t="shared" si="0"/>
        <v>131072</v>
      </c>
      <c r="L6" s="33"/>
      <c r="M6" s="71" t="s">
        <v>164</v>
      </c>
      <c r="O6" s="73" t="s">
        <v>189</v>
      </c>
      <c r="P6" s="74">
        <v>256</v>
      </c>
    </row>
    <row r="7" spans="1:16" ht="50.1" customHeight="1" x14ac:dyDescent="0.2">
      <c r="A7" s="153"/>
      <c r="B7" s="36"/>
      <c r="C7" s="37"/>
      <c r="D7" s="155"/>
      <c r="E7" s="37" t="s">
        <v>185</v>
      </c>
      <c r="F7" s="38">
        <v>1</v>
      </c>
      <c r="G7" s="39">
        <f>+$F7*G$8</f>
        <v>2</v>
      </c>
      <c r="H7" s="39">
        <f t="shared" ref="H7:K7" si="1">+$F7*H$8</f>
        <v>4</v>
      </c>
      <c r="I7" s="40">
        <f t="shared" si="1"/>
        <v>16</v>
      </c>
      <c r="J7" s="41">
        <f t="shared" si="1"/>
        <v>256</v>
      </c>
      <c r="K7" s="42">
        <f t="shared" si="1"/>
        <v>65536</v>
      </c>
      <c r="L7" s="33"/>
      <c r="M7" s="33"/>
      <c r="O7" s="73" t="s">
        <v>190</v>
      </c>
      <c r="P7" s="74">
        <v>65536</v>
      </c>
    </row>
    <row r="8" spans="1:16" ht="27" customHeight="1" x14ac:dyDescent="0.2">
      <c r="A8" s="33"/>
      <c r="B8" s="33"/>
      <c r="C8" s="33"/>
      <c r="D8" s="33"/>
      <c r="E8" s="33"/>
      <c r="F8" s="33"/>
      <c r="G8" s="43">
        <v>2</v>
      </c>
      <c r="H8" s="43">
        <v>4</v>
      </c>
      <c r="I8" s="43">
        <v>16</v>
      </c>
      <c r="J8" s="43">
        <v>256</v>
      </c>
      <c r="K8" s="43">
        <v>65536</v>
      </c>
      <c r="L8" s="33"/>
      <c r="M8" s="33"/>
    </row>
    <row r="9" spans="1:16" ht="27" customHeight="1" x14ac:dyDescent="0.2">
      <c r="A9" s="33"/>
      <c r="B9" s="33"/>
      <c r="C9" s="33"/>
      <c r="D9" s="33"/>
      <c r="E9" s="33"/>
      <c r="F9" s="33"/>
      <c r="G9" s="72" t="s">
        <v>186</v>
      </c>
      <c r="H9" s="72" t="s">
        <v>187</v>
      </c>
      <c r="I9" s="72" t="s">
        <v>188</v>
      </c>
      <c r="J9" s="72" t="s">
        <v>189</v>
      </c>
      <c r="K9" s="72" t="s">
        <v>190</v>
      </c>
      <c r="L9" s="33"/>
      <c r="M9" s="33"/>
    </row>
    <row r="10" spans="1:16" ht="26.1" customHeight="1" x14ac:dyDescent="0.2">
      <c r="A10" s="33"/>
      <c r="B10" s="33"/>
      <c r="C10" s="33"/>
      <c r="D10" s="33"/>
      <c r="E10" s="33"/>
      <c r="F10" s="33"/>
      <c r="G10" s="154" t="s">
        <v>142</v>
      </c>
      <c r="H10" s="154"/>
      <c r="I10" s="154"/>
      <c r="J10" s="154"/>
      <c r="K10" s="154"/>
      <c r="L10" s="33"/>
      <c r="M10" s="33"/>
    </row>
    <row r="11" spans="1:16" ht="15" x14ac:dyDescent="0.2">
      <c r="A11" s="33"/>
      <c r="B11" s="33"/>
      <c r="C11" s="33"/>
      <c r="D11" s="33"/>
      <c r="E11" s="33"/>
      <c r="F11" s="33"/>
      <c r="G11" s="156"/>
      <c r="H11" s="156"/>
      <c r="I11" s="156"/>
      <c r="J11" s="156"/>
      <c r="K11" s="156"/>
      <c r="L11" s="33"/>
      <c r="M11" s="33"/>
    </row>
    <row r="12" spans="1:16" ht="15" x14ac:dyDescent="0.2">
      <c r="A12" s="33"/>
      <c r="B12" s="33"/>
      <c r="C12" s="33"/>
      <c r="D12" s="33"/>
      <c r="E12" s="33"/>
      <c r="F12" s="33"/>
      <c r="G12" s="44"/>
      <c r="H12" s="44"/>
      <c r="I12" s="44"/>
      <c r="J12" s="44"/>
      <c r="K12" s="44"/>
      <c r="L12" s="33"/>
      <c r="M12" s="33"/>
    </row>
    <row r="13" spans="1:16" ht="15" x14ac:dyDescent="0.2">
      <c r="A13" s="33"/>
      <c r="B13" s="33"/>
      <c r="C13" s="33"/>
      <c r="D13" s="33"/>
      <c r="E13" s="33"/>
      <c r="F13" s="33"/>
      <c r="G13" s="45"/>
      <c r="H13" s="45"/>
      <c r="I13" s="45"/>
      <c r="J13" s="45"/>
      <c r="K13" s="45"/>
      <c r="L13" s="33"/>
      <c r="M13" s="33"/>
    </row>
    <row r="14" spans="1:16" ht="33.950000000000003" customHeight="1" x14ac:dyDescent="0.3">
      <c r="A14" s="33"/>
      <c r="B14" s="33"/>
      <c r="C14" s="33"/>
      <c r="D14" s="33"/>
      <c r="E14" s="33"/>
      <c r="F14" s="33"/>
      <c r="G14" s="157" t="s">
        <v>155</v>
      </c>
      <c r="H14" s="157"/>
      <c r="I14" s="157"/>
      <c r="J14" s="157"/>
      <c r="K14" s="157"/>
      <c r="L14" s="33"/>
      <c r="M14" s="33"/>
    </row>
    <row r="15" spans="1:16" ht="15" x14ac:dyDescent="0.2">
      <c r="A15" s="152"/>
      <c r="B15" s="46"/>
      <c r="C15" s="153"/>
      <c r="D15" s="153"/>
      <c r="E15" s="153"/>
      <c r="F15" s="47"/>
      <c r="G15" s="48"/>
      <c r="H15" s="48"/>
      <c r="I15" s="48"/>
      <c r="J15" s="48"/>
      <c r="K15" s="33"/>
      <c r="L15" s="33"/>
      <c r="M15" s="33"/>
    </row>
    <row r="16" spans="1:16" ht="50.1" customHeight="1" x14ac:dyDescent="0.2">
      <c r="A16" s="152"/>
      <c r="B16" s="36"/>
      <c r="C16" s="49"/>
      <c r="D16" s="158" t="s">
        <v>157</v>
      </c>
      <c r="E16" s="75" t="s">
        <v>177</v>
      </c>
      <c r="F16" s="50">
        <v>0.15</v>
      </c>
      <c r="G16" s="51">
        <f>G$19-$F16*G$19</f>
        <v>8.5</v>
      </c>
      <c r="H16" s="40">
        <f t="shared" ref="H16:I16" si="2">H$19-$F16*H$19</f>
        <v>40.799999999999997</v>
      </c>
      <c r="I16" s="41">
        <f t="shared" si="2"/>
        <v>870.4</v>
      </c>
      <c r="J16" s="42">
        <f>J$19-$F16*J$19</f>
        <v>278528</v>
      </c>
      <c r="K16" s="33"/>
      <c r="L16" s="33"/>
      <c r="M16" s="42" t="s">
        <v>182</v>
      </c>
    </row>
    <row r="17" spans="1:13" ht="50.1" customHeight="1" x14ac:dyDescent="0.2">
      <c r="A17" s="152"/>
      <c r="B17" s="36"/>
      <c r="C17" s="49"/>
      <c r="D17" s="158"/>
      <c r="E17" s="75" t="s">
        <v>178</v>
      </c>
      <c r="F17" s="50">
        <v>0.4</v>
      </c>
      <c r="G17" s="51">
        <f>G$19-$F17*G$19</f>
        <v>6</v>
      </c>
      <c r="H17" s="40">
        <f t="shared" ref="H17:I17" si="3">H$19-$F17*H$19</f>
        <v>28.799999999999997</v>
      </c>
      <c r="I17" s="41">
        <f t="shared" si="3"/>
        <v>614.4</v>
      </c>
      <c r="J17" s="41">
        <f>J$19-$F17*J$19</f>
        <v>196608</v>
      </c>
      <c r="K17" s="33"/>
      <c r="L17" s="33"/>
      <c r="M17" s="41" t="s">
        <v>166</v>
      </c>
    </row>
    <row r="18" spans="1:13" ht="50.1" customHeight="1" x14ac:dyDescent="0.2">
      <c r="A18" s="152"/>
      <c r="B18" s="36"/>
      <c r="C18" s="49"/>
      <c r="D18" s="158"/>
      <c r="E18" s="75" t="s">
        <v>179</v>
      </c>
      <c r="F18" s="50">
        <v>0.9</v>
      </c>
      <c r="G18" s="51">
        <f>G$19-$F18*G$19</f>
        <v>1</v>
      </c>
      <c r="H18" s="51">
        <f>H$19-$F18*H$19</f>
        <v>4.7999999999999972</v>
      </c>
      <c r="I18" s="40">
        <f>I$19-$F18*I$19</f>
        <v>102.39999999999998</v>
      </c>
      <c r="J18" s="41">
        <f>J$19-$F18*J$19</f>
        <v>32768</v>
      </c>
      <c r="K18" s="33"/>
      <c r="L18" s="33"/>
      <c r="M18" s="40" t="s">
        <v>165</v>
      </c>
    </row>
    <row r="19" spans="1:13" ht="30" customHeight="1" x14ac:dyDescent="0.2">
      <c r="A19" s="33"/>
      <c r="B19" s="33"/>
      <c r="C19" s="33"/>
      <c r="D19" s="33"/>
      <c r="E19" s="33"/>
      <c r="F19" s="50"/>
      <c r="G19" s="52">
        <v>10</v>
      </c>
      <c r="H19" s="52">
        <v>48</v>
      </c>
      <c r="I19" s="52">
        <v>1024</v>
      </c>
      <c r="J19" s="52">
        <v>327680</v>
      </c>
      <c r="K19" s="33"/>
      <c r="L19" s="33"/>
      <c r="M19" s="39" t="s">
        <v>164</v>
      </c>
    </row>
    <row r="20" spans="1:13" ht="26.25" customHeight="1" x14ac:dyDescent="0.2">
      <c r="A20" s="33"/>
      <c r="B20" s="33"/>
      <c r="C20" s="33"/>
      <c r="D20" s="33"/>
      <c r="E20" s="33"/>
      <c r="F20" s="50"/>
      <c r="G20" s="75" t="s">
        <v>180</v>
      </c>
      <c r="H20" s="75" t="s">
        <v>165</v>
      </c>
      <c r="I20" s="75" t="s">
        <v>181</v>
      </c>
      <c r="J20" s="75" t="s">
        <v>167</v>
      </c>
      <c r="K20" s="33"/>
      <c r="L20" s="33"/>
      <c r="M20" s="33"/>
    </row>
    <row r="21" spans="1:13" ht="26.1" customHeight="1" x14ac:dyDescent="0.2">
      <c r="A21" s="33"/>
      <c r="B21" s="33"/>
      <c r="C21" s="33"/>
      <c r="D21" s="33"/>
      <c r="E21" s="33"/>
      <c r="F21" s="50"/>
      <c r="G21" s="154" t="s">
        <v>156</v>
      </c>
      <c r="H21" s="154"/>
      <c r="I21" s="154"/>
      <c r="J21" s="154"/>
      <c r="K21" s="33"/>
      <c r="L21" s="33"/>
      <c r="M21" s="33"/>
    </row>
    <row r="22" spans="1:13" ht="15" x14ac:dyDescent="0.2">
      <c r="A22" s="33"/>
      <c r="B22" s="33"/>
      <c r="C22" s="33"/>
      <c r="D22" s="33"/>
      <c r="E22" s="33"/>
      <c r="F22" s="50"/>
      <c r="G22" s="156"/>
      <c r="H22" s="156"/>
      <c r="I22" s="156"/>
      <c r="J22" s="156"/>
      <c r="K22" s="33"/>
      <c r="L22" s="33"/>
      <c r="M22" s="33"/>
    </row>
    <row r="23" spans="1:13" ht="15" x14ac:dyDescent="0.2">
      <c r="A23" s="33"/>
      <c r="B23" s="33"/>
      <c r="C23" s="33"/>
      <c r="D23" s="33"/>
      <c r="E23" s="33"/>
      <c r="F23" s="50"/>
      <c r="G23" s="44"/>
      <c r="H23" s="44"/>
      <c r="I23" s="44"/>
      <c r="J23" s="44"/>
      <c r="K23" s="33"/>
      <c r="L23" s="33"/>
      <c r="M23" s="33"/>
    </row>
    <row r="24" spans="1:13" ht="15" x14ac:dyDescent="0.2">
      <c r="A24" s="33"/>
      <c r="B24" s="33"/>
      <c r="C24" s="33"/>
      <c r="D24" s="33"/>
      <c r="E24" s="33"/>
      <c r="F24" s="33"/>
      <c r="G24" s="45"/>
      <c r="H24" s="45"/>
      <c r="I24" s="45"/>
      <c r="J24" s="45"/>
      <c r="K24" s="33"/>
      <c r="L24" s="33"/>
      <c r="M24" s="33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 DE SST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lastPrinted>2021-08-13T13:19:09Z</cp:lastPrinted>
  <dcterms:created xsi:type="dcterms:W3CDTF">2021-07-28T14:19:11Z</dcterms:created>
  <dcterms:modified xsi:type="dcterms:W3CDTF">2024-04-10T20:26:35Z</dcterms:modified>
</cp:coreProperties>
</file>