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mc:AlternateContent xmlns:mc="http://schemas.openxmlformats.org/markup-compatibility/2006">
    <mc:Choice Requires="x15">
      <x15ac:absPath xmlns:x15ac="http://schemas.microsoft.com/office/spreadsheetml/2010/11/ac" url="C:\Users\USER\Desktop\Escritorio\INGECON DE COLOMBIA\TRIPLE A SA ESP\AÑO 2023\IDENTIFICACION DE PELIGRO\TERMINADAS\"/>
    </mc:Choice>
  </mc:AlternateContent>
  <xr:revisionPtr revIDLastSave="1" documentId="11_C3F08BD81AAD6A446A69A1C1D762F0A34FA5C451" xr6:coauthVersionLast="47" xr6:coauthVersionMax="47" xr10:uidLastSave="{8D308388-DD5B-41BF-A38C-A101A6116D77}"/>
  <bookViews>
    <workbookView xWindow="0" yWindow="0" windowWidth="20490" windowHeight="4950" firstSheet="1" activeTab="1" xr2:uid="{00000000-000D-0000-FFFF-FFFF00000000}"/>
  </bookViews>
  <sheets>
    <sheet name="CONTROL DE ACTUALIZACIONES " sheetId="7" r:id="rId1"/>
    <sheet name="MATRIZ DE RIESGOS DE SST" sheetId="14" r:id="rId2"/>
    <sheet name="Hoja1" sheetId="15" r:id="rId3"/>
    <sheet name="UNIVERSO DE RIESGOS DE SST " sheetId="11" r:id="rId4"/>
    <sheet name="TABLA DE CRITERIOS" sheetId="12" r:id="rId5"/>
    <sheet name="MAPAS DE RIESGOS INHER Y RESI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'MATRIZ DE RIESGOS DE SST'!$A$5:$Z$95</definedName>
    <definedName name="_xlnm._FilterDatabase" localSheetId="3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4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4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4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4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4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4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4">#REF!</definedName>
    <definedName name="OPCIONESM">#REF!</definedName>
    <definedName name="OPERATIVIDAD" localSheetId="4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4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4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14" l="1"/>
  <c r="O47" i="14"/>
  <c r="M47" i="14"/>
  <c r="P47" i="14" l="1"/>
  <c r="X47" i="14"/>
  <c r="W54" i="14"/>
  <c r="O54" i="14"/>
  <c r="M54" i="14"/>
  <c r="W53" i="14"/>
  <c r="O53" i="14"/>
  <c r="M53" i="14"/>
  <c r="W72" i="14"/>
  <c r="O72" i="14"/>
  <c r="M72" i="14"/>
  <c r="W71" i="14"/>
  <c r="O71" i="14"/>
  <c r="M71" i="14"/>
  <c r="W67" i="14"/>
  <c r="O67" i="14"/>
  <c r="M67" i="14"/>
  <c r="W95" i="14"/>
  <c r="O95" i="14"/>
  <c r="M95" i="14"/>
  <c r="W94" i="14"/>
  <c r="O94" i="14"/>
  <c r="M94" i="14"/>
  <c r="W93" i="14"/>
  <c r="O93" i="14"/>
  <c r="M93" i="14"/>
  <c r="W92" i="14"/>
  <c r="O92" i="14"/>
  <c r="M92" i="14"/>
  <c r="W91" i="14"/>
  <c r="O91" i="14"/>
  <c r="M91" i="14"/>
  <c r="W90" i="14"/>
  <c r="O90" i="14"/>
  <c r="M90" i="14"/>
  <c r="W89" i="14"/>
  <c r="O89" i="14"/>
  <c r="M89" i="14"/>
  <c r="W88" i="14"/>
  <c r="O88" i="14"/>
  <c r="M88" i="14"/>
  <c r="W87" i="14"/>
  <c r="O87" i="14"/>
  <c r="M87" i="14"/>
  <c r="W86" i="14"/>
  <c r="O86" i="14"/>
  <c r="M86" i="14"/>
  <c r="W85" i="14"/>
  <c r="O85" i="14"/>
  <c r="M85" i="14"/>
  <c r="W84" i="14"/>
  <c r="O84" i="14"/>
  <c r="M84" i="14"/>
  <c r="W83" i="14"/>
  <c r="O83" i="14"/>
  <c r="M83" i="14"/>
  <c r="W82" i="14"/>
  <c r="O82" i="14"/>
  <c r="M82" i="14"/>
  <c r="W81" i="14"/>
  <c r="O81" i="14"/>
  <c r="M81" i="14"/>
  <c r="W80" i="14"/>
  <c r="O80" i="14"/>
  <c r="M80" i="14"/>
  <c r="W78" i="14"/>
  <c r="O78" i="14"/>
  <c r="M78" i="14"/>
  <c r="W79" i="14"/>
  <c r="O79" i="14"/>
  <c r="M79" i="14"/>
  <c r="W77" i="14"/>
  <c r="O77" i="14"/>
  <c r="M77" i="14"/>
  <c r="W76" i="14"/>
  <c r="O76" i="14"/>
  <c r="M76" i="14"/>
  <c r="W75" i="14"/>
  <c r="O75" i="14"/>
  <c r="M75" i="14"/>
  <c r="W74" i="14"/>
  <c r="O74" i="14"/>
  <c r="M74" i="14"/>
  <c r="W73" i="14"/>
  <c r="O73" i="14"/>
  <c r="M73" i="14"/>
  <c r="W70" i="14"/>
  <c r="O70" i="14"/>
  <c r="M70" i="14"/>
  <c r="W69" i="14"/>
  <c r="O69" i="14"/>
  <c r="M69" i="14"/>
  <c r="W68" i="14"/>
  <c r="O68" i="14"/>
  <c r="M68" i="14"/>
  <c r="W66" i="14"/>
  <c r="O66" i="14"/>
  <c r="M66" i="14"/>
  <c r="W65" i="14"/>
  <c r="O65" i="14"/>
  <c r="M65" i="14"/>
  <c r="W64" i="14"/>
  <c r="O64" i="14"/>
  <c r="M64" i="14"/>
  <c r="W63" i="14"/>
  <c r="O63" i="14"/>
  <c r="M63" i="14"/>
  <c r="W62" i="14"/>
  <c r="O62" i="14"/>
  <c r="M62" i="14"/>
  <c r="W61" i="14"/>
  <c r="O61" i="14"/>
  <c r="M61" i="14"/>
  <c r="P84" i="14" l="1"/>
  <c r="X84" i="14" s="1"/>
  <c r="P91" i="14"/>
  <c r="P66" i="14"/>
  <c r="X66" i="14" s="1"/>
  <c r="P73" i="14"/>
  <c r="X73" i="14" s="1"/>
  <c r="P77" i="14"/>
  <c r="P65" i="14"/>
  <c r="X65" i="14" s="1"/>
  <c r="P69" i="14"/>
  <c r="X69" i="14" s="1"/>
  <c r="P75" i="14"/>
  <c r="X75" i="14" s="1"/>
  <c r="P78" i="14"/>
  <c r="X78" i="14" s="1"/>
  <c r="P82" i="14"/>
  <c r="P85" i="14"/>
  <c r="P93" i="14"/>
  <c r="X93" i="14" s="1"/>
  <c r="P71" i="14"/>
  <c r="X71" i="14" s="1"/>
  <c r="P95" i="14"/>
  <c r="X95" i="14" s="1"/>
  <c r="P87" i="14"/>
  <c r="X87" i="14" s="1"/>
  <c r="P63" i="14"/>
  <c r="X63" i="14" s="1"/>
  <c r="P89" i="14"/>
  <c r="X89" i="14" s="1"/>
  <c r="P53" i="14"/>
  <c r="P61" i="14"/>
  <c r="P64" i="14"/>
  <c r="P68" i="14"/>
  <c r="X68" i="14" s="1"/>
  <c r="P74" i="14"/>
  <c r="P79" i="14"/>
  <c r="P81" i="14"/>
  <c r="X81" i="14" s="1"/>
  <c r="P88" i="14"/>
  <c r="X88" i="14" s="1"/>
  <c r="P92" i="14"/>
  <c r="X92" i="14" s="1"/>
  <c r="P67" i="14"/>
  <c r="P54" i="14"/>
  <c r="X54" i="14" s="1"/>
  <c r="P62" i="14"/>
  <c r="P70" i="14"/>
  <c r="P76" i="14"/>
  <c r="X76" i="14" s="1"/>
  <c r="P80" i="14"/>
  <c r="P83" i="14"/>
  <c r="X83" i="14" s="1"/>
  <c r="P86" i="14"/>
  <c r="X86" i="14" s="1"/>
  <c r="P90" i="14"/>
  <c r="X90" i="14" s="1"/>
  <c r="P94" i="14"/>
  <c r="X94" i="14" s="1"/>
  <c r="P72" i="14"/>
  <c r="X72" i="14" s="1"/>
  <c r="X77" i="14"/>
  <c r="X91" i="14" l="1"/>
  <c r="X82" i="14"/>
  <c r="X85" i="14"/>
  <c r="X64" i="14"/>
  <c r="X70" i="14"/>
  <c r="X67" i="14"/>
  <c r="X62" i="14"/>
  <c r="X74" i="14"/>
  <c r="X61" i="14"/>
  <c r="X80" i="14"/>
  <c r="X79" i="14"/>
  <c r="X53" i="14"/>
  <c r="W60" i="14"/>
  <c r="O60" i="14"/>
  <c r="M60" i="14"/>
  <c r="W59" i="14"/>
  <c r="O59" i="14"/>
  <c r="M59" i="14"/>
  <c r="W58" i="14"/>
  <c r="O58" i="14"/>
  <c r="M58" i="14"/>
  <c r="W57" i="14"/>
  <c r="O57" i="14"/>
  <c r="M57" i="14"/>
  <c r="W56" i="14"/>
  <c r="O56" i="14"/>
  <c r="M56" i="14"/>
  <c r="W55" i="14"/>
  <c r="O55" i="14"/>
  <c r="M55" i="14"/>
  <c r="W52" i="14"/>
  <c r="O52" i="14"/>
  <c r="M52" i="14"/>
  <c r="W51" i="14"/>
  <c r="O51" i="14"/>
  <c r="M51" i="14"/>
  <c r="W50" i="14"/>
  <c r="O50" i="14"/>
  <c r="M50" i="14"/>
  <c r="W49" i="14"/>
  <c r="O49" i="14"/>
  <c r="M49" i="14"/>
  <c r="W48" i="14"/>
  <c r="O48" i="14"/>
  <c r="M48" i="14"/>
  <c r="W46" i="14"/>
  <c r="O46" i="14"/>
  <c r="M46" i="14"/>
  <c r="W45" i="14"/>
  <c r="O45" i="14"/>
  <c r="M45" i="14"/>
  <c r="W44" i="14"/>
  <c r="O44" i="14"/>
  <c r="M44" i="14"/>
  <c r="W43" i="14"/>
  <c r="O43" i="14"/>
  <c r="M43" i="14"/>
  <c r="P48" i="14" l="1"/>
  <c r="X48" i="14" s="1"/>
  <c r="P51" i="14"/>
  <c r="P57" i="14"/>
  <c r="P45" i="14"/>
  <c r="X45" i="14" s="1"/>
  <c r="P49" i="14"/>
  <c r="P55" i="14"/>
  <c r="X55" i="14" s="1"/>
  <c r="P59" i="14"/>
  <c r="X59" i="14" s="1"/>
  <c r="P43" i="14"/>
  <c r="X43" i="14" s="1"/>
  <c r="P46" i="14"/>
  <c r="P50" i="14"/>
  <c r="X50" i="14" s="1"/>
  <c r="P56" i="14"/>
  <c r="X56" i="14" s="1"/>
  <c r="P60" i="14"/>
  <c r="X60" i="14" s="1"/>
  <c r="P44" i="14"/>
  <c r="X44" i="14" s="1"/>
  <c r="P52" i="14"/>
  <c r="P58" i="14"/>
  <c r="X58" i="14" s="1"/>
  <c r="X46" i="14" l="1"/>
  <c r="X49" i="14"/>
  <c r="X57" i="14"/>
  <c r="X51" i="14"/>
  <c r="X52" i="14"/>
  <c r="W42" i="14"/>
  <c r="O42" i="14"/>
  <c r="M42" i="14"/>
  <c r="W41" i="14"/>
  <c r="O41" i="14"/>
  <c r="M41" i="14"/>
  <c r="W40" i="14"/>
  <c r="O40" i="14"/>
  <c r="M40" i="14"/>
  <c r="W39" i="14"/>
  <c r="O39" i="14"/>
  <c r="M39" i="14"/>
  <c r="W38" i="14"/>
  <c r="O38" i="14"/>
  <c r="M38" i="14"/>
  <c r="W37" i="14"/>
  <c r="O37" i="14"/>
  <c r="M37" i="14"/>
  <c r="W36" i="14"/>
  <c r="O36" i="14"/>
  <c r="M36" i="14"/>
  <c r="W35" i="14"/>
  <c r="O35" i="14"/>
  <c r="M35" i="14"/>
  <c r="W34" i="14"/>
  <c r="O34" i="14"/>
  <c r="M34" i="14"/>
  <c r="W33" i="14"/>
  <c r="O33" i="14"/>
  <c r="M33" i="14"/>
  <c r="W32" i="14"/>
  <c r="O32" i="14"/>
  <c r="M32" i="14"/>
  <c r="W31" i="14"/>
  <c r="O31" i="14"/>
  <c r="M31" i="14"/>
  <c r="W30" i="14"/>
  <c r="O30" i="14"/>
  <c r="M30" i="14"/>
  <c r="W29" i="14"/>
  <c r="O29" i="14"/>
  <c r="M29" i="14"/>
  <c r="W28" i="14"/>
  <c r="O28" i="14"/>
  <c r="M28" i="14"/>
  <c r="W27" i="14"/>
  <c r="O27" i="14"/>
  <c r="M27" i="14"/>
  <c r="W26" i="14"/>
  <c r="O26" i="14"/>
  <c r="M26" i="14"/>
  <c r="W25" i="14"/>
  <c r="O25" i="14"/>
  <c r="M25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P26" i="14" l="1"/>
  <c r="X26" i="14" s="1"/>
  <c r="P30" i="14"/>
  <c r="X30" i="14" s="1"/>
  <c r="P34" i="14"/>
  <c r="P38" i="14"/>
  <c r="P42" i="14"/>
  <c r="X42" i="14" s="1"/>
  <c r="P10" i="14"/>
  <c r="X10" i="14" s="1"/>
  <c r="P12" i="14"/>
  <c r="X12" i="14" s="1"/>
  <c r="P14" i="14"/>
  <c r="X14" i="14" s="1"/>
  <c r="P16" i="14"/>
  <c r="X16" i="14" s="1"/>
  <c r="P18" i="14"/>
  <c r="X18" i="14" s="1"/>
  <c r="P20" i="14"/>
  <c r="X20" i="14" s="1"/>
  <c r="P22" i="14"/>
  <c r="X22" i="14" s="1"/>
  <c r="P25" i="14"/>
  <c r="X25" i="14" s="1"/>
  <c r="P29" i="14"/>
  <c r="X29" i="14" s="1"/>
  <c r="P33" i="14"/>
  <c r="X33" i="14" s="1"/>
  <c r="P37" i="14"/>
  <c r="P41" i="14"/>
  <c r="X41" i="14" s="1"/>
  <c r="P28" i="14"/>
  <c r="P32" i="14"/>
  <c r="P36" i="14"/>
  <c r="X36" i="14" s="1"/>
  <c r="P40" i="14"/>
  <c r="P11" i="14"/>
  <c r="X11" i="14" s="1"/>
  <c r="P13" i="14"/>
  <c r="X13" i="14" s="1"/>
  <c r="P15" i="14"/>
  <c r="X15" i="14" s="1"/>
  <c r="P17" i="14"/>
  <c r="X17" i="14" s="1"/>
  <c r="P19" i="14"/>
  <c r="X19" i="14" s="1"/>
  <c r="P21" i="14"/>
  <c r="X21" i="14" s="1"/>
  <c r="P27" i="14"/>
  <c r="X27" i="14" s="1"/>
  <c r="P31" i="14"/>
  <c r="X31" i="14" s="1"/>
  <c r="P35" i="14"/>
  <c r="X35" i="14" s="1"/>
  <c r="P39" i="14"/>
  <c r="X39" i="14" s="1"/>
  <c r="X28" i="14" l="1"/>
  <c r="X32" i="14"/>
  <c r="X38" i="14"/>
  <c r="X34" i="14"/>
  <c r="X37" i="14"/>
  <c r="X40" i="14"/>
  <c r="O7" i="14"/>
  <c r="O8" i="14"/>
  <c r="O9" i="14"/>
  <c r="O23" i="14"/>
  <c r="O24" i="14"/>
  <c r="O6" i="14"/>
  <c r="M7" i="14"/>
  <c r="M8" i="14"/>
  <c r="M9" i="14"/>
  <c r="M23" i="14"/>
  <c r="M24" i="14"/>
  <c r="M6" i="14"/>
  <c r="W6" i="14"/>
  <c r="J16" i="3"/>
  <c r="I18" i="3"/>
  <c r="J18" i="3"/>
  <c r="J17" i="3"/>
  <c r="P9" i="14" l="1"/>
  <c r="X9" i="14" s="1"/>
  <c r="P7" i="14"/>
  <c r="X7" i="14" s="1"/>
  <c r="P23" i="14"/>
  <c r="X23" i="14" s="1"/>
  <c r="P8" i="14"/>
  <c r="X8" i="14" s="1"/>
  <c r="P24" i="14"/>
  <c r="X24" i="14" s="1"/>
  <c r="P6" i="14"/>
  <c r="X6" i="14" s="1"/>
  <c r="K3" i="3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Y47" i="14" l="1"/>
  <c r="Z47" i="14" s="1"/>
  <c r="Y77" i="14"/>
  <c r="Z77" i="14" s="1"/>
  <c r="Y72" i="14"/>
  <c r="Z72" i="14" s="1"/>
  <c r="Y94" i="14"/>
  <c r="Z94" i="14" s="1"/>
  <c r="Y90" i="14"/>
  <c r="Z90" i="14" s="1"/>
  <c r="Y86" i="14"/>
  <c r="Z86" i="14" s="1"/>
  <c r="Y83" i="14"/>
  <c r="Z83" i="14" s="1"/>
  <c r="Y76" i="14"/>
  <c r="Z76" i="14" s="1"/>
  <c r="Y54" i="14"/>
  <c r="Z54" i="14" s="1"/>
  <c r="Y92" i="14"/>
  <c r="Z92" i="14" s="1"/>
  <c r="Y88" i="14"/>
  <c r="Z88" i="14" s="1"/>
  <c r="Y81" i="14"/>
  <c r="Z81" i="14" s="1"/>
  <c r="Y68" i="14"/>
  <c r="Z68" i="14" s="1"/>
  <c r="Y89" i="14"/>
  <c r="Z89" i="14" s="1"/>
  <c r="Y63" i="14"/>
  <c r="Z63" i="14" s="1"/>
  <c r="Y87" i="14"/>
  <c r="Z87" i="14" s="1"/>
  <c r="Y95" i="14"/>
  <c r="Z95" i="14" s="1"/>
  <c r="Y71" i="14"/>
  <c r="Z71" i="14" s="1"/>
  <c r="Y93" i="14"/>
  <c r="Z93" i="14" s="1"/>
  <c r="Y78" i="14"/>
  <c r="Z78" i="14" s="1"/>
  <c r="Y75" i="14"/>
  <c r="Z75" i="14" s="1"/>
  <c r="Y69" i="14"/>
  <c r="Z69" i="14" s="1"/>
  <c r="Y65" i="14"/>
  <c r="Z65" i="14" s="1"/>
  <c r="Y73" i="14"/>
  <c r="Z73" i="14" s="1"/>
  <c r="Y66" i="14"/>
  <c r="Z66" i="14" s="1"/>
  <c r="Y84" i="14"/>
  <c r="Z84" i="14" s="1"/>
  <c r="Y53" i="14"/>
  <c r="Z53" i="14" s="1"/>
  <c r="Y79" i="14"/>
  <c r="Z79" i="14" s="1"/>
  <c r="Y80" i="14"/>
  <c r="Z80" i="14" s="1"/>
  <c r="Y61" i="14"/>
  <c r="Z61" i="14" s="1"/>
  <c r="Y74" i="14"/>
  <c r="Z74" i="14" s="1"/>
  <c r="Y62" i="14"/>
  <c r="Z62" i="14" s="1"/>
  <c r="Y67" i="14"/>
  <c r="Z67" i="14" s="1"/>
  <c r="Y70" i="14"/>
  <c r="Z70" i="14" s="1"/>
  <c r="Y64" i="14"/>
  <c r="Z64" i="14" s="1"/>
  <c r="Y85" i="14"/>
  <c r="Z85" i="14" s="1"/>
  <c r="Y82" i="14"/>
  <c r="Z82" i="14" s="1"/>
  <c r="Y91" i="14"/>
  <c r="Z91" i="14" s="1"/>
  <c r="Y58" i="14"/>
  <c r="Z58" i="14" s="1"/>
  <c r="Y44" i="14"/>
  <c r="Z44" i="14" s="1"/>
  <c r="Y60" i="14"/>
  <c r="Z60" i="14" s="1"/>
  <c r="Y56" i="14"/>
  <c r="Z56" i="14" s="1"/>
  <c r="Y50" i="14"/>
  <c r="Z50" i="14" s="1"/>
  <c r="Y43" i="14"/>
  <c r="Z43" i="14" s="1"/>
  <c r="Y59" i="14"/>
  <c r="Z59" i="14" s="1"/>
  <c r="Y55" i="14"/>
  <c r="Z55" i="14" s="1"/>
  <c r="Y45" i="14"/>
  <c r="Z45" i="14" s="1"/>
  <c r="Y48" i="14"/>
  <c r="Z48" i="14" s="1"/>
  <c r="Y52" i="14"/>
  <c r="Z52" i="14" s="1"/>
  <c r="Y51" i="14"/>
  <c r="Z51" i="14" s="1"/>
  <c r="Y57" i="14"/>
  <c r="Z57" i="14" s="1"/>
  <c r="Y49" i="14"/>
  <c r="Z49" i="14" s="1"/>
  <c r="Y46" i="14"/>
  <c r="Z46" i="14" s="1"/>
  <c r="Y39" i="14"/>
  <c r="Z39" i="14" s="1"/>
  <c r="Y35" i="14"/>
  <c r="Z35" i="14" s="1"/>
  <c r="Y31" i="14"/>
  <c r="Z31" i="14" s="1"/>
  <c r="Y27" i="14"/>
  <c r="Z27" i="14" s="1"/>
  <c r="Y21" i="14"/>
  <c r="Z21" i="14" s="1"/>
  <c r="Y19" i="14"/>
  <c r="Z19" i="14" s="1"/>
  <c r="Y17" i="14"/>
  <c r="Z17" i="14" s="1"/>
  <c r="Y15" i="14"/>
  <c r="Z15" i="14" s="1"/>
  <c r="Y13" i="14"/>
  <c r="Z13" i="14" s="1"/>
  <c r="Y11" i="14"/>
  <c r="Z11" i="14" s="1"/>
  <c r="Y36" i="14"/>
  <c r="Z36" i="14" s="1"/>
  <c r="Y41" i="14"/>
  <c r="Z41" i="14" s="1"/>
  <c r="Y33" i="14"/>
  <c r="Z33" i="14" s="1"/>
  <c r="Y29" i="14"/>
  <c r="Z29" i="14" s="1"/>
  <c r="Y25" i="14"/>
  <c r="Z25" i="14" s="1"/>
  <c r="Y22" i="14"/>
  <c r="Z22" i="14" s="1"/>
  <c r="Y20" i="14"/>
  <c r="Z20" i="14" s="1"/>
  <c r="Y18" i="14"/>
  <c r="Z18" i="14" s="1"/>
  <c r="Y16" i="14"/>
  <c r="Z16" i="14" s="1"/>
  <c r="Y14" i="14"/>
  <c r="Z14" i="14" s="1"/>
  <c r="Y12" i="14"/>
  <c r="Z12" i="14" s="1"/>
  <c r="Y10" i="14"/>
  <c r="Z10" i="14" s="1"/>
  <c r="Y42" i="14"/>
  <c r="Z42" i="14" s="1"/>
  <c r="Y30" i="14"/>
  <c r="Z30" i="14" s="1"/>
  <c r="Y26" i="14"/>
  <c r="Z26" i="14" s="1"/>
  <c r="Y40" i="14"/>
  <c r="Z40" i="14" s="1"/>
  <c r="Y37" i="14"/>
  <c r="Z37" i="14" s="1"/>
  <c r="Y34" i="14"/>
  <c r="Z34" i="14" s="1"/>
  <c r="Y38" i="14"/>
  <c r="Z38" i="14" s="1"/>
  <c r="Y32" i="14"/>
  <c r="Z32" i="14" s="1"/>
  <c r="Y28" i="14"/>
  <c r="Z28" i="14" s="1"/>
  <c r="Q47" i="14"/>
  <c r="Q80" i="14"/>
  <c r="Q70" i="14"/>
  <c r="Q62" i="14"/>
  <c r="Q67" i="14"/>
  <c r="Q79" i="14"/>
  <c r="Q74" i="14"/>
  <c r="Q64" i="14"/>
  <c r="Q61" i="14"/>
  <c r="Q53" i="14"/>
  <c r="Q85" i="14"/>
  <c r="Q82" i="14"/>
  <c r="Q77" i="14"/>
  <c r="Q91" i="14"/>
  <c r="Q84" i="14"/>
  <c r="Q69" i="14"/>
  <c r="Q66" i="14"/>
  <c r="Q71" i="14"/>
  <c r="Q73" i="14"/>
  <c r="Q65" i="14"/>
  <c r="Q78" i="14"/>
  <c r="Q75" i="14"/>
  <c r="Q93" i="14"/>
  <c r="Q87" i="14"/>
  <c r="Q95" i="14"/>
  <c r="Q63" i="14"/>
  <c r="Q88" i="14"/>
  <c r="Q68" i="14"/>
  <c r="Q90" i="14"/>
  <c r="Q54" i="14"/>
  <c r="Q76" i="14"/>
  <c r="Q89" i="14"/>
  <c r="Q94" i="14"/>
  <c r="Q92" i="14"/>
  <c r="Q83" i="14"/>
  <c r="Q72" i="14"/>
  <c r="Q86" i="14"/>
  <c r="Q81" i="14"/>
  <c r="Q52" i="14"/>
  <c r="Q46" i="14"/>
  <c r="Q49" i="14"/>
  <c r="Q57" i="14"/>
  <c r="Q51" i="14"/>
  <c r="Q45" i="14"/>
  <c r="Q60" i="14"/>
  <c r="Q43" i="14"/>
  <c r="Q44" i="14"/>
  <c r="Q48" i="14"/>
  <c r="Q59" i="14"/>
  <c r="Q56" i="14"/>
  <c r="Q55" i="14"/>
  <c r="Q50" i="14"/>
  <c r="Q58" i="14"/>
  <c r="Q40" i="14"/>
  <c r="Q32" i="14"/>
  <c r="Q28" i="14"/>
  <c r="Q37" i="14"/>
  <c r="Q38" i="14"/>
  <c r="Q34" i="14"/>
  <c r="Q42" i="14"/>
  <c r="Q26" i="14"/>
  <c r="Q18" i="14"/>
  <c r="Q29" i="14"/>
  <c r="Q10" i="14"/>
  <c r="Q33" i="14"/>
  <c r="Q30" i="14"/>
  <c r="Q13" i="14"/>
  <c r="Q39" i="14"/>
  <c r="Q36" i="14"/>
  <c r="Q27" i="14"/>
  <c r="Q22" i="14"/>
  <c r="Q21" i="14"/>
  <c r="Q20" i="14"/>
  <c r="Q16" i="14"/>
  <c r="Q25" i="14"/>
  <c r="Q15" i="14"/>
  <c r="Q41" i="14"/>
  <c r="Q12" i="14"/>
  <c r="Q14" i="14"/>
  <c r="Q31" i="14"/>
  <c r="Q11" i="14"/>
  <c r="Q35" i="14"/>
  <c r="Q19" i="14"/>
  <c r="Q17" i="14"/>
  <c r="Y24" i="14"/>
  <c r="Z24" i="14" s="1"/>
  <c r="Y8" i="14"/>
  <c r="Z8" i="14" s="1"/>
  <c r="Y23" i="14"/>
  <c r="Z23" i="14" s="1"/>
  <c r="Y7" i="14"/>
  <c r="Z7" i="14" s="1"/>
  <c r="Y9" i="14"/>
  <c r="Z9" i="14" s="1"/>
  <c r="Y6" i="14"/>
  <c r="Z6" i="14" s="1"/>
  <c r="Q7" i="14"/>
  <c r="Q8" i="14"/>
  <c r="Q9" i="14"/>
  <c r="Q24" i="14"/>
  <c r="Q6" i="14"/>
  <c r="Q2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tc={39A26B4E-B051-45D0-B34B-615A883E6724}</author>
  </authors>
  <commentList>
    <comment ref="J95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Inspección preoperacional de vehículos</t>
      </text>
    </comment>
  </commentList>
</comments>
</file>

<file path=xl/sharedStrings.xml><?xml version="1.0" encoding="utf-8"?>
<sst xmlns="http://schemas.openxmlformats.org/spreadsheetml/2006/main" count="1062" uniqueCount="388">
  <si>
    <t>MATRIZ DE RIESGOS DE SST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</si>
  <si>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</si>
  <si>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</si>
  <si>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</si>
  <si>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</si>
  <si>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</si>
  <si>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</si>
  <si>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>00</t>
  </si>
  <si>
    <t>Adopción nueva metodologia para la identificación de peligros, evaluación y valoración de riesgos basada en ISO 31000, revisada y validada por los lideres de procesos. Se realiza identificación de peligros y evaluación de riesgos dando alcance a todos y cada uno de los procesos que intervienen en el area de interventoria.</t>
  </si>
  <si>
    <t>Fabián Coba Roncallo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</si>
  <si>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</si>
  <si>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>PROCESO:</t>
  </si>
  <si>
    <t>SUBGERENCIA DE PROYECTOS</t>
  </si>
  <si>
    <t xml:space="preserve">FECHA DE ELABORACIÓN: </t>
  </si>
  <si>
    <t>ACTIVIDAD/ TAREA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</si>
  <si>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</si>
  <si>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</si>
  <si>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</si>
  <si>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</si>
  <si>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</si>
  <si>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</si>
  <si>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</si>
  <si>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</si>
  <si>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</si>
  <si>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</si>
  <si>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</si>
  <si>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</si>
  <si>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</si>
  <si>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</si>
  <si>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</si>
  <si>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</si>
  <si>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</si>
  <si>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</si>
  <si>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</si>
  <si>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</si>
  <si>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</si>
  <si>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</si>
  <si>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</si>
  <si>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</si>
  <si>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</si>
  <si>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</si>
  <si>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</si>
  <si>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</si>
  <si>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</si>
  <si>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</si>
  <si>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>SUBGERENCIA  Y COORDINACION DE PROYECTOS:
Gestionar proyectos de instalación de sistemas de acueducto y alcantarillado, velar por el cumplimiento de la  normatividad establecida, en lo que respecta a especificaciones técnicas (calidad) seguridad industrial, presupuesto, medio ambiente. 
* Desplazamientos en mision del proceso.</t>
  </si>
  <si>
    <t>X</t>
  </si>
  <si>
    <t xml:space="preserve">SUBGERENTE DE PROYECTOS
DIRECTOR DE ASESORIA DE PROYECTOS
DIRECTOR DE INTERVENTORIA
JEFE DE INTERVENTORIA
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</si>
  <si>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</si>
  <si>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</si>
  <si>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sistemas.</t>
  </si>
  <si>
    <t>MODERADA</t>
  </si>
  <si>
    <t>IMPORTANTE</t>
  </si>
  <si>
    <t xml:space="preserve">Limpieza y desinfeccion de puestos de trabajo. </t>
  </si>
  <si>
    <t>*Uso de tapabocas de personas con sintomatologia.
*Esquema de vacunacion. 
*Suministros de insumos como (Alcohol, antibacterial, jabon liquido)</t>
  </si>
  <si>
    <t>Protocolo de bioseguridad.</t>
  </si>
  <si>
    <t>FUERTE</t>
  </si>
  <si>
    <t>FÍSICO:
Ruido intermitente o continuo</t>
  </si>
  <si>
    <t xml:space="preserve">*Uso de equipos de oficina, como impresoras y teléfonos.
</t>
  </si>
  <si>
    <t xml:space="preserve">*Fatiga auditiva.
*Cefalea </t>
  </si>
  <si>
    <t>BAJA</t>
  </si>
  <si>
    <t xml:space="preserve">Mantenimiento preventivo de aires acondicionados y equipos  de oficinas impresoras </t>
  </si>
  <si>
    <t xml:space="preserve">*Programa de vigilancia epidemiologica para ruido. 
*Mediciones Higienicas. 
*Evaluaciones medicas ocupacionales. </t>
  </si>
  <si>
    <t>FÍSICO: 
Temperaturas extremas (frío, calor)</t>
  </si>
  <si>
    <t xml:space="preserve">*Aires acondicionados.
*Cambios de temperatura al entrar o salir de la oficina.
*Fallas en el aire acondicionado.
</t>
  </si>
  <si>
    <t>*Disconfort térmico.
*Afecciones respiratorias, alergias.
*Fatiga que puede producir disminución la destreza manual y la rapidez, mareos, desmayos.
*Deshidratación.</t>
  </si>
  <si>
    <t xml:space="preserve">Mantenimiento preventivo de equipos de aires acondicionados. </t>
  </si>
  <si>
    <t xml:space="preserve">
*Pausas activas.</t>
  </si>
  <si>
    <t xml:space="preserve">Mediciones higienicas. </t>
  </si>
  <si>
    <t>FÍSICO:
Radiaciones  no ionizantes (ultravioleta)</t>
  </si>
  <si>
    <t xml:space="preserve">
*Pantallas de computador.
*Lámparas.
</t>
  </si>
  <si>
    <t>* Fatiga visual, cefaleas, mareos.</t>
  </si>
  <si>
    <t>LEVE</t>
  </si>
  <si>
    <t>Mantenimiento preventivo y/o correctivo de equipos de  computo</t>
  </si>
  <si>
    <t xml:space="preserve">
*Pausas activas,realizar ejercios de relajacion visual</t>
  </si>
  <si>
    <t>FÍSICO:
Iluminación excesiva o deficiente</t>
  </si>
  <si>
    <t xml:space="preserve">*Luminarias.
</t>
  </si>
  <si>
    <t>*Fatiga visual, cefalea, disminución de la destreza y precisión.</t>
  </si>
  <si>
    <t xml:space="preserve"> Mantenimiento preventivo de luminarias </t>
  </si>
  <si>
    <t>BIOMECÁNICO:
Postura inadecuada</t>
  </si>
  <si>
    <t xml:space="preserve">
*Labores en oficina en general.
*Actos inseguros.</t>
  </si>
  <si>
    <t xml:space="preserve">*Desórdenes de trauma acumulativo; lesiones del sistema músculo esquelético; fatiga; alteraciones lumbares, dorsales, cervicales y sacras. </t>
  </si>
  <si>
    <t xml:space="preserve">*Analisis de puesto de trabajo - APT.
*Pausas activas. </t>
  </si>
  <si>
    <t xml:space="preserve">*Programa de vigilacia epidemiologica  biomecanico 
*Capacitacion en higiene postural </t>
  </si>
  <si>
    <t>BIOMECÁNICO:
Movimiento repetitivo</t>
  </si>
  <si>
    <t xml:space="preserve">*Digitación.
</t>
  </si>
  <si>
    <t xml:space="preserve">
*Pausas activas. </t>
  </si>
  <si>
    <t xml:space="preserve">*Programa de vigilacia epidemiologica  biomecanico.
*Analisis de puesto de trabajo - APT. 
*Capacitacion escuela de prevencion columna lumbar y MMSS </t>
  </si>
  <si>
    <t>BIOMECÁNICO:
Postura prolongada mantenida</t>
  </si>
  <si>
    <t xml:space="preserve">*Labores en oficina en general.
</t>
  </si>
  <si>
    <t xml:space="preserve">*Programa de vigilacia epidemiologica  biomecanico 
*Capacitacion escuela de prevencion columna lumbar y MMSS </t>
  </si>
  <si>
    <t>SEGURIDAD:
Tecnológico: Fugas</t>
  </si>
  <si>
    <t>*Fuga de cloro gas</t>
  </si>
  <si>
    <t xml:space="preserve">*Cefaleas, falta de coordinación, náuseas, vómitos, irritación de vías respiratorias, ojos, piel y tracto gastrointestinal, reacciones alérgicas Asfixia.
</t>
  </si>
  <si>
    <t xml:space="preserve">*Mangaveleta
*Alarma de emergencia
</t>
  </si>
  <si>
    <t xml:space="preserve">*Plan de prevencion,preparacion y respuesta ante emergencia
*formacion de brigada de emergencia </t>
  </si>
  <si>
    <t>SEGURIDAD:
Eléctrico-Equipos energizados (baja)</t>
  </si>
  <si>
    <t xml:space="preserve">*Contacto con tomacorrientes.
</t>
  </si>
  <si>
    <t>*Golpes, heridas, quemaduras electricas.</t>
  </si>
  <si>
    <t>Mantenimiento preventivo y/o correctivo de instalaciones electricas y en  equipos.</t>
  </si>
  <si>
    <t>SEGURIDAD:
Locativo-Condiciones de orden y aseo</t>
  </si>
  <si>
    <t xml:space="preserve">
*Transitar por las instalaciones.
*Obstáculos en el piso.</t>
  </si>
  <si>
    <t>*Golpes, heridas, contusiones, fracturas, esguinces, luxaciones.</t>
  </si>
  <si>
    <t>*Señalizacion en pisos mojados.</t>
  </si>
  <si>
    <t xml:space="preserve">*Capacitacion Prevencion de riesgos locativos (caidas a nivel y distinto nivel).
*Programa de Orden y aseo. </t>
  </si>
  <si>
    <t>SEGURIDAD:
Locativo-Superficie de trabajo irregular, deslizante, con diferencia de nivel</t>
  </si>
  <si>
    <t>*Desnivel en el suelo.
*Subir y bajar escaleras.
*Transitar por las instalaciones.
*Obstáculos en el piso.
*Piso resbaloso.</t>
  </si>
  <si>
    <t>*Golpes, heridas, contusiones, fracturas, esguinces, luxaciones, traumas del sistema osteomuscular, heridas.</t>
  </si>
  <si>
    <t>*Cintas antideslizante en  pasillos y escaleras.
*Señalizacion en pisos mojados.</t>
  </si>
  <si>
    <t xml:space="preserve">SEGURIDAD:
Mecánico-Contacto con objetos cortantes / Punzantes </t>
  </si>
  <si>
    <t xml:space="preserve">*Uso de elementos de oficina: Ganchos legajadores, hojas, grapas, guillotina, exactos, bisturi, etc.
</t>
  </si>
  <si>
    <t>*Heridas, amputaciones, trastornos de tejidos blandos.</t>
  </si>
  <si>
    <t>*Capacitacion en identificacion de peligros,evaluacion y control de riesgos laborales</t>
  </si>
  <si>
    <t>SEGURIDAD:
Accidentes de tránsito</t>
  </si>
  <si>
    <t>*Excesos de velocidad.
*Personas imprudentes en la vía.
* Alta circulacion vehicular
PEATONES:
*Trabajo y/o transito en zonas con trafico vehicular y/o operación de maquinaria pesada. 
*Cruzar las calles sin respetar las señales de trásito y semáforos.</t>
  </si>
  <si>
    <t xml:space="preserve">
* Contusion, heridas, golpes, fracturas, muerte 
*Perdidas economicas</t>
  </si>
  <si>
    <t>CRÍTICA</t>
  </si>
  <si>
    <t xml:space="preserve">Mantenimiento  prevetivo y/o correctivo de vehiculos </t>
  </si>
  <si>
    <t xml:space="preserve">*Plan estrategico de seguridad vial.
*Capacitacion en seguridad vial de acuerdo al plan de formacion  </t>
  </si>
  <si>
    <t>PÚBLICO:
Asalto</t>
  </si>
  <si>
    <t xml:space="preserve">
*Disturbios públicos.
*Vandalismo
*Paros, manifestaciones.
</t>
  </si>
  <si>
    <t>*Agresiones verbales y físicas, heridas, estrés laboral, pérdidas económicas.</t>
  </si>
  <si>
    <t>Apoyo  de seguridad fisica  y policia  (cuadrante del sector)</t>
  </si>
  <si>
    <t xml:space="preserve">*Capacitacion en manejo de riesgo publico.  
</t>
  </si>
  <si>
    <t>PÚBLICO:
Secuestro</t>
  </si>
  <si>
    <t xml:space="preserve">
*Disturbios públicos.
*Vandalismo
*Paros, manifestaciones.
</t>
  </si>
  <si>
    <t xml:space="preserve">*Capacitacion en manejo de riesgo publico.  
</t>
  </si>
  <si>
    <t>QUÍMICOS:
Polvos orgánicos e inorgánicos</t>
  </si>
  <si>
    <t xml:space="preserve">*Limpieza de áreas.
</t>
  </si>
  <si>
    <t xml:space="preserve">*Cefaleas, irritación de vías respiratorias, ojos, piel. </t>
  </si>
  <si>
    <t xml:space="preserve">*jornada de aseo  en   horarios no laborales </t>
  </si>
  <si>
    <t xml:space="preserve">limpieza y desinfeccion de puestos de trabajo. 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</si>
  <si>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</si>
  <si>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 xml:space="preserve">*Respónsabilidad y liderazgo del cargo 
*Manejo de informacion 
*Rendicion de cuenta 
</t>
  </si>
  <si>
    <t>*Estrés, enfermedades psicosomáticas, ansiedad y depresión.</t>
  </si>
  <si>
    <t>*Aplicación de bateria de riesgo psicosocial 
* Programa de vigilancia Epidemiologica Psicosocial. 
*Campañas de salud para prevencion de riesgo psicosocial. 
*Comité de convivencia laboral</t>
  </si>
  <si>
    <t>PSICOSOCIAL:
Relaciones sociales en el trabajo: Tabajo en equipo, relación con los colaboradores.</t>
  </si>
  <si>
    <t xml:space="preserve">*Instrucciones de trabajo 
*ordenes de trabajo 
*Liderazgo 
</t>
  </si>
  <si>
    <t xml:space="preserve">*Estrés, ansiedad y depresión.
*Alteracion de otros sistemas </t>
  </si>
  <si>
    <t xml:space="preserve">APOYO ADMINISTRATIVO: 
Suministrar el soporte en la gestión de los proyectos y el control de documentos, diseñar, implementar y administrar los sistemas de gestión para la toma de decisiones. 
Realizar análisis, diseño e implementación de sistemas de información. 
</t>
  </si>
  <si>
    <t xml:space="preserve">INGENIERO DE PROYECTOS
INSPECTOR DE OBRAS
TOPOGRAFO
AUX DE TOPOGRAFIA   
SECRETARIA 
ANALISTA EN SU ESPECIALIDAD
ESTUDIANTE EN PRACTICA
VISITANTE </t>
  </si>
  <si>
    <t xml:space="preserve">*Contacto con tomacorrientes.
*Uso de extensión eléctricas defectuosas.
</t>
  </si>
  <si>
    <t xml:space="preserve">
*Trabajo y/o transito en zonas con trafico vehicular
</t>
  </si>
  <si>
    <t xml:space="preserve">* Contusion, heridas, golpes, fracturas.
</t>
  </si>
  <si>
    <t xml:space="preserve">*Limpieza de áreas.
  </t>
  </si>
  <si>
    <t xml:space="preserve">*No remplazo de personas ausentes.
*Acumulación de trabajo.
*Manejo de informacion 
</t>
  </si>
  <si>
    <t>*Desacuerdo entre compañeros.
*Conflictos personales y  familiares.</t>
  </si>
  <si>
    <t xml:space="preserve">INTERVENTORIA EN CAMPO: 
Supervisar el desarrollo técnico, administrativo y/o financiero de las obras, coadyuvar en el proceso de asesorías a entidades gubernamentales en proyectos relacionados con obras de acueducto y alcantarillado, supervisar la instalación y/o reposición de redes de acueducto y alcantarillado,  supervisión de las obras civiles de acuerdo a las espesificaciones tecnicas.
</t>
  </si>
  <si>
    <t>JEFE DE INTERVENTORIA
INGENIERO DE PROYECTOS
INSPECTOR DE OBRAS   
ESTUDIANTE EN PRACTICA</t>
  </si>
  <si>
    <t>*Uso de tapabocas de personas con sintomatologia.
*Esquema de vacunacion. 
*Suministros de insumos como (Alcohol)</t>
  </si>
  <si>
    <t>BIOLÓGICO:
Picaduras y mordeduras de animales</t>
  </si>
  <si>
    <t>*Contacto con insectos, roedores, serpientes.
*Contacto con insectos, roedores, serpientes, cuando se realizan actividades de campo.</t>
  </si>
  <si>
    <t xml:space="preserve">*Reacciones alérgicas, enfermedades infecto contagiosas. </t>
  </si>
  <si>
    <t xml:space="preserve"> </t>
  </si>
  <si>
    <t xml:space="preserve"> *Actividades de limpieza en zonas verdes.
*Fumigcion y control de plagas en la sede.                                                                                                                                                                                                 </t>
  </si>
  <si>
    <t>*Programa de riesgo biologico</t>
  </si>
  <si>
    <t xml:space="preserve">
*Luz natural.   
</t>
  </si>
  <si>
    <t>* Uso de EPP (gafas oscuras)</t>
  </si>
  <si>
    <t xml:space="preserve">*Examenes medicos ocupacionales </t>
  </si>
  <si>
    <t xml:space="preserve">*Planta eléctrica en el sitio de trabajo.
*Uso de máquinas, equipos o herramientas en sitio de trabajo.
*Circulacion vehicular en sitio de trabajo. 
*Operación de maquinaria en sitio de trabajo. </t>
  </si>
  <si>
    <t>*Fatiga auditiva, pérdida de la audición (Hipoacusia), estrés laboral.</t>
  </si>
  <si>
    <t xml:space="preserve">Mantenimiento preventivo de equipos, herramienta y maquinas de trabajo </t>
  </si>
  <si>
    <t xml:space="preserve">Uso de EPP (Protector auditivo de insercion) </t>
  </si>
  <si>
    <t xml:space="preserve">*SVE prevencion de ruido 
*Evaluaciones medicas ocupacionales. 
*Capacitacion en uso y mantenimiento adecuado de EPP. </t>
  </si>
  <si>
    <t>FÍSICO: 
Temperaturas extremas (calor)</t>
  </si>
  <si>
    <t xml:space="preserve">
*Altas temperaturas por exposición al sol.
</t>
  </si>
  <si>
    <t xml:space="preserve">*Hidratacion 
*Uso de dotacion </t>
  </si>
  <si>
    <t>SEGURIDAD:
Tecnológico: incendios</t>
  </si>
  <si>
    <t>*Cortocircuitos en equipos y/o maquina.</t>
  </si>
  <si>
    <t>*Golpes, heridas, fracturas, atrapamientos, quemaduras, muerte.
*Daños materiales.</t>
  </si>
  <si>
    <t>*Mantenimiento preventivo y/o correctivo de planta electrica</t>
  </si>
  <si>
    <t xml:space="preserve"> *Extintores contra incendios </t>
  </si>
  <si>
    <t>*Desnivel en el suelo.
*Desorden.
*Realizar actividades de campo.
*Subir y bajar escaleras.
*Subir y bajar estribos 
*Transitar por las instalaciones.
*Obstáculos en el piso.
*Piso resbaloso.</t>
  </si>
  <si>
    <t>* Uso de EPP (botas de seguridad)</t>
  </si>
  <si>
    <t xml:space="preserve">*Capacitacion Prevencion de riesgos locativos (caidas a nivel y distinto nivel).
</t>
  </si>
  <si>
    <t>SEGURIDAD:
Tecnológico: Derrames.</t>
  </si>
  <si>
    <t xml:space="preserve">*Fallas operativas en los equipos. 
</t>
  </si>
  <si>
    <t>*Caidas, resbalones, golpes, heridas, fracturas.
*Daños materiales.</t>
  </si>
  <si>
    <t>*kit antiderrames</t>
  </si>
  <si>
    <t>SEGURIDAD:
Mecánico-Materiales proyectados sólidos o fluido</t>
  </si>
  <si>
    <t xml:space="preserve">
*Vientos en el sitio de trabajo. 
</t>
  </si>
  <si>
    <t>*Contusiones, heridas, golpes, lesiones en los ojos.</t>
  </si>
  <si>
    <t>*Uso de EPP (gafas,guantes)</t>
  </si>
  <si>
    <t>*Capacitacion uso y mantenimiento de EPP
*Capacitacion prevencion de agentes  de peligros mecanicos</t>
  </si>
  <si>
    <t>SEGURIDAD:
Tabajo en alturas</t>
  </si>
  <si>
    <t xml:space="preserve">*Trabajo en escaleras.
*Trabajo en andamios
*Trabajos a borde de excavacion y otras ventanas de caida. </t>
  </si>
  <si>
    <t>*Golpes, caidas de altura y a distinto nivel, fracturas, contusiones, muerte.</t>
  </si>
  <si>
    <t>*Uso de equipos, escaleras, andamios.</t>
  </si>
  <si>
    <t>*Uso de EPP (gafas,guantes, cascos, arnes, lineas de vida)</t>
  </si>
  <si>
    <t>*Capacitacion uso y mantenimiento de EPP
* Programa prevencion y proteccion contra caidas
*Capacitacion prevencion de agentes  de peligros mecanicos</t>
  </si>
  <si>
    <t>SEGURIDAD:
Trabajo en espacios confinados</t>
  </si>
  <si>
    <t xml:space="preserve">*Trabajos en espacios confinados (Excavaciones) </t>
  </si>
  <si>
    <t>*Sofocamiento, fatiga por el calor, atrapamientos.</t>
  </si>
  <si>
    <t>FENÓMENOS NATURALES:
Tormenta eléctrica</t>
  </si>
  <si>
    <t>*Lluvias, tormentas, cambios atmósféricos.</t>
  </si>
  <si>
    <t>*Caída de objetos, contusiones</t>
  </si>
  <si>
    <t>* Plan de prevencion, preparacion y respuesta ante emergecia 
*Procedimiento operativo normalizado (PON)</t>
  </si>
  <si>
    <t>FENÓMENOS NATURALES:
Vendaval</t>
  </si>
  <si>
    <t>*Lluvias, tormentas, arroyos, cambios atmósféricos.</t>
  </si>
  <si>
    <t xml:space="preserve">*Caída de objetos, contusiones, heridas. </t>
  </si>
  <si>
    <t xml:space="preserve">*Desacuerdo entre compañeros.
*Ordenes de trabajo mal interpretada </t>
  </si>
  <si>
    <t>PSICOSOCIAL:
Demanda de las jornadas de trabajo: Trabajo noturno, horas  extras, turnos de trabajo.</t>
  </si>
  <si>
    <t xml:space="preserve">*Acumulación de trabajo.
</t>
  </si>
  <si>
    <t>*Problemas familiares.
*Estrés, enfermedades psicosomáticas, ansiedad y depresión.</t>
  </si>
  <si>
    <t>LEVANTAMIENTO TOPOGRAFICO:
Realizar estudios topográficos, replantear en campo lo especificado en el diseño,  realizar la supervisión topográfica durante el desarrollo de la obra.
supervisar la instalación y/o reposición de redes de acueducto y alcantarillado, así como obras civiles y electromecánicas.</t>
  </si>
  <si>
    <t xml:space="preserve">TOPOGRAFO
AUX DE TOPOGRAFIA
ESTUDIANTE EN PRACTICA
</t>
  </si>
  <si>
    <t>SEGURIDAD:
Eléctrico-Equipos energizados (alta o baja)</t>
  </si>
  <si>
    <t xml:space="preserve">*Contacto con red de alta tension el uso del baston y mira.
</t>
  </si>
  <si>
    <t xml:space="preserve">
*Golpes, heridas, fracturas, atrapamientos, electrocución, quemaduras, muerte.</t>
  </si>
  <si>
    <t xml:space="preserve">Herramientas de topografia (Baston / mira) en material dielectricos </t>
  </si>
  <si>
    <t>*Desnivel en el suelo.
*Desorden.
*Realizar actividades de campo.
*Subir y bajar escaleras.
*Obstáculos en el piso.
*Piso resbaloso.</t>
  </si>
  <si>
    <t>SEGURIDAD:
Mecánico-Elementos de máquinas</t>
  </si>
  <si>
    <t>*Uso de máquinas, partes de la misma.</t>
  </si>
  <si>
    <t xml:space="preserve">*Golpes, heridas, fracturas, contusiones. </t>
  </si>
  <si>
    <t>OPERACIÓN EQUIPOS DE INSPECCION DE REDES DE ALCANTARILLADO:
Realizar inspeciones, verificar estado de redes nuevas y existentes de alcactarillado en todos los diametros.</t>
  </si>
  <si>
    <t xml:space="preserve">
INSPECTOR DE OBRAS
ESTUDIANTE EN PRACTICA</t>
  </si>
  <si>
    <t xml:space="preserve">
*Vientos en el sitio de trabajo. 
*Revision preoperacional de maquinas y/o equipos 
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</si>
  <si>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</si>
  <si>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</si>
  <si>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</si>
  <si>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</si>
  <si>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</si>
  <si>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</si>
  <si>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</si>
  <si>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*Dermatosis, reacciones alérgicas, enfermedades infecto contagiosas, alteraciones en los diferentes sistemas, muerte.</t>
  </si>
  <si>
    <t>*IRA-Infección Respiratoria Aguda de leve a grave, neumonia, alteraciones en los diferentes sistemas, muerte.</t>
  </si>
  <si>
    <t>BIOLÓGICO: 
Hongos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</si>
  <si>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</si>
  <si>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</si>
  <si>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</si>
  <si>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</si>
  <si>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</si>
  <si>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*Digitación.
*CAD: Quitar grapas.
*Escanear.
*Inclinación del cuello al contestar el telefóno y atención al cliente.
*Conducción de motocicletas y automóviles.</t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</si>
  <si>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</si>
  <si>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</si>
  <si>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*Desórdenes de trauma acumulativo; lesiones del sistema músculo esquelético; fatiga; alteraciones lumbares, dorsales, cervicales y sacras; alteraciones del sistema vascular, golpes.</t>
  </si>
  <si>
    <t>*Alcazar objetivos que están ubicados fuera del alcance.
*Labores en oficina en general.
*Actos inseguros.</t>
  </si>
  <si>
    <t>*Labores en oficina en general.
*Actividades de vigilancia.
*Conducción de vehículosy motos.
*Operar maquinaria pesada. 
*Traslados terretres como pasajeros.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</si>
  <si>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</si>
  <si>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</si>
  <si>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</si>
  <si>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</si>
  <si>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</si>
  <si>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</si>
  <si>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</si>
  <si>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</si>
  <si>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</si>
  <si>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</si>
  <si>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</si>
  <si>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</si>
  <si>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</si>
  <si>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</si>
  <si>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</si>
  <si>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*Contusiones, fracturas, amputaciones, muerte.
*Caída de objetivos, accidentes de tránsito, perdida de visibilidad.</t>
  </si>
  <si>
    <t xml:space="preserve">*Luminarias.
*Luz natural.   
*Trabajos Nocturnos </t>
  </si>
  <si>
    <t>*Fatiga visual, cefalea, disminución de la destreza y precisión, estrés, pérdida de la capacidad de visión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</si>
  <si>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</si>
  <si>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</si>
  <si>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</si>
  <si>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</si>
  <si>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</si>
  <si>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</si>
  <si>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</si>
  <si>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*Realizar trabajos al aire libre, sol.
*Pantallas de computador.
*Lámparas.
*Sistemas de radiocomunicaciones.
*Microondas.</t>
  </si>
  <si>
    <t>*Alteraciones de la piel, deshidratación, alteración en algunos tejidos blandos (ojos).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</si>
  <si>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</si>
  <si>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FÍSICO: 
Temperaturas extremas frío, calor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</si>
  <si>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</si>
  <si>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</si>
  <si>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</si>
  <si>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</si>
  <si>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</si>
  <si>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*Acumulación de trabajo.
*Perfiles de cargo mal diseñados.
*No remplazo de personas ausentes.
*Supresión de cargos.</t>
  </si>
  <si>
    <t>*Perfiles de cargo mal diseñados.
*Supresión de cargos.
*No remplazo de personas ausentes.
*Acumulación de trabajo.
*Trabajos que impliquen el manejo de dinero.
*Conflictos personales y  familiares.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</si>
  <si>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</si>
  <si>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</si>
  <si>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</si>
  <si>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</si>
  <si>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 xml:space="preserve">*Realizar tareas en la calle.
*Disturbios públicos.
*Vandalismo
*Paros, manifestaciones.
*Ingresar a zonas de riesgo.
*Transito de rutas por diversas zonas de la ciudad. </t>
  </si>
  <si>
    <t>*Realizar tareas en la calle.
*Disturbios públicos.
*Vandalismo
*Paros, manifestaciones.
*Ingresar a zonas de riesgo.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</si>
  <si>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</si>
  <si>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</si>
  <si>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</si>
  <si>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</si>
  <si>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</si>
  <si>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Humos metálicos y no metálicos</t>
  </si>
  <si>
    <t>*Uso de aerosoles.
*Actividades de soldadura.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</si>
  <si>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</si>
  <si>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</si>
  <si>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*Limpieza de áreas.
*Material partículado polvo de madera, fibra de vidrio.
*Material particulado. </t>
  </si>
  <si>
    <t>QUÍMICOS:
Material particulado.</t>
  </si>
  <si>
    <t xml:space="preserve">*Limpieza de áreas.
*Material partículado polvo de madera, fibra de vidrio.
*Manipulacion de residuos. 
*Manipulacion de sustancias quimicas. 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</si>
  <si>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</si>
  <si>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*Muerte, fracturas, contusiones, daño cervical, pérdidas económicas.</t>
  </si>
  <si>
    <t>*Contacto con tomacorrientes.
*Uso de extensión eléctricas defectuosas.
*Construcción de energía fotovoltaíca.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</si>
  <si>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</si>
  <si>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</si>
  <si>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</si>
  <si>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</si>
  <si>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</si>
  <si>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</si>
  <si>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</si>
  <si>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</si>
  <si>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</si>
  <si>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>*Fracturas, contusiones.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</si>
  <si>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</si>
  <si>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</si>
  <si>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</si>
  <si>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*Almacenamiento de sustancias químicas.
*Almacenamiento de polvora 
*Desniveles en el piso.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</si>
  <si>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</si>
  <si>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</si>
  <si>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</si>
  <si>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</si>
  <si>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</si>
  <si>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</si>
  <si>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*Actividades de mantenimiento a gaseoductos.
*Actividades de mantenimiento locativo (Pintura, lavado, etc.)
*Levantamiento de planos instrumentales.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</si>
  <si>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</si>
  <si>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</si>
  <si>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</si>
  <si>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>*Quemaduras, heridas.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</si>
  <si>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</si>
  <si>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>*Golpes, heridas, fracturas, contusiones, amputaciones, quemaduras.</t>
  </si>
  <si>
    <t>SEGURIDAD:
Mecánico-Herramientas</t>
  </si>
  <si>
    <t>*Uso de herramientas, partes de las mismas.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</si>
  <si>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</si>
  <si>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*Fracturas, contusiones, heridas, golpes, quemaduras, lesiones en los ojos.</t>
  </si>
  <si>
    <t>SEGURIDAD:
Mecánico-Piezas a trabajar</t>
  </si>
  <si>
    <t>*Construcción de estaciones / Construcción de tuberías / Logística.</t>
  </si>
  <si>
    <t>*Fracturas, contusiones, heridas, golpes, quemaduras.</t>
  </si>
  <si>
    <t>SEGURIDAD:
Tecnológico: Explosión.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</si>
  <si>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</si>
  <si>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</si>
  <si>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</si>
  <si>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</si>
  <si>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>* Fallas operativas en los equipos.
* Operación en lagunas de lixiviado.
* Sobre carga de equipos de recoleccion de residuos solidos.   
* Fenómenos naturales como sismos o huracanes</t>
  </si>
  <si>
    <t>SEGURIDAD: 
Locativo-Traslados áereos</t>
  </si>
  <si>
    <t>*Traslado para realizar actividades.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</si>
  <si>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</si>
  <si>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</si>
  <si>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</si>
  <si>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</si>
  <si>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</si>
  <si>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</si>
  <si>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</si>
  <si>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</si>
  <si>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</si>
  <si>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</si>
  <si>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</si>
  <si>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</si>
  <si>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</si>
  <si>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</si>
  <si>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</si>
  <si>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</si>
  <si>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</si>
  <si>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</si>
  <si>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</si>
  <si>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</si>
  <si>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</si>
  <si>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</si>
  <si>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</si>
  <si>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</si>
  <si>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</si>
  <si>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</si>
  <si>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</si>
  <si>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</si>
  <si>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</si>
  <si>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</si>
  <si>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</si>
  <si>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</si>
  <si>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</si>
  <si>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</si>
  <si>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</si>
  <si>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</si>
  <si>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</si>
  <si>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</si>
  <si>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</si>
  <si>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</si>
  <si>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</si>
  <si>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</si>
  <si>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INSIGNIFICANTE</t>
  </si>
  <si>
    <t>ALTA</t>
  </si>
  <si>
    <t>MUY BAJA</t>
  </si>
  <si>
    <t>CATASTRÓFICA</t>
  </si>
  <si>
    <t>MAPA DE RIESGOS RESIDUALES</t>
  </si>
  <si>
    <t>DÉBIL</t>
  </si>
  <si>
    <t xml:space="preserve">BAJO </t>
  </si>
  <si>
    <t xml:space="preserve">ALTO </t>
  </si>
  <si>
    <t>RIESGO INHERENTE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</si>
</sst>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  <font>
      <sz val="14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0" fontId="3" fillId="0" borderId="0"/>
    <xf numFmtId="0" fontId="5" fillId="0" borderId="0"/>
    <xf numFmtId="0" fontId="2" fillId="0" borderId="0"/>
    <xf numFmtId="0" fontId="5" fillId="0" borderId="0"/>
  </cellStyleXfs>
  <cellXfs count="155">
    <xf numFmtId="0" fontId="0" fillId="0" borderId="0" xfId="0"/>
    <xf numFmtId="0" fontId="7" fillId="0" borderId="2" xfId="0" applyFont="1" applyBorder="1" applyAlignment="1">
      <alignment horizontal="left" vertical="center"/>
    </xf>
    <xf numFmtId="0" fontId="7" fillId="0" borderId="2" xfId="2" applyFont="1" applyBorder="1" applyAlignment="1">
      <alignment horizontal="left"/>
    </xf>
    <xf numFmtId="0" fontId="7" fillId="0" borderId="2" xfId="2" applyFont="1" applyBorder="1" applyAlignment="1">
      <alignment vertical="center" wrapText="1"/>
    </xf>
    <xf numFmtId="0" fontId="8" fillId="0" borderId="6" xfId="2" applyFont="1" applyBorder="1" applyAlignment="1">
      <alignment vertical="center" wrapText="1"/>
    </xf>
    <xf numFmtId="0" fontId="8" fillId="0" borderId="2" xfId="2" applyFont="1" applyBorder="1" applyAlignment="1">
      <alignment horizontal="left" vertical="center" wrapText="1"/>
    </xf>
    <xf numFmtId="0" fontId="8" fillId="0" borderId="2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2" applyFont="1" applyBorder="1" applyAlignment="1">
      <alignment vertical="center" wrapText="1"/>
    </xf>
    <xf numFmtId="0" fontId="11" fillId="0" borderId="0" xfId="4" applyFont="1"/>
    <xf numFmtId="0" fontId="11" fillId="0" borderId="0" xfId="4" applyFont="1" applyAlignment="1">
      <alignment vertical="center"/>
    </xf>
    <xf numFmtId="0" fontId="11" fillId="0" borderId="0" xfId="4" applyFont="1" applyAlignment="1">
      <alignment vertical="center" wrapText="1"/>
    </xf>
    <xf numFmtId="0" fontId="15" fillId="0" borderId="0" xfId="5" applyFont="1"/>
    <xf numFmtId="0" fontId="15" fillId="0" borderId="2" xfId="5" applyFont="1" applyBorder="1" applyAlignment="1">
      <alignment horizontal="center" vertical="center" wrapText="1"/>
    </xf>
    <xf numFmtId="0" fontId="17" fillId="16" borderId="2" xfId="5" applyFont="1" applyFill="1" applyBorder="1" applyAlignment="1">
      <alignment vertical="center" wrapText="1"/>
    </xf>
    <xf numFmtId="0" fontId="16" fillId="9" borderId="2" xfId="5" applyFont="1" applyFill="1" applyBorder="1" applyAlignment="1">
      <alignment horizontal="left" vertical="center" readingOrder="1"/>
    </xf>
    <xf numFmtId="0" fontId="16" fillId="12" borderId="2" xfId="5" applyFont="1" applyFill="1" applyBorder="1" applyAlignment="1">
      <alignment horizontal="left" vertical="center" readingOrder="1"/>
    </xf>
    <xf numFmtId="0" fontId="18" fillId="0" borderId="2" xfId="5" applyFont="1" applyBorder="1" applyAlignment="1">
      <alignment horizontal="left" vertical="center" wrapText="1"/>
    </xf>
    <xf numFmtId="0" fontId="17" fillId="9" borderId="2" xfId="5" applyFont="1" applyFill="1" applyBorder="1" applyAlignment="1">
      <alignment vertical="center" wrapText="1"/>
    </xf>
    <xf numFmtId="0" fontId="17" fillId="12" borderId="2" xfId="5" applyFont="1" applyFill="1" applyBorder="1" applyAlignment="1">
      <alignment vertical="center" wrapText="1"/>
    </xf>
    <xf numFmtId="0" fontId="16" fillId="17" borderId="2" xfId="5" applyFont="1" applyFill="1" applyBorder="1" applyAlignment="1">
      <alignment horizontal="justify" vertical="center" wrapText="1"/>
    </xf>
    <xf numFmtId="0" fontId="16" fillId="18" borderId="2" xfId="5" applyFont="1" applyFill="1" applyBorder="1" applyAlignment="1">
      <alignment horizontal="justify" vertical="center" wrapText="1"/>
    </xf>
    <xf numFmtId="0" fontId="16" fillId="18" borderId="2" xfId="5" applyFont="1" applyFill="1" applyBorder="1" applyAlignment="1">
      <alignment vertical="center" wrapText="1"/>
    </xf>
    <xf numFmtId="0" fontId="13" fillId="8" borderId="0" xfId="3" applyFont="1" applyFill="1"/>
    <xf numFmtId="0" fontId="13" fillId="0" borderId="0" xfId="3" applyFont="1"/>
    <xf numFmtId="0" fontId="13" fillId="0" borderId="0" xfId="3" applyFont="1" applyAlignment="1">
      <alignment vertical="center" wrapText="1"/>
    </xf>
    <xf numFmtId="0" fontId="11" fillId="0" borderId="0" xfId="3" applyFont="1" applyAlignment="1">
      <alignment horizontal="center"/>
    </xf>
    <xf numFmtId="0" fontId="13" fillId="8" borderId="0" xfId="3" applyFont="1" applyFill="1" applyAlignment="1">
      <alignment horizontal="center"/>
    </xf>
    <xf numFmtId="0" fontId="13" fillId="8" borderId="0" xfId="3" applyFont="1" applyFill="1" applyAlignment="1">
      <alignment horizontal="left"/>
    </xf>
    <xf numFmtId="0" fontId="13" fillId="8" borderId="0" xfId="3" applyFont="1" applyFill="1" applyAlignment="1">
      <alignment horizontal="left" vertical="center"/>
    </xf>
    <xf numFmtId="0" fontId="13" fillId="8" borderId="0" xfId="3" applyFont="1" applyFill="1" applyAlignment="1">
      <alignment horizontal="center" vertical="center"/>
    </xf>
    <xf numFmtId="0" fontId="13" fillId="8" borderId="0" xfId="3" applyFont="1" applyFill="1" applyAlignment="1">
      <alignment horizontal="left" vertical="center" wrapText="1"/>
    </xf>
    <xf numFmtId="0" fontId="20" fillId="3" borderId="0" xfId="0" applyFont="1" applyFill="1"/>
    <xf numFmtId="0" fontId="22" fillId="0" borderId="0" xfId="0" applyFont="1"/>
    <xf numFmtId="0" fontId="23" fillId="3" borderId="0" xfId="0" applyFont="1" applyFill="1"/>
    <xf numFmtId="0" fontId="20" fillId="6" borderId="0" xfId="0" applyFont="1" applyFill="1"/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0" fontId="25" fillId="4" borderId="2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/>
    </xf>
    <xf numFmtId="0" fontId="20" fillId="7" borderId="0" xfId="0" applyFont="1" applyFill="1"/>
    <xf numFmtId="0" fontId="24" fillId="3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4" fillId="3" borderId="0" xfId="0" applyFont="1" applyFill="1" applyAlignment="1">
      <alignment horizontal="center" vertical="center" wrapText="1"/>
    </xf>
    <xf numFmtId="0" fontId="25" fillId="8" borderId="0" xfId="0" applyFont="1" applyFill="1" applyAlignment="1">
      <alignment horizontal="center"/>
    </xf>
    <xf numFmtId="0" fontId="24" fillId="3" borderId="0" xfId="0" applyFont="1" applyFill="1" applyAlignment="1">
      <alignment vertical="center" wrapText="1"/>
    </xf>
    <xf numFmtId="9" fontId="24" fillId="3" borderId="0" xfId="0" applyNumberFormat="1" applyFont="1" applyFill="1" applyAlignment="1">
      <alignment horizontal="center" vertical="center" wrapText="1"/>
    </xf>
    <xf numFmtId="0" fontId="25" fillId="11" borderId="2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6" fillId="13" borderId="2" xfId="5" applyFont="1" applyFill="1" applyBorder="1" applyAlignment="1">
      <alignment horizontal="left" vertical="center" readingOrder="1"/>
    </xf>
    <xf numFmtId="0" fontId="16" fillId="10" borderId="2" xfId="5" applyFont="1" applyFill="1" applyBorder="1" applyAlignment="1">
      <alignment horizontal="left" vertical="center" readingOrder="1"/>
    </xf>
    <xf numFmtId="0" fontId="17" fillId="13" borderId="2" xfId="5" applyFont="1" applyFill="1" applyBorder="1" applyAlignment="1">
      <alignment vertical="center" wrapText="1"/>
    </xf>
    <xf numFmtId="0" fontId="17" fillId="10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6" fillId="21" borderId="2" xfId="5" applyFont="1" applyFill="1" applyBorder="1" applyAlignment="1">
      <alignment vertical="center" wrapText="1"/>
    </xf>
    <xf numFmtId="0" fontId="19" fillId="18" borderId="2" xfId="5" applyFont="1" applyFill="1" applyBorder="1" applyAlignment="1">
      <alignment vertical="center" wrapText="1"/>
    </xf>
    <xf numFmtId="0" fontId="17" fillId="20" borderId="2" xfId="5" applyFont="1" applyFill="1" applyBorder="1" applyAlignment="1">
      <alignment vertical="center" wrapText="1"/>
    </xf>
    <xf numFmtId="0" fontId="19" fillId="21" borderId="2" xfId="5" applyFont="1" applyFill="1" applyBorder="1" applyAlignment="1">
      <alignment vertical="center" wrapText="1"/>
    </xf>
    <xf numFmtId="0" fontId="16" fillId="22" borderId="2" xfId="5" applyFont="1" applyFill="1" applyBorder="1" applyAlignment="1">
      <alignment horizontal="justify" vertical="center" wrapText="1"/>
    </xf>
    <xf numFmtId="0" fontId="19" fillId="0" borderId="2" xfId="5" applyFont="1" applyBorder="1" applyAlignment="1">
      <alignment horizontal="left" vertical="center" wrapText="1"/>
    </xf>
    <xf numFmtId="0" fontId="16" fillId="22" borderId="2" xfId="5" applyFont="1" applyFill="1" applyBorder="1" applyAlignment="1">
      <alignment vertical="center" wrapText="1"/>
    </xf>
    <xf numFmtId="0" fontId="19" fillId="22" borderId="2" xfId="5" applyFont="1" applyFill="1" applyBorder="1" applyAlignment="1">
      <alignment vertical="center" wrapText="1"/>
    </xf>
    <xf numFmtId="0" fontId="16" fillId="23" borderId="2" xfId="5" applyFont="1" applyFill="1" applyBorder="1" applyAlignment="1">
      <alignment vertical="center" wrapText="1"/>
    </xf>
    <xf numFmtId="0" fontId="19" fillId="23" borderId="2" xfId="5" applyFont="1" applyFill="1" applyBorder="1" applyAlignment="1">
      <alignment vertical="center" wrapText="1"/>
    </xf>
    <xf numFmtId="0" fontId="25" fillId="18" borderId="2" xfId="0" applyFont="1" applyFill="1" applyBorder="1" applyAlignment="1">
      <alignment horizontal="center" vertical="center" wrapText="1"/>
    </xf>
    <xf numFmtId="0" fontId="25" fillId="23" borderId="3" xfId="0" applyFont="1" applyFill="1" applyBorder="1" applyAlignment="1">
      <alignment horizontal="center" vertical="center" wrapText="1"/>
    </xf>
    <xf numFmtId="0" fontId="25" fillId="17" borderId="3" xfId="0" applyFont="1" applyFill="1" applyBorder="1" applyAlignment="1">
      <alignment horizontal="center" vertical="center" wrapText="1"/>
    </xf>
    <xf numFmtId="0" fontId="25" fillId="24" borderId="3" xfId="0" applyFont="1" applyFill="1" applyBorder="1" applyAlignment="1">
      <alignment horizontal="center" vertical="center" wrapText="1"/>
    </xf>
    <xf numFmtId="0" fontId="25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 wrapText="1"/>
    </xf>
    <xf numFmtId="0" fontId="13" fillId="0" borderId="0" xfId="4" applyFont="1" applyAlignment="1">
      <alignment vertical="center"/>
    </xf>
    <xf numFmtId="0" fontId="13" fillId="0" borderId="2" xfId="6" applyFont="1" applyBorder="1" applyAlignment="1">
      <alignment vertical="center" wrapText="1"/>
    </xf>
    <xf numFmtId="0" fontId="11" fillId="0" borderId="2" xfId="6" applyFont="1" applyBorder="1" applyAlignment="1">
      <alignment vertical="center" wrapText="1"/>
    </xf>
    <xf numFmtId="0" fontId="10" fillId="8" borderId="8" xfId="3" applyFont="1" applyFill="1" applyBorder="1" applyAlignment="1">
      <alignment horizontal="left" vertical="center" wrapText="1"/>
    </xf>
    <xf numFmtId="0" fontId="10" fillId="8" borderId="2" xfId="3" applyFont="1" applyFill="1" applyBorder="1" applyAlignment="1">
      <alignment horizontal="left" vertical="center" wrapText="1"/>
    </xf>
    <xf numFmtId="0" fontId="10" fillId="8" borderId="7" xfId="5" applyFont="1" applyFill="1" applyBorder="1" applyAlignment="1">
      <alignment horizontal="center" vertical="center" wrapText="1"/>
    </xf>
    <xf numFmtId="0" fontId="9" fillId="8" borderId="2" xfId="3" applyFont="1" applyFill="1" applyBorder="1" applyAlignment="1">
      <alignment horizontal="center" vertical="center" textRotation="90" wrapText="1"/>
    </xf>
    <xf numFmtId="0" fontId="10" fillId="8" borderId="2" xfId="5" applyFont="1" applyFill="1" applyBorder="1" applyAlignment="1">
      <alignment horizontal="center" vertical="center" textRotation="90" wrapText="1"/>
    </xf>
    <xf numFmtId="0" fontId="10" fillId="8" borderId="8" xfId="5" applyFont="1" applyFill="1" applyBorder="1" applyAlignment="1">
      <alignment horizontal="center" vertical="center" textRotation="90" wrapText="1"/>
    </xf>
    <xf numFmtId="0" fontId="10" fillId="8" borderId="2" xfId="5" applyFont="1" applyFill="1" applyBorder="1" applyAlignment="1">
      <alignment vertical="center" wrapText="1"/>
    </xf>
    <xf numFmtId="0" fontId="29" fillId="8" borderId="2" xfId="5" applyFont="1" applyFill="1" applyBorder="1" applyAlignment="1" applyProtection="1">
      <alignment horizontal="center" vertical="center" textRotation="255" wrapText="1"/>
      <protection locked="0"/>
    </xf>
    <xf numFmtId="0" fontId="20" fillId="8" borderId="2" xfId="5" applyFont="1" applyFill="1" applyBorder="1" applyAlignment="1" applyProtection="1">
      <alignment horizontal="center" vertical="center" textRotation="255" wrapText="1"/>
      <protection locked="0"/>
    </xf>
    <xf numFmtId="9" fontId="12" fillId="8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1" fillId="2" borderId="2" xfId="2" applyFont="1" applyFill="1" applyBorder="1" applyAlignment="1">
      <alignment horizontal="center" vertical="center"/>
    </xf>
    <xf numFmtId="49" fontId="32" fillId="0" borderId="2" xfId="2" applyNumberFormat="1" applyFont="1" applyBorder="1" applyAlignment="1">
      <alignment horizontal="center" vertical="center"/>
    </xf>
    <xf numFmtId="14" fontId="32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30" fillId="0" borderId="2" xfId="0" applyFont="1" applyBorder="1" applyAlignment="1">
      <alignment vertical="center" wrapText="1"/>
    </xf>
    <xf numFmtId="0" fontId="9" fillId="14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left" vertical="center" wrapText="1"/>
    </xf>
    <xf numFmtId="0" fontId="33" fillId="0" borderId="2" xfId="6" applyFont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31" fillId="2" borderId="2" xfId="2" applyFont="1" applyFill="1" applyBorder="1" applyAlignment="1">
      <alignment horizontal="center"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29" fillId="0" borderId="2" xfId="5" applyFont="1" applyBorder="1" applyAlignment="1" applyProtection="1">
      <alignment horizontal="center" vertical="center" textRotation="255" wrapText="1"/>
      <protection locked="0"/>
    </xf>
    <xf numFmtId="0" fontId="13" fillId="0" borderId="0" xfId="3" applyFont="1" applyAlignment="1">
      <alignment horizontal="center" vertical="center"/>
    </xf>
    <xf numFmtId="0" fontId="35" fillId="8" borderId="2" xfId="4" applyFont="1" applyFill="1" applyBorder="1" applyAlignment="1">
      <alignment vertical="center" wrapText="1"/>
    </xf>
    <xf numFmtId="0" fontId="35" fillId="8" borderId="2" xfId="4" applyFont="1" applyFill="1" applyBorder="1" applyAlignment="1">
      <alignment horizontal="center" vertical="center" wrapText="1"/>
    </xf>
    <xf numFmtId="0" fontId="35" fillId="8" borderId="2" xfId="4" applyFont="1" applyFill="1" applyBorder="1" applyAlignment="1">
      <alignment horizontal="left" vertical="center" wrapText="1"/>
    </xf>
    <xf numFmtId="0" fontId="11" fillId="8" borderId="2" xfId="4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32" fillId="0" borderId="2" xfId="2" applyFont="1" applyBorder="1" applyAlignment="1">
      <alignment horizontal="left" vertical="center" wrapText="1"/>
    </xf>
    <xf numFmtId="0" fontId="31" fillId="8" borderId="2" xfId="2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13" fillId="8" borderId="2" xfId="3" applyFont="1" applyFill="1" applyBorder="1" applyAlignment="1">
      <alignment horizontal="center" vertical="center" wrapText="1"/>
    </xf>
    <xf numFmtId="0" fontId="13" fillId="8" borderId="2" xfId="3" applyFont="1" applyFill="1" applyBorder="1" applyAlignment="1">
      <alignment horizontal="left" vertical="center" wrapText="1"/>
    </xf>
    <xf numFmtId="0" fontId="34" fillId="8" borderId="9" xfId="3" applyFont="1" applyFill="1" applyBorder="1" applyAlignment="1">
      <alignment horizontal="center" vertical="center"/>
    </xf>
    <xf numFmtId="0" fontId="9" fillId="8" borderId="8" xfId="3" applyFont="1" applyFill="1" applyBorder="1" applyAlignment="1">
      <alignment horizontal="center" vertical="center"/>
    </xf>
    <xf numFmtId="0" fontId="9" fillId="8" borderId="9" xfId="3" applyFont="1" applyFill="1" applyBorder="1" applyAlignment="1">
      <alignment horizontal="center" vertical="center"/>
    </xf>
    <xf numFmtId="0" fontId="9" fillId="8" borderId="2" xfId="3" applyFont="1" applyFill="1" applyBorder="1" applyAlignment="1">
      <alignment horizontal="center" vertical="center" wrapText="1"/>
    </xf>
    <xf numFmtId="0" fontId="17" fillId="8" borderId="8" xfId="3" applyFont="1" applyFill="1" applyBorder="1" applyAlignment="1">
      <alignment horizontal="center" vertical="center" wrapText="1"/>
    </xf>
    <xf numFmtId="0" fontId="17" fillId="8" borderId="10" xfId="3" applyFont="1" applyFill="1" applyBorder="1" applyAlignment="1">
      <alignment horizontal="center" vertical="center" wrapText="1"/>
    </xf>
    <xf numFmtId="0" fontId="17" fillId="8" borderId="9" xfId="3" applyFont="1" applyFill="1" applyBorder="1" applyAlignment="1">
      <alignment horizontal="center" vertical="center" wrapText="1"/>
    </xf>
    <xf numFmtId="0" fontId="9" fillId="8" borderId="1" xfId="3" applyFont="1" applyFill="1" applyBorder="1" applyAlignment="1">
      <alignment horizontal="center" vertical="center" wrapText="1"/>
    </xf>
    <xf numFmtId="0" fontId="9" fillId="8" borderId="3" xfId="3" applyFont="1" applyFill="1" applyBorder="1" applyAlignment="1">
      <alignment horizontal="center" vertical="center" wrapText="1"/>
    </xf>
    <xf numFmtId="0" fontId="9" fillId="8" borderId="1" xfId="6" applyFont="1" applyFill="1" applyBorder="1" applyAlignment="1">
      <alignment horizontal="center" vertical="center" wrapText="1"/>
    </xf>
    <xf numFmtId="0" fontId="9" fillId="8" borderId="3" xfId="6" applyFont="1" applyFill="1" applyBorder="1" applyAlignment="1">
      <alignment horizontal="center" vertical="center" wrapText="1"/>
    </xf>
    <xf numFmtId="0" fontId="24" fillId="8" borderId="5" xfId="5" applyFont="1" applyFill="1" applyBorder="1" applyAlignment="1">
      <alignment horizontal="center" vertical="center" textRotation="90" wrapText="1"/>
    </xf>
    <xf numFmtId="0" fontId="24" fillId="8" borderId="3" xfId="5" applyFont="1" applyFill="1" applyBorder="1" applyAlignment="1">
      <alignment horizontal="center" vertical="center" textRotation="90" wrapText="1"/>
    </xf>
    <xf numFmtId="0" fontId="10" fillId="8" borderId="8" xfId="3" applyFont="1" applyFill="1" applyBorder="1" applyAlignment="1">
      <alignment horizontal="left" vertical="center" wrapText="1"/>
    </xf>
    <xf numFmtId="0" fontId="10" fillId="8" borderId="9" xfId="3" applyFont="1" applyFill="1" applyBorder="1" applyAlignment="1">
      <alignment horizontal="left" vertical="center" wrapText="1"/>
    </xf>
    <xf numFmtId="0" fontId="10" fillId="8" borderId="10" xfId="3" applyFont="1" applyFill="1" applyBorder="1" applyAlignment="1">
      <alignment horizontal="left" vertical="center" wrapText="1"/>
    </xf>
    <xf numFmtId="14" fontId="10" fillId="8" borderId="8" xfId="3" applyNumberFormat="1" applyFont="1" applyFill="1" applyBorder="1" applyAlignment="1">
      <alignment horizontal="left" vertical="center" wrapText="1"/>
    </xf>
    <xf numFmtId="0" fontId="10" fillId="8" borderId="5" xfId="5" applyFont="1" applyFill="1" applyBorder="1" applyAlignment="1">
      <alignment horizontal="center" vertical="center" textRotation="90" wrapText="1"/>
    </xf>
    <xf numFmtId="0" fontId="10" fillId="8" borderId="3" xfId="5" applyFont="1" applyFill="1" applyBorder="1" applyAlignment="1">
      <alignment horizontal="center" vertical="center" textRotation="90" wrapText="1"/>
    </xf>
    <xf numFmtId="0" fontId="10" fillId="8" borderId="2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textRotation="90" wrapText="1"/>
    </xf>
    <xf numFmtId="0" fontId="10" fillId="0" borderId="3" xfId="5" applyFont="1" applyBorder="1" applyAlignment="1">
      <alignment horizontal="center" vertical="center" textRotation="90" wrapText="1"/>
    </xf>
    <xf numFmtId="0" fontId="10" fillId="8" borderId="8" xfId="5" applyFont="1" applyFill="1" applyBorder="1" applyAlignment="1">
      <alignment horizontal="center" vertical="center" wrapText="1"/>
    </xf>
    <xf numFmtId="0" fontId="10" fillId="8" borderId="9" xfId="5" applyFont="1" applyFill="1" applyBorder="1" applyAlignment="1">
      <alignment horizontal="center" vertical="center" wrapText="1"/>
    </xf>
    <xf numFmtId="0" fontId="10" fillId="8" borderId="10" xfId="5" applyFont="1" applyFill="1" applyBorder="1" applyAlignment="1">
      <alignment horizontal="center" vertical="center" wrapText="1"/>
    </xf>
    <xf numFmtId="0" fontId="10" fillId="8" borderId="5" xfId="5" applyFont="1" applyFill="1" applyBorder="1" applyAlignment="1">
      <alignment horizontal="center" vertical="center" wrapText="1"/>
    </xf>
    <xf numFmtId="0" fontId="10" fillId="8" borderId="3" xfId="5" applyFont="1" applyFill="1" applyBorder="1" applyAlignment="1">
      <alignment horizontal="center" vertical="center" wrapText="1"/>
    </xf>
    <xf numFmtId="0" fontId="10" fillId="8" borderId="1" xfId="5" applyFont="1" applyFill="1" applyBorder="1" applyAlignment="1">
      <alignment horizontal="center" vertical="center" textRotation="90" wrapText="1"/>
    </xf>
    <xf numFmtId="0" fontId="16" fillId="15" borderId="8" xfId="5" applyFont="1" applyFill="1" applyBorder="1" applyAlignment="1">
      <alignment horizontal="center" vertical="center" wrapText="1"/>
    </xf>
    <xf numFmtId="0" fontId="16" fillId="15" borderId="10" xfId="5" applyFont="1" applyFill="1" applyBorder="1" applyAlignment="1">
      <alignment horizontal="center" vertical="center" wrapText="1"/>
    </xf>
    <xf numFmtId="0" fontId="14" fillId="15" borderId="2" xfId="5" applyFont="1" applyFill="1" applyBorder="1" applyAlignment="1">
      <alignment horizontal="center" vertical="center" wrapText="1"/>
    </xf>
    <xf numFmtId="0" fontId="14" fillId="19" borderId="8" xfId="5" applyFont="1" applyFill="1" applyBorder="1" applyAlignment="1">
      <alignment horizontal="center" vertical="center" wrapText="1"/>
    </xf>
    <xf numFmtId="0" fontId="14" fillId="19" borderId="10" xfId="5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textRotation="90" wrapText="1"/>
    </xf>
    <xf numFmtId="0" fontId="24" fillId="3" borderId="0" xfId="0" applyFont="1" applyFill="1" applyAlignment="1">
      <alignment horizontal="center" vertical="center" wrapText="1"/>
    </xf>
    <xf numFmtId="0" fontId="24" fillId="14" borderId="0" xfId="0" applyFont="1" applyFill="1" applyAlignment="1">
      <alignment horizontal="center" vertical="center" wrapText="1"/>
    </xf>
    <xf numFmtId="0" fontId="24" fillId="14" borderId="0" xfId="0" applyFont="1" applyFill="1" applyAlignment="1">
      <alignment horizontal="center" vertical="center" textRotation="90"/>
    </xf>
    <xf numFmtId="0" fontId="24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6" fillId="14" borderId="0" xfId="0" applyFont="1" applyFill="1" applyAlignment="1">
      <alignment horizontal="center" vertical="center" textRotation="90" wrapText="1"/>
    </xf>
    <xf numFmtId="0" fontId="30" fillId="14" borderId="0" xfId="0" applyFont="1" applyFill="1" applyAlignment="1">
      <alignment horizontal="center" vertical="center"/>
    </xf>
  </cellXfs>
  <cellStyles count="8">
    <cellStyle name="Normal" xfId="0" builtinId="0"/>
    <cellStyle name="Normal 10" xfId="5" xr:uid="{00000000-0005-0000-0000-000001000000}"/>
    <cellStyle name="Normal 2" xfId="2" xr:uid="{00000000-0005-0000-0000-000002000000}"/>
    <cellStyle name="Normal 2 2" xfId="7" xr:uid="{00000000-0005-0000-0000-000003000000}"/>
    <cellStyle name="Normal 3" xfId="3" xr:uid="{00000000-0005-0000-0000-000004000000}"/>
    <cellStyle name="Normal 6" xfId="4" xr:uid="{00000000-0005-0000-0000-000005000000}"/>
    <cellStyle name="Normal 6 2" xfId="6" xr:uid="{00000000-0005-0000-0000-000006000000}"/>
    <cellStyle name="Porcentaje" xfId="1" builtinId="5"/>
  </cellStyles>
  <dxfs count="14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85CA3A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163116</xdr:colOff>
      <xdr:row>0</xdr:row>
      <xdr:rowOff>1070133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1615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Documents%20and%20Settings/brodriguez/Configuraci&#243;n%20local/Archivos%20temporales%20de%20Internet/OLK11/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sorayaarangoruiz/Downloads/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cstand/Downloads/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%20SORAYA/Desktop/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rec801/SST/Users/AlmaArangoR/Desktop/GESTI&#211;N%20DEL%20RIESGO%20ISO%2031000/Documents%20and%20Settings/AGAVIRIA/Configuraci&#243;n%20local/Archivos%20temporales%20de%20Internet/Content.IE5/8967C9EF/Datos%20Flota%20Conductores.xls?629418AF" TargetMode="External"/><Relationship Id="rId1" Type="http://schemas.openxmlformats.org/officeDocument/2006/relationships/externalLinkPath" Target="file:///\\629418A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SST/AppData/Local/Microsoft/Windows/Temporary%20Internet%20Files/Content.Outlook/8N7KE2P1/file:/H:/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EINER DE JESUS MELENDEZ VEGA" id="{74C6D624-3F22-4BEF-9E48-EE9420280F41}" userId="S::bdmelendezv@ul.edu.co::767bae05-a3f0-41d5-a529-aaa8572240f6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5" dT="2023-10-18T15:32:47.95" personId="{74C6D624-3F22-4BEF-9E48-EE9420280F41}" id="{39A26B4E-B051-45D0-B34B-615A883E6724}">
    <text>Inspección preoperacional de vehículos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C4" sqref="C4"/>
    </sheetView>
  </sheetViews>
  <sheetFormatPr defaultColWidth="11.42578125" defaultRowHeight="1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>
      <c r="A1" s="92"/>
      <c r="B1" s="110" t="s">
        <v>0</v>
      </c>
      <c r="C1" s="111"/>
      <c r="D1" s="93" t="s">
        <v>1</v>
      </c>
    </row>
    <row r="2" spans="1:7" ht="29.25" customHeight="1">
      <c r="B2" s="97"/>
      <c r="C2" s="98"/>
    </row>
    <row r="3" spans="1:7" ht="27.75" customHeight="1">
      <c r="A3" s="109" t="s">
        <v>2</v>
      </c>
      <c r="B3" s="109"/>
      <c r="C3" s="109"/>
      <c r="D3" s="109"/>
      <c r="G3" s="88"/>
    </row>
    <row r="4" spans="1:7" ht="24" customHeight="1">
      <c r="A4" s="99" t="s">
        <v>3</v>
      </c>
      <c r="B4" s="89" t="s">
        <v>4</v>
      </c>
      <c r="C4" s="89" t="s">
        <v>5</v>
      </c>
      <c r="D4" s="89" t="s">
        <v>6</v>
      </c>
    </row>
    <row r="5" spans="1:7" ht="80.25" customHeight="1">
      <c r="A5" s="90" t="s">
        <v>7</v>
      </c>
      <c r="B5" s="108" t="s">
        <v>8</v>
      </c>
      <c r="C5" s="91">
        <v>45341</v>
      </c>
      <c r="D5" s="107" t="s">
        <v>9</v>
      </c>
    </row>
    <row r="6" spans="1:7" ht="24.75" customHeight="1">
      <c r="A6" s="6"/>
      <c r="B6" s="3"/>
      <c r="C6" s="1"/>
      <c r="D6" s="92"/>
    </row>
    <row r="7" spans="1:7" ht="24.75" customHeight="1">
      <c r="A7" s="6"/>
      <c r="B7" s="3"/>
      <c r="C7" s="1"/>
      <c r="D7" s="92"/>
    </row>
    <row r="8" spans="1:7" ht="24.75" customHeight="1">
      <c r="A8" s="6"/>
      <c r="B8" s="3"/>
      <c r="C8" s="2"/>
      <c r="D8" s="92"/>
    </row>
    <row r="9" spans="1:7" ht="24.75" customHeight="1">
      <c r="A9" s="6"/>
      <c r="B9" s="4"/>
      <c r="C9" s="2"/>
      <c r="D9" s="92"/>
    </row>
    <row r="10" spans="1:7" ht="24.75" customHeight="1">
      <c r="A10" s="6"/>
      <c r="B10" s="8"/>
      <c r="C10" s="1"/>
      <c r="D10" s="92"/>
    </row>
    <row r="11" spans="1:7" ht="30.75" customHeight="1">
      <c r="A11" s="6"/>
      <c r="B11" s="5"/>
      <c r="C11" s="7"/>
      <c r="D11" s="92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Z95"/>
  <sheetViews>
    <sheetView tabSelected="1" zoomScale="62" zoomScaleNormal="62" zoomScaleSheetLayoutView="46" zoomScalePageLayoutView="70" workbookViewId="0">
      <selection activeCell="I8" sqref="I8"/>
    </sheetView>
  </sheetViews>
  <sheetFormatPr defaultColWidth="11.42578125" defaultRowHeight="19.5"/>
  <cols>
    <col min="1" max="1" width="29.42578125" style="28" customWidth="1"/>
    <col min="2" max="2" width="8" style="29" customWidth="1"/>
    <col min="3" max="3" width="9" style="29" customWidth="1"/>
    <col min="4" max="6" width="4.140625" style="30" customWidth="1"/>
    <col min="7" max="7" width="4.140625" style="29" customWidth="1"/>
    <col min="8" max="8" width="45.85546875" style="29" customWidth="1"/>
    <col min="9" max="9" width="26.42578125" style="29" customWidth="1"/>
    <col min="10" max="10" width="36" style="29" customWidth="1"/>
    <col min="11" max="11" width="33.140625" style="29" customWidth="1"/>
    <col min="12" max="13" width="6.85546875" style="30" customWidth="1"/>
    <col min="14" max="17" width="11.42578125" style="30" customWidth="1"/>
    <col min="18" max="18" width="24.28515625" style="29" customWidth="1"/>
    <col min="19" max="19" width="24.42578125" style="29" customWidth="1"/>
    <col min="20" max="20" width="24.7109375" style="29" customWidth="1"/>
    <col min="21" max="21" width="27.5703125" style="29" customWidth="1"/>
    <col min="22" max="22" width="6.42578125" style="30" customWidth="1"/>
    <col min="23" max="23" width="13.28515625" style="30" customWidth="1"/>
    <col min="24" max="24" width="14.42578125" style="30" customWidth="1"/>
    <col min="25" max="25" width="8.28515625" style="102" customWidth="1"/>
    <col min="26" max="26" width="39.140625" style="31" customWidth="1"/>
    <col min="27" max="16384" width="11.42578125" style="23"/>
  </cols>
  <sheetData>
    <row r="1" spans="1:26" ht="85.5" customHeight="1">
      <c r="A1" s="115"/>
      <c r="B1" s="116"/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00" t="s">
        <v>10</v>
      </c>
    </row>
    <row r="2" spans="1:26" s="24" customFormat="1" ht="30.75" customHeight="1">
      <c r="A2" s="78" t="s">
        <v>11</v>
      </c>
      <c r="B2" s="127" t="s">
        <v>12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9"/>
    </row>
    <row r="3" spans="1:26" s="25" customFormat="1" ht="39" customHeight="1">
      <c r="A3" s="79" t="s">
        <v>13</v>
      </c>
      <c r="B3" s="130">
        <v>45341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9"/>
    </row>
    <row r="4" spans="1:26" s="26" customFormat="1" ht="41.25" customHeight="1">
      <c r="A4" s="117" t="s">
        <v>14</v>
      </c>
      <c r="B4" s="118" t="s">
        <v>15</v>
      </c>
      <c r="C4" s="119"/>
      <c r="D4" s="118" t="s">
        <v>16</v>
      </c>
      <c r="E4" s="120"/>
      <c r="F4" s="120"/>
      <c r="G4" s="119"/>
      <c r="H4" s="121" t="s">
        <v>17</v>
      </c>
      <c r="I4" s="123" t="s">
        <v>18</v>
      </c>
      <c r="J4" s="123" t="s">
        <v>19</v>
      </c>
      <c r="K4" s="123" t="s">
        <v>20</v>
      </c>
      <c r="L4" s="136" t="s">
        <v>21</v>
      </c>
      <c r="M4" s="137"/>
      <c r="N4" s="137"/>
      <c r="O4" s="138"/>
      <c r="P4" s="80"/>
      <c r="Q4" s="131" t="s">
        <v>22</v>
      </c>
      <c r="R4" s="133" t="s">
        <v>23</v>
      </c>
      <c r="S4" s="133"/>
      <c r="T4" s="133"/>
      <c r="U4" s="133"/>
      <c r="V4" s="131" t="s">
        <v>24</v>
      </c>
      <c r="W4" s="141" t="s">
        <v>25</v>
      </c>
      <c r="X4" s="125" t="s">
        <v>26</v>
      </c>
      <c r="Y4" s="134" t="s">
        <v>27</v>
      </c>
      <c r="Z4" s="139" t="s">
        <v>28</v>
      </c>
    </row>
    <row r="5" spans="1:26" s="26" customFormat="1" ht="147.94999999999999" customHeight="1">
      <c r="A5" s="117"/>
      <c r="B5" s="81" t="s">
        <v>29</v>
      </c>
      <c r="C5" s="81" t="s">
        <v>30</v>
      </c>
      <c r="D5" s="82" t="s">
        <v>31</v>
      </c>
      <c r="E5" s="82" t="s">
        <v>32</v>
      </c>
      <c r="F5" s="82" t="s">
        <v>33</v>
      </c>
      <c r="G5" s="83" t="s">
        <v>34</v>
      </c>
      <c r="H5" s="122"/>
      <c r="I5" s="124"/>
      <c r="J5" s="124" t="s">
        <v>35</v>
      </c>
      <c r="K5" s="124" t="s">
        <v>36</v>
      </c>
      <c r="L5" s="82" t="s">
        <v>37</v>
      </c>
      <c r="M5" s="82" t="s">
        <v>38</v>
      </c>
      <c r="N5" s="82" t="s">
        <v>20</v>
      </c>
      <c r="O5" s="82" t="s">
        <v>39</v>
      </c>
      <c r="P5" s="82" t="s">
        <v>40</v>
      </c>
      <c r="Q5" s="132"/>
      <c r="R5" s="84" t="s">
        <v>41</v>
      </c>
      <c r="S5" s="84" t="s">
        <v>42</v>
      </c>
      <c r="T5" s="84" t="s">
        <v>43</v>
      </c>
      <c r="U5" s="84" t="s">
        <v>44</v>
      </c>
      <c r="V5" s="132"/>
      <c r="W5" s="132"/>
      <c r="X5" s="126"/>
      <c r="Y5" s="135"/>
      <c r="Z5" s="140"/>
    </row>
    <row r="6" spans="1:26" s="27" customFormat="1" ht="187.5" customHeight="1">
      <c r="A6" s="113" t="s">
        <v>45</v>
      </c>
      <c r="B6" s="112" t="s">
        <v>46</v>
      </c>
      <c r="C6" s="112"/>
      <c r="D6" s="112" t="s">
        <v>46</v>
      </c>
      <c r="E6" s="112"/>
      <c r="F6" s="112"/>
      <c r="G6" s="112" t="s">
        <v>46</v>
      </c>
      <c r="H6" s="113" t="s">
        <v>47</v>
      </c>
      <c r="I6" s="103" t="s">
        <v>48</v>
      </c>
      <c r="J6" s="103" t="s">
        <v>49</v>
      </c>
      <c r="K6" s="103" t="s">
        <v>50</v>
      </c>
      <c r="L6" s="85" t="s">
        <v>51</v>
      </c>
      <c r="M6" s="86">
        <f>VLOOKUP('MATRIZ DE RIESGOS DE SST'!L6,'MAPAS DE RIESGOS INHER Y RESID'!$E$3:$F$7,2,FALSE)</f>
        <v>3</v>
      </c>
      <c r="N6" s="85" t="s">
        <v>52</v>
      </c>
      <c r="O6" s="86">
        <f>VLOOKUP('MATRIZ DE RIESGOS DE SST'!N6,'MAPAS DE RIESGOS INHER Y RESID'!$O$3:$P$7,2,FALSE)</f>
        <v>16</v>
      </c>
      <c r="P6" s="86">
        <f>M6*O6</f>
        <v>48</v>
      </c>
      <c r="Q6" s="85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MODERADO</v>
      </c>
      <c r="R6" s="106"/>
      <c r="S6" s="105" t="s">
        <v>53</v>
      </c>
      <c r="T6" s="105" t="s">
        <v>54</v>
      </c>
      <c r="U6" s="105" t="s">
        <v>55</v>
      </c>
      <c r="V6" s="85" t="s">
        <v>56</v>
      </c>
      <c r="W6" s="87">
        <f>VLOOKUP(V6,'MAPAS DE RIESGOS INHER Y RESID'!$E$16:$F$18,2,FALSE)</f>
        <v>0.9</v>
      </c>
      <c r="X6" s="104">
        <f>P6-(W6*P6)</f>
        <v>4.7999999999999972</v>
      </c>
      <c r="Y6" s="101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103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7" customFormat="1" ht="159.75" customHeight="1">
      <c r="A7" s="113"/>
      <c r="B7" s="112"/>
      <c r="C7" s="112"/>
      <c r="D7" s="112"/>
      <c r="E7" s="112"/>
      <c r="F7" s="112"/>
      <c r="G7" s="112"/>
      <c r="H7" s="113"/>
      <c r="I7" s="103" t="s">
        <v>57</v>
      </c>
      <c r="J7" s="103" t="s">
        <v>58</v>
      </c>
      <c r="K7" s="103" t="s">
        <v>59</v>
      </c>
      <c r="L7" s="85" t="s">
        <v>60</v>
      </c>
      <c r="M7" s="86">
        <f>VLOOKUP('MATRIZ DE RIESGOS DE SST'!L7,'MAPAS DE RIESGOS INHER Y RESID'!$E$3:$F$7,2,FALSE)</f>
        <v>2</v>
      </c>
      <c r="N7" s="85" t="s">
        <v>52</v>
      </c>
      <c r="O7" s="86">
        <f>VLOOKUP('MATRIZ DE RIESGOS DE SST'!N7,'MAPAS DE RIESGOS INHER Y RESID'!$O$3:$P$7,2,FALSE)</f>
        <v>16</v>
      </c>
      <c r="P7" s="86">
        <f>+M7*O7</f>
        <v>32</v>
      </c>
      <c r="Q7" s="85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MODERADO</v>
      </c>
      <c r="R7" s="105" t="s">
        <v>61</v>
      </c>
      <c r="S7" s="105"/>
      <c r="T7" s="105"/>
      <c r="U7" s="105" t="s">
        <v>62</v>
      </c>
      <c r="V7" s="85" t="s">
        <v>51</v>
      </c>
      <c r="W7" s="87">
        <f>VLOOKUP(V7,'MAPAS DE RIESGOS INHER Y RESID'!$E$16:$F$18,2,FALSE)</f>
        <v>0.4</v>
      </c>
      <c r="X7" s="104">
        <f>P7-(W7*P7)</f>
        <v>19.2</v>
      </c>
      <c r="Y7" s="101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MODERADO</v>
      </c>
      <c r="Z7" s="103" t="str">
        <f>VLOOKUP('MATRIZ DE RIESGOS DE SST'!Y7,'TABLA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" spans="1:26" ht="207" customHeight="1">
      <c r="A8" s="113"/>
      <c r="B8" s="112"/>
      <c r="C8" s="112"/>
      <c r="D8" s="112"/>
      <c r="E8" s="112"/>
      <c r="F8" s="112"/>
      <c r="G8" s="112"/>
      <c r="H8" s="113"/>
      <c r="I8" s="103" t="s">
        <v>63</v>
      </c>
      <c r="J8" s="103" t="s">
        <v>64</v>
      </c>
      <c r="K8" s="103" t="s">
        <v>65</v>
      </c>
      <c r="L8" s="85" t="s">
        <v>51</v>
      </c>
      <c r="M8" s="86">
        <f>VLOOKUP('MATRIZ DE RIESGOS DE SST'!L8,'MAPAS DE RIESGOS INHER Y RESID'!$E$3:$F$7,2,FALSE)</f>
        <v>3</v>
      </c>
      <c r="N8" s="85" t="s">
        <v>52</v>
      </c>
      <c r="O8" s="86">
        <f>VLOOKUP('MATRIZ DE RIESGOS DE SST'!N8,'MAPAS DE RIESGOS INHER Y RESID'!$O$3:$P$7,2,FALSE)</f>
        <v>16</v>
      </c>
      <c r="P8" s="86">
        <f>M8*O8</f>
        <v>48</v>
      </c>
      <c r="Q8" s="85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MODERADO</v>
      </c>
      <c r="R8" s="105" t="s">
        <v>66</v>
      </c>
      <c r="S8" s="105"/>
      <c r="T8" s="105" t="s">
        <v>67</v>
      </c>
      <c r="U8" s="105" t="s">
        <v>68</v>
      </c>
      <c r="V8" s="85" t="s">
        <v>51</v>
      </c>
      <c r="W8" s="87">
        <f>VLOOKUP(V8,'MAPAS DE RIESGOS INHER Y RESID'!$E$16:$F$18,2,FALSE)</f>
        <v>0.4</v>
      </c>
      <c r="X8" s="104">
        <f>P8-(W8*P8)</f>
        <v>28.799999999999997</v>
      </c>
      <c r="Y8" s="101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MODERADO</v>
      </c>
      <c r="Z8" s="103" t="str">
        <f>VLOOKUP('MATRIZ DE RIESGOS DE SST'!Y8,'TABLA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" spans="1:26" ht="182.25" customHeight="1">
      <c r="A9" s="113"/>
      <c r="B9" s="112"/>
      <c r="C9" s="112"/>
      <c r="D9" s="112"/>
      <c r="E9" s="112"/>
      <c r="F9" s="112"/>
      <c r="G9" s="112"/>
      <c r="H9" s="113"/>
      <c r="I9" s="103" t="s">
        <v>69</v>
      </c>
      <c r="J9" s="103" t="s">
        <v>70</v>
      </c>
      <c r="K9" s="103" t="s">
        <v>71</v>
      </c>
      <c r="L9" s="85" t="s">
        <v>60</v>
      </c>
      <c r="M9" s="86">
        <f>VLOOKUP('MATRIZ DE RIESGOS DE SST'!L9,'MAPAS DE RIESGOS INHER Y RESID'!$E$3:$F$7,2,FALSE)</f>
        <v>2</v>
      </c>
      <c r="N9" s="85" t="s">
        <v>72</v>
      </c>
      <c r="O9" s="86">
        <f>VLOOKUP('MATRIZ DE RIESGOS DE SST'!N9,'MAPAS DE RIESGOS INHER Y RESID'!$O$3:$P$7,2,FALSE)</f>
        <v>4</v>
      </c>
      <c r="P9" s="86">
        <f t="shared" ref="P9:P24" si="0">+M9*O9</f>
        <v>8</v>
      </c>
      <c r="Q9" s="85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BAJO</v>
      </c>
      <c r="R9" s="105" t="s">
        <v>73</v>
      </c>
      <c r="S9" s="105"/>
      <c r="T9" s="105" t="s">
        <v>74</v>
      </c>
      <c r="U9" s="105"/>
      <c r="V9" s="85" t="s">
        <v>51</v>
      </c>
      <c r="W9" s="87">
        <f>VLOOKUP(V9,'MAPAS DE RIESGOS INHER Y RESID'!$E$16:$F$18,2,FALSE)</f>
        <v>0.4</v>
      </c>
      <c r="X9" s="104">
        <f t="shared" ref="X9:X23" si="1">P9-(P9*W9)</f>
        <v>4.8</v>
      </c>
      <c r="Y9" s="101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103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80" customHeight="1">
      <c r="A10" s="113"/>
      <c r="B10" s="112"/>
      <c r="C10" s="112"/>
      <c r="D10" s="112"/>
      <c r="E10" s="112"/>
      <c r="F10" s="112"/>
      <c r="G10" s="112"/>
      <c r="H10" s="113"/>
      <c r="I10" s="103" t="s">
        <v>75</v>
      </c>
      <c r="J10" s="103" t="s">
        <v>76</v>
      </c>
      <c r="K10" s="103" t="s">
        <v>77</v>
      </c>
      <c r="L10" s="85" t="s">
        <v>60</v>
      </c>
      <c r="M10" s="86">
        <f>VLOOKUP('MATRIZ DE RIESGOS DE SST'!L10,'MAPAS DE RIESGOS INHER Y RESID'!$E$3:$F$7,2,FALSE)</f>
        <v>2</v>
      </c>
      <c r="N10" s="85" t="s">
        <v>72</v>
      </c>
      <c r="O10" s="86">
        <f>VLOOKUP('MATRIZ DE RIESGOS DE SST'!N10,'MAPAS DE RIESGOS INHER Y RESID'!$O$3:$P$7,2,FALSE)</f>
        <v>4</v>
      </c>
      <c r="P10" s="86">
        <f t="shared" ref="P10:P22" si="2">+M10*O10</f>
        <v>8</v>
      </c>
      <c r="Q10" s="85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BAJO</v>
      </c>
      <c r="R10" s="105" t="s">
        <v>78</v>
      </c>
      <c r="S10" s="105"/>
      <c r="T10" s="105" t="s">
        <v>74</v>
      </c>
      <c r="U10" s="105"/>
      <c r="V10" s="85" t="s">
        <v>51</v>
      </c>
      <c r="W10" s="87">
        <f>VLOOKUP(V10,'MAPAS DE RIESGOS INHER Y RESID'!$E$16:$F$18,2,FALSE)</f>
        <v>0.4</v>
      </c>
      <c r="X10" s="104">
        <f t="shared" ref="X10:X22" si="3">P10-(P10*W10)</f>
        <v>4.8</v>
      </c>
      <c r="Y10" s="101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103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86.75" customHeight="1">
      <c r="A11" s="113"/>
      <c r="B11" s="112"/>
      <c r="C11" s="112"/>
      <c r="D11" s="112"/>
      <c r="E11" s="112"/>
      <c r="F11" s="112"/>
      <c r="G11" s="112"/>
      <c r="H11" s="113"/>
      <c r="I11" s="103" t="s">
        <v>79</v>
      </c>
      <c r="J11" s="103" t="s">
        <v>80</v>
      </c>
      <c r="K11" s="103" t="s">
        <v>81</v>
      </c>
      <c r="L11" s="85" t="s">
        <v>60</v>
      </c>
      <c r="M11" s="86">
        <f>VLOOKUP('MATRIZ DE RIESGOS DE SST'!L11,'MAPAS DE RIESGOS INHER Y RESID'!$E$3:$F$7,2,FALSE)</f>
        <v>2</v>
      </c>
      <c r="N11" s="85" t="s">
        <v>72</v>
      </c>
      <c r="O11" s="86">
        <f>VLOOKUP('MATRIZ DE RIESGOS DE SST'!N11,'MAPAS DE RIESGOS INHER Y RESID'!$O$3:$P$7,2,FALSE)</f>
        <v>4</v>
      </c>
      <c r="P11" s="86">
        <f t="shared" si="2"/>
        <v>8</v>
      </c>
      <c r="Q11" s="85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BAJO</v>
      </c>
      <c r="R11" s="105"/>
      <c r="S11" s="105"/>
      <c r="T11" s="105" t="s">
        <v>82</v>
      </c>
      <c r="U11" s="105" t="s">
        <v>83</v>
      </c>
      <c r="V11" s="85" t="s">
        <v>51</v>
      </c>
      <c r="W11" s="87">
        <f>VLOOKUP(V11,'MAPAS DE RIESGOS INHER Y RESID'!$E$16:$F$18,2,FALSE)</f>
        <v>0.4</v>
      </c>
      <c r="X11" s="104">
        <f t="shared" si="3"/>
        <v>4.8</v>
      </c>
      <c r="Y11" s="101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103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86" customHeight="1">
      <c r="A12" s="113"/>
      <c r="B12" s="112"/>
      <c r="C12" s="112"/>
      <c r="D12" s="112"/>
      <c r="E12" s="112"/>
      <c r="F12" s="112"/>
      <c r="G12" s="112"/>
      <c r="H12" s="113"/>
      <c r="I12" s="103" t="s">
        <v>84</v>
      </c>
      <c r="J12" s="103" t="s">
        <v>85</v>
      </c>
      <c r="K12" s="103" t="s">
        <v>81</v>
      </c>
      <c r="L12" s="85" t="s">
        <v>60</v>
      </c>
      <c r="M12" s="86">
        <f>VLOOKUP('MATRIZ DE RIESGOS DE SST'!L12,'MAPAS DE RIESGOS INHER Y RESID'!$E$3:$F$7,2,FALSE)</f>
        <v>2</v>
      </c>
      <c r="N12" s="85" t="s">
        <v>52</v>
      </c>
      <c r="O12" s="86">
        <f>VLOOKUP('MATRIZ DE RIESGOS DE SST'!N12,'MAPAS DE RIESGOS INHER Y RESID'!$O$3:$P$7,2,FALSE)</f>
        <v>16</v>
      </c>
      <c r="P12" s="86">
        <f t="shared" si="2"/>
        <v>32</v>
      </c>
      <c r="Q12" s="85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MODERADO</v>
      </c>
      <c r="R12" s="105"/>
      <c r="S12" s="105"/>
      <c r="T12" s="105" t="s">
        <v>86</v>
      </c>
      <c r="U12" s="105" t="s">
        <v>87</v>
      </c>
      <c r="V12" s="85" t="s">
        <v>51</v>
      </c>
      <c r="W12" s="87">
        <f>VLOOKUP(V12,'MAPAS DE RIESGOS INHER Y RESID'!$E$16:$F$18,2,FALSE)</f>
        <v>0.4</v>
      </c>
      <c r="X12" s="104">
        <f t="shared" si="3"/>
        <v>19.2</v>
      </c>
      <c r="Y12" s="101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MODERADO</v>
      </c>
      <c r="Z12" s="103" t="str">
        <f>VLOOKUP('MATRIZ DE RIESGOS DE SST'!Y12,'TABLA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" spans="1:26" ht="190.5" customHeight="1">
      <c r="A13" s="113"/>
      <c r="B13" s="112"/>
      <c r="C13" s="112"/>
      <c r="D13" s="112"/>
      <c r="E13" s="112"/>
      <c r="F13" s="112"/>
      <c r="G13" s="112"/>
      <c r="H13" s="113"/>
      <c r="I13" s="103" t="s">
        <v>88</v>
      </c>
      <c r="J13" s="103" t="s">
        <v>89</v>
      </c>
      <c r="K13" s="103" t="s">
        <v>81</v>
      </c>
      <c r="L13" s="85" t="s">
        <v>60</v>
      </c>
      <c r="M13" s="86">
        <f>VLOOKUP('MATRIZ DE RIESGOS DE SST'!L13,'MAPAS DE RIESGOS INHER Y RESID'!$E$3:$F$7,2,FALSE)</f>
        <v>2</v>
      </c>
      <c r="N13" s="85" t="s">
        <v>52</v>
      </c>
      <c r="O13" s="86">
        <f>VLOOKUP('MATRIZ DE RIESGOS DE SST'!N13,'MAPAS DE RIESGOS INHER Y RESID'!$O$3:$P$7,2,FALSE)</f>
        <v>16</v>
      </c>
      <c r="P13" s="86">
        <f t="shared" si="2"/>
        <v>32</v>
      </c>
      <c r="Q13" s="85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MODERADO</v>
      </c>
      <c r="R13" s="105"/>
      <c r="S13" s="105"/>
      <c r="T13" s="105" t="s">
        <v>82</v>
      </c>
      <c r="U13" s="105" t="s">
        <v>90</v>
      </c>
      <c r="V13" s="85" t="s">
        <v>56</v>
      </c>
      <c r="W13" s="87">
        <f>VLOOKUP(V13,'MAPAS DE RIESGOS INHER Y RESID'!$E$16:$F$18,2,FALSE)</f>
        <v>0.9</v>
      </c>
      <c r="X13" s="104">
        <f t="shared" si="3"/>
        <v>3.1999999999999993</v>
      </c>
      <c r="Y13" s="101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103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291" customHeight="1">
      <c r="A14" s="113"/>
      <c r="B14" s="112"/>
      <c r="C14" s="112"/>
      <c r="D14" s="112"/>
      <c r="E14" s="112"/>
      <c r="F14" s="112"/>
      <c r="G14" s="112"/>
      <c r="H14" s="113"/>
      <c r="I14" s="103" t="s">
        <v>91</v>
      </c>
      <c r="J14" s="103" t="s">
        <v>92</v>
      </c>
      <c r="K14" s="103" t="s">
        <v>93</v>
      </c>
      <c r="L14" s="85" t="s">
        <v>51</v>
      </c>
      <c r="M14" s="86">
        <f>VLOOKUP('MATRIZ DE RIESGOS DE SST'!L14,'MAPAS DE RIESGOS INHER Y RESID'!$E$3:$F$7,2,FALSE)</f>
        <v>3</v>
      </c>
      <c r="N14" s="85" t="s">
        <v>52</v>
      </c>
      <c r="O14" s="86">
        <f>VLOOKUP('MATRIZ DE RIESGOS DE SST'!N14,'MAPAS DE RIESGOS INHER Y RESID'!$O$3:$P$7,2,FALSE)</f>
        <v>16</v>
      </c>
      <c r="P14" s="86">
        <f t="shared" si="2"/>
        <v>48</v>
      </c>
      <c r="Q14" s="85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105"/>
      <c r="S14" s="105" t="s">
        <v>94</v>
      </c>
      <c r="T14" s="105"/>
      <c r="U14" s="105" t="s">
        <v>95</v>
      </c>
      <c r="V14" s="85" t="s">
        <v>56</v>
      </c>
      <c r="W14" s="87">
        <f>VLOOKUP(V14,'MAPAS DE RIESGOS INHER Y RESID'!$E$16:$F$18,2,FALSE)</f>
        <v>0.9</v>
      </c>
      <c r="X14" s="104">
        <f t="shared" si="3"/>
        <v>4.7999999999999972</v>
      </c>
      <c r="Y14" s="101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103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216.75" customHeight="1">
      <c r="A15" s="113"/>
      <c r="B15" s="112"/>
      <c r="C15" s="112"/>
      <c r="D15" s="112"/>
      <c r="E15" s="112"/>
      <c r="F15" s="112"/>
      <c r="G15" s="112"/>
      <c r="H15" s="113"/>
      <c r="I15" s="103" t="s">
        <v>96</v>
      </c>
      <c r="J15" s="103" t="s">
        <v>97</v>
      </c>
      <c r="K15" s="103" t="s">
        <v>98</v>
      </c>
      <c r="L15" s="85" t="s">
        <v>60</v>
      </c>
      <c r="M15" s="86">
        <f>VLOOKUP('MATRIZ DE RIESGOS DE SST'!L15,'MAPAS DE RIESGOS INHER Y RESID'!$E$3:$F$7,2,FALSE)</f>
        <v>2</v>
      </c>
      <c r="N15" s="85" t="s">
        <v>52</v>
      </c>
      <c r="O15" s="86">
        <f>VLOOKUP('MATRIZ DE RIESGOS DE SST'!N15,'MAPAS DE RIESGOS INHER Y RESID'!$O$3:$P$7,2,FALSE)</f>
        <v>16</v>
      </c>
      <c r="P15" s="86">
        <f t="shared" si="2"/>
        <v>32</v>
      </c>
      <c r="Q15" s="85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105" t="s">
        <v>99</v>
      </c>
      <c r="S15" s="105"/>
      <c r="T15" s="105"/>
      <c r="U15" s="105"/>
      <c r="V15" s="85" t="s">
        <v>56</v>
      </c>
      <c r="W15" s="87">
        <f>VLOOKUP(V15,'MAPAS DE RIESGOS INHER Y RESID'!$E$16:$F$18,2,FALSE)</f>
        <v>0.9</v>
      </c>
      <c r="X15" s="104">
        <f t="shared" si="3"/>
        <v>3.1999999999999993</v>
      </c>
      <c r="Y15" s="101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103" t="str">
        <f>VLOOKUP('MATRIZ DE RIESGOS DE SST'!Y15,'TABLA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6" ht="204" customHeight="1">
      <c r="A16" s="113"/>
      <c r="B16" s="112"/>
      <c r="C16" s="112"/>
      <c r="D16" s="112"/>
      <c r="E16" s="112"/>
      <c r="F16" s="112"/>
      <c r="G16" s="112"/>
      <c r="H16" s="113"/>
      <c r="I16" s="103" t="s">
        <v>100</v>
      </c>
      <c r="J16" s="103" t="s">
        <v>101</v>
      </c>
      <c r="K16" s="103" t="s">
        <v>102</v>
      </c>
      <c r="L16" s="85" t="s">
        <v>51</v>
      </c>
      <c r="M16" s="86">
        <f>VLOOKUP('MATRIZ DE RIESGOS DE SST'!L16,'MAPAS DE RIESGOS INHER Y RESID'!$E$3:$F$7,2,FALSE)</f>
        <v>3</v>
      </c>
      <c r="N16" s="85" t="s">
        <v>52</v>
      </c>
      <c r="O16" s="86">
        <f>VLOOKUP('MATRIZ DE RIESGOS DE SST'!N16,'MAPAS DE RIESGOS INHER Y RESID'!$O$3:$P$7,2,FALSE)</f>
        <v>16</v>
      </c>
      <c r="P16" s="86">
        <f t="shared" si="2"/>
        <v>48</v>
      </c>
      <c r="Q16" s="85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MODERADO</v>
      </c>
      <c r="R16" s="105"/>
      <c r="S16" s="105" t="s">
        <v>103</v>
      </c>
      <c r="T16" s="105"/>
      <c r="U16" s="105" t="s">
        <v>104</v>
      </c>
      <c r="V16" s="85" t="s">
        <v>56</v>
      </c>
      <c r="W16" s="87">
        <f>VLOOKUP(V16,'MAPAS DE RIESGOS INHER Y RESID'!$E$16:$F$18,2,FALSE)</f>
        <v>0.9</v>
      </c>
      <c r="X16" s="104">
        <f t="shared" si="3"/>
        <v>4.7999999999999972</v>
      </c>
      <c r="Y16" s="101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BAJO</v>
      </c>
      <c r="Z16" s="103" t="str">
        <f>VLOOKUP('MATRIZ DE RIESGOS DE SST'!Y16,'TABLA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208.5" customHeight="1">
      <c r="A17" s="113"/>
      <c r="B17" s="112"/>
      <c r="C17" s="112"/>
      <c r="D17" s="112"/>
      <c r="E17" s="112"/>
      <c r="F17" s="112"/>
      <c r="G17" s="112"/>
      <c r="H17" s="113"/>
      <c r="I17" s="103" t="s">
        <v>105</v>
      </c>
      <c r="J17" s="103" t="s">
        <v>106</v>
      </c>
      <c r="K17" s="103" t="s">
        <v>107</v>
      </c>
      <c r="L17" s="85" t="s">
        <v>60</v>
      </c>
      <c r="M17" s="86">
        <f>VLOOKUP('MATRIZ DE RIESGOS DE SST'!L17,'MAPAS DE RIESGOS INHER Y RESID'!$E$3:$F$7,2,FALSE)</f>
        <v>2</v>
      </c>
      <c r="N17" s="85" t="s">
        <v>52</v>
      </c>
      <c r="O17" s="86">
        <f>VLOOKUP('MATRIZ DE RIESGOS DE SST'!N17,'MAPAS DE RIESGOS INHER Y RESID'!$O$3:$P$7,2,FALSE)</f>
        <v>16</v>
      </c>
      <c r="P17" s="86">
        <f t="shared" si="2"/>
        <v>32</v>
      </c>
      <c r="Q17" s="85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MODERADO</v>
      </c>
      <c r="R17" s="105"/>
      <c r="S17" s="105" t="s">
        <v>108</v>
      </c>
      <c r="T17" s="105"/>
      <c r="U17" s="105" t="s">
        <v>104</v>
      </c>
      <c r="V17" s="85" t="s">
        <v>51</v>
      </c>
      <c r="W17" s="87">
        <f>VLOOKUP(V17,'MAPAS DE RIESGOS INHER Y RESID'!$E$16:$F$18,2,FALSE)</f>
        <v>0.4</v>
      </c>
      <c r="X17" s="104">
        <f t="shared" si="3"/>
        <v>19.2</v>
      </c>
      <c r="Y17" s="101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MODERADO</v>
      </c>
      <c r="Z17" s="103" t="str">
        <f>VLOOKUP('MATRIZ DE RIESGOS DE SST'!Y17,'TABLA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207.75" customHeight="1">
      <c r="A18" s="113"/>
      <c r="B18" s="112"/>
      <c r="C18" s="112"/>
      <c r="D18" s="112"/>
      <c r="E18" s="112"/>
      <c r="F18" s="112"/>
      <c r="G18" s="112"/>
      <c r="H18" s="113"/>
      <c r="I18" s="103" t="s">
        <v>109</v>
      </c>
      <c r="J18" s="103" t="s">
        <v>110</v>
      </c>
      <c r="K18" s="103" t="s">
        <v>111</v>
      </c>
      <c r="L18" s="85" t="s">
        <v>60</v>
      </c>
      <c r="M18" s="86">
        <f>VLOOKUP('MATRIZ DE RIESGOS DE SST'!L18,'MAPAS DE RIESGOS INHER Y RESID'!$E$3:$F$7,2,FALSE)</f>
        <v>2</v>
      </c>
      <c r="N18" s="85" t="s">
        <v>72</v>
      </c>
      <c r="O18" s="86">
        <f>VLOOKUP('MATRIZ DE RIESGOS DE SST'!N18,'MAPAS DE RIESGOS INHER Y RESID'!$O$3:$P$7,2,FALSE)</f>
        <v>4</v>
      </c>
      <c r="P18" s="86">
        <f t="shared" si="2"/>
        <v>8</v>
      </c>
      <c r="Q18" s="85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BAJO</v>
      </c>
      <c r="R18" s="105"/>
      <c r="S18" s="105"/>
      <c r="T18" s="105"/>
      <c r="U18" s="105" t="s">
        <v>112</v>
      </c>
      <c r="V18" s="85" t="s">
        <v>51</v>
      </c>
      <c r="W18" s="87">
        <f>VLOOKUP(V18,'MAPAS DE RIESGOS INHER Y RESID'!$E$16:$F$18,2,FALSE)</f>
        <v>0.4</v>
      </c>
      <c r="X18" s="104">
        <f t="shared" si="3"/>
        <v>4.8</v>
      </c>
      <c r="Y18" s="101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BAJO</v>
      </c>
      <c r="Z18" s="103" t="str">
        <f>VLOOKUP('MATRIZ DE RIESGOS DE SST'!Y18,'TABLA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187.5" customHeight="1">
      <c r="A19" s="113"/>
      <c r="B19" s="112"/>
      <c r="C19" s="112"/>
      <c r="D19" s="112"/>
      <c r="E19" s="112"/>
      <c r="F19" s="112"/>
      <c r="G19" s="112"/>
      <c r="H19" s="113"/>
      <c r="I19" s="103" t="s">
        <v>113</v>
      </c>
      <c r="J19" s="76" t="s">
        <v>114</v>
      </c>
      <c r="K19" s="103" t="s">
        <v>115</v>
      </c>
      <c r="L19" s="85" t="s">
        <v>60</v>
      </c>
      <c r="M19" s="86">
        <f>VLOOKUP('MATRIZ DE RIESGOS DE SST'!L19,'MAPAS DE RIESGOS INHER Y RESID'!$E$3:$F$7,2,FALSE)</f>
        <v>2</v>
      </c>
      <c r="N19" s="85" t="s">
        <v>116</v>
      </c>
      <c r="O19" s="86">
        <f>VLOOKUP('MATRIZ DE RIESGOS DE SST'!N19,'MAPAS DE RIESGOS INHER Y RESID'!$O$3:$P$7,2,FALSE)</f>
        <v>256</v>
      </c>
      <c r="P19" s="86">
        <f t="shared" si="2"/>
        <v>512</v>
      </c>
      <c r="Q19" s="85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ALTO</v>
      </c>
      <c r="R19" s="105" t="s">
        <v>117</v>
      </c>
      <c r="S19" s="105"/>
      <c r="T19" s="105"/>
      <c r="U19" s="105" t="s">
        <v>118</v>
      </c>
      <c r="V19" s="85" t="s">
        <v>56</v>
      </c>
      <c r="W19" s="87">
        <f>VLOOKUP(V19,'MAPAS DE RIESGOS INHER Y RESID'!$E$16:$F$18,2,FALSE)</f>
        <v>0.9</v>
      </c>
      <c r="X19" s="104">
        <f t="shared" si="3"/>
        <v>51.199999999999989</v>
      </c>
      <c r="Y19" s="101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MODERADO</v>
      </c>
      <c r="Z19" s="103" t="str">
        <f>VLOOKUP('MATRIZ DE RIESGOS DE SST'!Y19,'TABLA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" spans="1:26" ht="191.25" customHeight="1">
      <c r="A20" s="113"/>
      <c r="B20" s="112"/>
      <c r="C20" s="112"/>
      <c r="D20" s="112"/>
      <c r="E20" s="112"/>
      <c r="F20" s="112"/>
      <c r="G20" s="112"/>
      <c r="H20" s="113"/>
      <c r="I20" s="103" t="s">
        <v>119</v>
      </c>
      <c r="J20" s="103" t="s">
        <v>120</v>
      </c>
      <c r="K20" s="103" t="s">
        <v>121</v>
      </c>
      <c r="L20" s="85" t="s">
        <v>60</v>
      </c>
      <c r="M20" s="86">
        <f>VLOOKUP('MATRIZ DE RIESGOS DE SST'!L20,'MAPAS DE RIESGOS INHER Y RESID'!$E$3:$F$7,2,FALSE)</f>
        <v>2</v>
      </c>
      <c r="N20" s="85" t="s">
        <v>52</v>
      </c>
      <c r="O20" s="86">
        <f>VLOOKUP('MATRIZ DE RIESGOS DE SST'!N20,'MAPAS DE RIESGOS INHER Y RESID'!$O$3:$P$7,2,FALSE)</f>
        <v>16</v>
      </c>
      <c r="P20" s="86">
        <f t="shared" si="2"/>
        <v>32</v>
      </c>
      <c r="Q20" s="85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MODERADO</v>
      </c>
      <c r="R20" s="105"/>
      <c r="S20" s="105" t="s">
        <v>122</v>
      </c>
      <c r="T20" s="105"/>
      <c r="U20" s="105" t="s">
        <v>123</v>
      </c>
      <c r="V20" s="85" t="s">
        <v>51</v>
      </c>
      <c r="W20" s="87">
        <f>VLOOKUP(V20,'MAPAS DE RIESGOS INHER Y RESID'!$E$16:$F$18,2,FALSE)</f>
        <v>0.4</v>
      </c>
      <c r="X20" s="104">
        <f t="shared" si="3"/>
        <v>19.2</v>
      </c>
      <c r="Y20" s="101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MODERADO</v>
      </c>
      <c r="Z20" s="103" t="str">
        <f>VLOOKUP('MATRIZ DE RIESGOS DE SST'!Y20,'TABLA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" spans="1:26" ht="176.25" customHeight="1">
      <c r="A21" s="113"/>
      <c r="B21" s="112"/>
      <c r="C21" s="112"/>
      <c r="D21" s="112"/>
      <c r="E21" s="112"/>
      <c r="F21" s="112"/>
      <c r="G21" s="112"/>
      <c r="H21" s="113"/>
      <c r="I21" s="103" t="s">
        <v>124</v>
      </c>
      <c r="J21" s="103" t="s">
        <v>125</v>
      </c>
      <c r="K21" s="103" t="s">
        <v>121</v>
      </c>
      <c r="L21" s="85" t="s">
        <v>60</v>
      </c>
      <c r="M21" s="86">
        <f>VLOOKUP('MATRIZ DE RIESGOS DE SST'!L21,'MAPAS DE RIESGOS INHER Y RESID'!$E$3:$F$7,2,FALSE)</f>
        <v>2</v>
      </c>
      <c r="N21" s="85" t="s">
        <v>52</v>
      </c>
      <c r="O21" s="86">
        <f>VLOOKUP('MATRIZ DE RIESGOS DE SST'!N21,'MAPAS DE RIESGOS INHER Y RESID'!$O$3:$P$7,2,FALSE)</f>
        <v>16</v>
      </c>
      <c r="P21" s="86">
        <f t="shared" si="2"/>
        <v>32</v>
      </c>
      <c r="Q21" s="85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MODERADO</v>
      </c>
      <c r="R21" s="105"/>
      <c r="S21" s="105" t="s">
        <v>122</v>
      </c>
      <c r="T21" s="105"/>
      <c r="U21" s="105" t="s">
        <v>126</v>
      </c>
      <c r="V21" s="85" t="s">
        <v>51</v>
      </c>
      <c r="W21" s="87">
        <f>VLOOKUP(V21,'MAPAS DE RIESGOS INHER Y RESID'!$E$16:$F$18,2,FALSE)</f>
        <v>0.4</v>
      </c>
      <c r="X21" s="104">
        <f t="shared" si="3"/>
        <v>19.2</v>
      </c>
      <c r="Y21" s="101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MODERADO</v>
      </c>
      <c r="Z21" s="103" t="str">
        <f>VLOOKUP('MATRIZ DE RIESGOS DE SST'!Y21,'TABLA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6" ht="204" customHeight="1">
      <c r="A22" s="113"/>
      <c r="B22" s="112"/>
      <c r="C22" s="112"/>
      <c r="D22" s="112"/>
      <c r="E22" s="112"/>
      <c r="F22" s="112"/>
      <c r="G22" s="112"/>
      <c r="H22" s="113"/>
      <c r="I22" s="103" t="s">
        <v>127</v>
      </c>
      <c r="J22" s="103" t="s">
        <v>128</v>
      </c>
      <c r="K22" s="103" t="s">
        <v>129</v>
      </c>
      <c r="L22" s="85" t="s">
        <v>60</v>
      </c>
      <c r="M22" s="86">
        <f>VLOOKUP('MATRIZ DE RIESGOS DE SST'!L22,'MAPAS DE RIESGOS INHER Y RESID'!$E$3:$F$7,2,FALSE)</f>
        <v>2</v>
      </c>
      <c r="N22" s="85" t="s">
        <v>72</v>
      </c>
      <c r="O22" s="86">
        <f>VLOOKUP('MATRIZ DE RIESGOS DE SST'!N22,'MAPAS DE RIESGOS INHER Y RESID'!$O$3:$P$7,2,FALSE)</f>
        <v>4</v>
      </c>
      <c r="P22" s="86">
        <f t="shared" si="2"/>
        <v>8</v>
      </c>
      <c r="Q22" s="85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BAJO</v>
      </c>
      <c r="R22" s="105" t="s">
        <v>130</v>
      </c>
      <c r="S22" s="105" t="s">
        <v>131</v>
      </c>
      <c r="T22" s="105"/>
      <c r="U22" s="105"/>
      <c r="V22" s="85" t="s">
        <v>51</v>
      </c>
      <c r="W22" s="87">
        <f>VLOOKUP(V22,'MAPAS DE RIESGOS INHER Y RESID'!$E$16:$F$18,2,FALSE)</f>
        <v>0.4</v>
      </c>
      <c r="X22" s="104">
        <f t="shared" si="3"/>
        <v>4.8</v>
      </c>
      <c r="Y22" s="101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103" t="str">
        <f>VLOOKUP('MATRIZ DE RIESGOS DE SST'!Y22,'TABLA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282" customHeight="1">
      <c r="A23" s="113"/>
      <c r="B23" s="112"/>
      <c r="C23" s="112"/>
      <c r="D23" s="112"/>
      <c r="E23" s="112"/>
      <c r="F23" s="112"/>
      <c r="G23" s="112"/>
      <c r="H23" s="113"/>
      <c r="I23" s="103" t="s">
        <v>132</v>
      </c>
      <c r="J23" s="103" t="s">
        <v>133</v>
      </c>
      <c r="K23" s="103" t="s">
        <v>134</v>
      </c>
      <c r="L23" s="85" t="s">
        <v>51</v>
      </c>
      <c r="M23" s="86">
        <f>VLOOKUP('MATRIZ DE RIESGOS DE SST'!L23,'MAPAS DE RIESGOS INHER Y RESID'!$E$3:$F$7,2,FALSE)</f>
        <v>3</v>
      </c>
      <c r="N23" s="85" t="s">
        <v>52</v>
      </c>
      <c r="O23" s="86">
        <f>VLOOKUP('MATRIZ DE RIESGOS DE SST'!N23,'MAPAS DE RIESGOS INHER Y RESID'!$O$3:$P$7,2,FALSE)</f>
        <v>16</v>
      </c>
      <c r="P23" s="86">
        <f t="shared" si="0"/>
        <v>48</v>
      </c>
      <c r="Q23" s="85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MODERADO</v>
      </c>
      <c r="R23" s="105"/>
      <c r="S23" s="105"/>
      <c r="T23" s="105"/>
      <c r="U23" s="105" t="s">
        <v>135</v>
      </c>
      <c r="V23" s="85" t="s">
        <v>56</v>
      </c>
      <c r="W23" s="87">
        <f>VLOOKUP(V23,'MAPAS DE RIESGOS INHER Y RESID'!$E$16:$F$18,2,FALSE)</f>
        <v>0.9</v>
      </c>
      <c r="X23" s="104">
        <f t="shared" si="1"/>
        <v>4.7999999999999972</v>
      </c>
      <c r="Y23" s="101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BAJO</v>
      </c>
      <c r="Z23" s="103" t="str">
        <f>VLOOKUP('MATRIZ DE RIESGOS DE SST'!Y23,'TABLA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ht="208.5" customHeight="1">
      <c r="A24" s="113"/>
      <c r="B24" s="112"/>
      <c r="C24" s="112"/>
      <c r="D24" s="112"/>
      <c r="E24" s="112"/>
      <c r="F24" s="112"/>
      <c r="G24" s="112"/>
      <c r="H24" s="113"/>
      <c r="I24" s="103" t="s">
        <v>136</v>
      </c>
      <c r="J24" s="103" t="s">
        <v>137</v>
      </c>
      <c r="K24" s="103" t="s">
        <v>138</v>
      </c>
      <c r="L24" s="85" t="s">
        <v>60</v>
      </c>
      <c r="M24" s="86">
        <f>VLOOKUP('MATRIZ DE RIESGOS DE SST'!L24,'MAPAS DE RIESGOS INHER Y RESID'!$E$3:$F$7,2,FALSE)</f>
        <v>2</v>
      </c>
      <c r="N24" s="85" t="s">
        <v>52</v>
      </c>
      <c r="O24" s="86">
        <f>VLOOKUP('MATRIZ DE RIESGOS DE SST'!N24,'MAPAS DE RIESGOS INHER Y RESID'!$O$3:$P$7,2,FALSE)</f>
        <v>16</v>
      </c>
      <c r="P24" s="86">
        <f t="shared" si="0"/>
        <v>32</v>
      </c>
      <c r="Q24" s="85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MODERADO</v>
      </c>
      <c r="R24" s="105"/>
      <c r="S24" s="105"/>
      <c r="T24" s="105"/>
      <c r="U24" s="105" t="s">
        <v>135</v>
      </c>
      <c r="V24" s="85" t="s">
        <v>56</v>
      </c>
      <c r="W24" s="87">
        <f>VLOOKUP(V24,'MAPAS DE RIESGOS INHER Y RESID'!$E$16:$F$18,2,FALSE)</f>
        <v>0.9</v>
      </c>
      <c r="X24" s="104">
        <f t="shared" ref="X24" si="4">P24-(P24*W24)</f>
        <v>3.1999999999999993</v>
      </c>
      <c r="Y24" s="101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103" t="str">
        <f>VLOOKUP('MATRIZ DE RIESGOS DE SST'!Y24,'TABLA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s="27" customFormat="1" ht="204" customHeight="1">
      <c r="A25" s="113" t="s">
        <v>139</v>
      </c>
      <c r="B25" s="112" t="s">
        <v>46</v>
      </c>
      <c r="C25" s="112"/>
      <c r="D25" s="112" t="s">
        <v>46</v>
      </c>
      <c r="E25" s="112" t="s">
        <v>46</v>
      </c>
      <c r="F25" s="112" t="s">
        <v>46</v>
      </c>
      <c r="G25" s="112" t="s">
        <v>46</v>
      </c>
      <c r="H25" s="113" t="s">
        <v>140</v>
      </c>
      <c r="I25" s="103" t="s">
        <v>48</v>
      </c>
      <c r="J25" s="103" t="s">
        <v>49</v>
      </c>
      <c r="K25" s="103" t="s">
        <v>50</v>
      </c>
      <c r="L25" s="85" t="s">
        <v>51</v>
      </c>
      <c r="M25" s="86">
        <f>VLOOKUP('MATRIZ DE RIESGOS DE SST'!L25,'MAPAS DE RIESGOS INHER Y RESID'!$E$3:$F$7,2,FALSE)</f>
        <v>3</v>
      </c>
      <c r="N25" s="85" t="s">
        <v>52</v>
      </c>
      <c r="O25" s="86">
        <f>VLOOKUP('MATRIZ DE RIESGOS DE SST'!N25,'MAPAS DE RIESGOS INHER Y RESID'!$O$3:$P$7,2,FALSE)</f>
        <v>16</v>
      </c>
      <c r="P25" s="86">
        <f>M25*O25</f>
        <v>48</v>
      </c>
      <c r="Q25" s="85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MODERADO</v>
      </c>
      <c r="R25" s="106"/>
      <c r="S25" s="105" t="s">
        <v>53</v>
      </c>
      <c r="T25" s="105" t="s">
        <v>54</v>
      </c>
      <c r="U25" s="105" t="s">
        <v>55</v>
      </c>
      <c r="V25" s="85" t="s">
        <v>56</v>
      </c>
      <c r="W25" s="87">
        <f>VLOOKUP(V25,'MAPAS DE RIESGOS INHER Y RESID'!$E$16:$F$18,2,FALSE)</f>
        <v>0.9</v>
      </c>
      <c r="X25" s="104">
        <f>P25-(W25*P25)</f>
        <v>4.7999999999999972</v>
      </c>
      <c r="Y25" s="101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103" t="str">
        <f>VLOOKUP('MATRIZ DE RIESGOS DE SST'!Y25,'TABLA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s="27" customFormat="1" ht="177.75" customHeight="1">
      <c r="A26" s="113"/>
      <c r="B26" s="112"/>
      <c r="C26" s="112"/>
      <c r="D26" s="112"/>
      <c r="E26" s="112"/>
      <c r="F26" s="112"/>
      <c r="G26" s="112"/>
      <c r="H26" s="113"/>
      <c r="I26" s="103" t="s">
        <v>57</v>
      </c>
      <c r="J26" s="103" t="s">
        <v>58</v>
      </c>
      <c r="K26" s="103" t="s">
        <v>59</v>
      </c>
      <c r="L26" s="85" t="s">
        <v>60</v>
      </c>
      <c r="M26" s="86">
        <f>VLOOKUP('MATRIZ DE RIESGOS DE SST'!L26,'MAPAS DE RIESGOS INHER Y RESID'!$E$3:$F$7,2,FALSE)</f>
        <v>2</v>
      </c>
      <c r="N26" s="85" t="s">
        <v>52</v>
      </c>
      <c r="O26" s="86">
        <f>VLOOKUP('MATRIZ DE RIESGOS DE SST'!N26,'MAPAS DE RIESGOS INHER Y RESID'!$O$3:$P$7,2,FALSE)</f>
        <v>16</v>
      </c>
      <c r="P26" s="86">
        <f>+M26*O26</f>
        <v>32</v>
      </c>
      <c r="Q26" s="85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105" t="s">
        <v>61</v>
      </c>
      <c r="S26" s="105"/>
      <c r="T26" s="105"/>
      <c r="U26" s="105" t="s">
        <v>62</v>
      </c>
      <c r="V26" s="85" t="s">
        <v>51</v>
      </c>
      <c r="W26" s="87">
        <f>VLOOKUP(V26,'MAPAS DE RIESGOS INHER Y RESID'!$E$16:$F$18,2,FALSE)</f>
        <v>0.4</v>
      </c>
      <c r="X26" s="104">
        <f>P26-(W26*P26)</f>
        <v>19.2</v>
      </c>
      <c r="Y26" s="101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MODERADO</v>
      </c>
      <c r="Z26" s="103" t="str">
        <f>VLOOKUP('MATRIZ DE RIESGOS DE SST'!Y26,'TABLA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7" spans="1:26" ht="207" customHeight="1">
      <c r="A27" s="113"/>
      <c r="B27" s="112"/>
      <c r="C27" s="112"/>
      <c r="D27" s="112"/>
      <c r="E27" s="112"/>
      <c r="F27" s="112"/>
      <c r="G27" s="112"/>
      <c r="H27" s="113"/>
      <c r="I27" s="103" t="s">
        <v>63</v>
      </c>
      <c r="J27" s="103" t="s">
        <v>64</v>
      </c>
      <c r="K27" s="103" t="s">
        <v>65</v>
      </c>
      <c r="L27" s="85" t="s">
        <v>51</v>
      </c>
      <c r="M27" s="86">
        <f>VLOOKUP('MATRIZ DE RIESGOS DE SST'!L27,'MAPAS DE RIESGOS INHER Y RESID'!$E$3:$F$7,2,FALSE)</f>
        <v>3</v>
      </c>
      <c r="N27" s="85" t="s">
        <v>52</v>
      </c>
      <c r="O27" s="86">
        <f>VLOOKUP('MATRIZ DE RIESGOS DE SST'!N27,'MAPAS DE RIESGOS INHER Y RESID'!$O$3:$P$7,2,FALSE)</f>
        <v>16</v>
      </c>
      <c r="P27" s="86">
        <f>M27*O27</f>
        <v>48</v>
      </c>
      <c r="Q27" s="85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MODERADO</v>
      </c>
      <c r="R27" s="105" t="s">
        <v>66</v>
      </c>
      <c r="S27" s="105"/>
      <c r="T27" s="105" t="s">
        <v>67</v>
      </c>
      <c r="U27" s="105" t="s">
        <v>68</v>
      </c>
      <c r="V27" s="85" t="s">
        <v>51</v>
      </c>
      <c r="W27" s="87">
        <f>VLOOKUP(V27,'MAPAS DE RIESGOS INHER Y RESID'!$E$16:$F$18,2,FALSE)</f>
        <v>0.4</v>
      </c>
      <c r="X27" s="104">
        <f>P27-(W27*P27)</f>
        <v>28.799999999999997</v>
      </c>
      <c r="Y27" s="101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MODERADO</v>
      </c>
      <c r="Z27" s="103" t="str">
        <f>VLOOKUP('MATRIZ DE RIESGOS DE SST'!Y27,'TABLA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8" spans="1:26" ht="208.5" customHeight="1">
      <c r="A28" s="113"/>
      <c r="B28" s="112"/>
      <c r="C28" s="112"/>
      <c r="D28" s="112"/>
      <c r="E28" s="112"/>
      <c r="F28" s="112"/>
      <c r="G28" s="112"/>
      <c r="H28" s="113"/>
      <c r="I28" s="103" t="s">
        <v>69</v>
      </c>
      <c r="J28" s="103" t="s">
        <v>70</v>
      </c>
      <c r="K28" s="103" t="s">
        <v>71</v>
      </c>
      <c r="L28" s="85" t="s">
        <v>60</v>
      </c>
      <c r="M28" s="86">
        <f>VLOOKUP('MATRIZ DE RIESGOS DE SST'!L28,'MAPAS DE RIESGOS INHER Y RESID'!$E$3:$F$7,2,FALSE)</f>
        <v>2</v>
      </c>
      <c r="N28" s="85" t="s">
        <v>72</v>
      </c>
      <c r="O28" s="86">
        <f>VLOOKUP('MATRIZ DE RIESGOS DE SST'!N28,'MAPAS DE RIESGOS INHER Y RESID'!$O$3:$P$7,2,FALSE)</f>
        <v>4</v>
      </c>
      <c r="P28" s="86">
        <f t="shared" ref="P28:P42" si="5">+M28*O28</f>
        <v>8</v>
      </c>
      <c r="Q28" s="85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BAJO</v>
      </c>
      <c r="R28" s="105" t="s">
        <v>73</v>
      </c>
      <c r="S28" s="105"/>
      <c r="T28" s="105" t="s">
        <v>74</v>
      </c>
      <c r="U28" s="105"/>
      <c r="V28" s="85" t="s">
        <v>51</v>
      </c>
      <c r="W28" s="87">
        <f>VLOOKUP(V28,'MAPAS DE RIESGOS INHER Y RESID'!$E$16:$F$18,2,FALSE)</f>
        <v>0.4</v>
      </c>
      <c r="X28" s="104">
        <f t="shared" ref="X28:X42" si="6">P28-(P28*W28)</f>
        <v>4.8</v>
      </c>
      <c r="Y28" s="101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103" t="str">
        <f>VLOOKUP('MATRIZ DE RIESGOS DE SST'!Y28,'TABLA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202.5" customHeight="1">
      <c r="A29" s="113"/>
      <c r="B29" s="112"/>
      <c r="C29" s="112"/>
      <c r="D29" s="112"/>
      <c r="E29" s="112"/>
      <c r="F29" s="112"/>
      <c r="G29" s="112"/>
      <c r="H29" s="113"/>
      <c r="I29" s="103" t="s">
        <v>75</v>
      </c>
      <c r="J29" s="103" t="s">
        <v>76</v>
      </c>
      <c r="K29" s="103" t="s">
        <v>77</v>
      </c>
      <c r="L29" s="85" t="s">
        <v>60</v>
      </c>
      <c r="M29" s="86">
        <f>VLOOKUP('MATRIZ DE RIESGOS DE SST'!L29,'MAPAS DE RIESGOS INHER Y RESID'!$E$3:$F$7,2,FALSE)</f>
        <v>2</v>
      </c>
      <c r="N29" s="85" t="s">
        <v>72</v>
      </c>
      <c r="O29" s="86">
        <f>VLOOKUP('MATRIZ DE RIESGOS DE SST'!N29,'MAPAS DE RIESGOS INHER Y RESID'!$O$3:$P$7,2,FALSE)</f>
        <v>4</v>
      </c>
      <c r="P29" s="86">
        <f t="shared" si="5"/>
        <v>8</v>
      </c>
      <c r="Q29" s="85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BAJO</v>
      </c>
      <c r="R29" s="105" t="s">
        <v>78</v>
      </c>
      <c r="S29" s="105"/>
      <c r="T29" s="105" t="s">
        <v>74</v>
      </c>
      <c r="U29" s="105"/>
      <c r="V29" s="85" t="s">
        <v>51</v>
      </c>
      <c r="W29" s="87">
        <f>VLOOKUP(V29,'MAPAS DE RIESGOS INHER Y RESID'!$E$16:$F$18,2,FALSE)</f>
        <v>0.4</v>
      </c>
      <c r="X29" s="104">
        <f t="shared" si="6"/>
        <v>4.8</v>
      </c>
      <c r="Y29" s="101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BAJO</v>
      </c>
      <c r="Z29" s="103" t="str">
        <f>VLOOKUP('MATRIZ DE RIESGOS DE SST'!Y29,'TABLA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211.5" customHeight="1">
      <c r="A30" s="113"/>
      <c r="B30" s="112"/>
      <c r="C30" s="112"/>
      <c r="D30" s="112"/>
      <c r="E30" s="112"/>
      <c r="F30" s="112"/>
      <c r="G30" s="112"/>
      <c r="H30" s="113"/>
      <c r="I30" s="103" t="s">
        <v>79</v>
      </c>
      <c r="J30" s="103" t="s">
        <v>80</v>
      </c>
      <c r="K30" s="103" t="s">
        <v>81</v>
      </c>
      <c r="L30" s="85" t="s">
        <v>60</v>
      </c>
      <c r="M30" s="86">
        <f>VLOOKUP('MATRIZ DE RIESGOS DE SST'!L30,'MAPAS DE RIESGOS INHER Y RESID'!$E$3:$F$7,2,FALSE)</f>
        <v>2</v>
      </c>
      <c r="N30" s="85" t="s">
        <v>72</v>
      </c>
      <c r="O30" s="86">
        <f>VLOOKUP('MATRIZ DE RIESGOS DE SST'!N30,'MAPAS DE RIESGOS INHER Y RESID'!$O$3:$P$7,2,FALSE)</f>
        <v>4</v>
      </c>
      <c r="P30" s="86">
        <f t="shared" si="5"/>
        <v>8</v>
      </c>
      <c r="Q30" s="85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BAJO</v>
      </c>
      <c r="R30" s="105"/>
      <c r="S30" s="105"/>
      <c r="T30" s="105" t="s">
        <v>82</v>
      </c>
      <c r="U30" s="105" t="s">
        <v>83</v>
      </c>
      <c r="V30" s="85" t="s">
        <v>51</v>
      </c>
      <c r="W30" s="87">
        <f>VLOOKUP(V30,'MAPAS DE RIESGOS INHER Y RESID'!$E$16:$F$18,2,FALSE)</f>
        <v>0.4</v>
      </c>
      <c r="X30" s="104">
        <f t="shared" si="6"/>
        <v>4.8</v>
      </c>
      <c r="Y30" s="101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103" t="str">
        <f>VLOOKUP('MATRIZ DE RIESGOS DE SST'!Y30,'TABLA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204" customHeight="1">
      <c r="A31" s="113"/>
      <c r="B31" s="112"/>
      <c r="C31" s="112"/>
      <c r="D31" s="112"/>
      <c r="E31" s="112"/>
      <c r="F31" s="112"/>
      <c r="G31" s="112"/>
      <c r="H31" s="113"/>
      <c r="I31" s="103" t="s">
        <v>84</v>
      </c>
      <c r="J31" s="103" t="s">
        <v>85</v>
      </c>
      <c r="K31" s="103" t="s">
        <v>81</v>
      </c>
      <c r="L31" s="85" t="s">
        <v>60</v>
      </c>
      <c r="M31" s="86">
        <f>VLOOKUP('MATRIZ DE RIESGOS DE SST'!L31,'MAPAS DE RIESGOS INHER Y RESID'!$E$3:$F$7,2,FALSE)</f>
        <v>2</v>
      </c>
      <c r="N31" s="85" t="s">
        <v>52</v>
      </c>
      <c r="O31" s="86">
        <f>VLOOKUP('MATRIZ DE RIESGOS DE SST'!N31,'MAPAS DE RIESGOS INHER Y RESID'!$O$3:$P$7,2,FALSE)</f>
        <v>16</v>
      </c>
      <c r="P31" s="86">
        <f t="shared" si="5"/>
        <v>32</v>
      </c>
      <c r="Q31" s="85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MODERADO</v>
      </c>
      <c r="R31" s="105"/>
      <c r="S31" s="105"/>
      <c r="T31" s="105" t="s">
        <v>86</v>
      </c>
      <c r="U31" s="105" t="s">
        <v>87</v>
      </c>
      <c r="V31" s="85" t="s">
        <v>51</v>
      </c>
      <c r="W31" s="87">
        <f>VLOOKUP(V31,'MAPAS DE RIESGOS INHER Y RESID'!$E$16:$F$18,2,FALSE)</f>
        <v>0.4</v>
      </c>
      <c r="X31" s="104">
        <f t="shared" si="6"/>
        <v>19.2</v>
      </c>
      <c r="Y31" s="101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MODERADO</v>
      </c>
      <c r="Z31" s="103" t="str">
        <f>VLOOKUP('MATRIZ DE RIESGOS DE SST'!Y31,'TABLA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203.25" customHeight="1">
      <c r="A32" s="113"/>
      <c r="B32" s="112"/>
      <c r="C32" s="112"/>
      <c r="D32" s="112"/>
      <c r="E32" s="112"/>
      <c r="F32" s="112"/>
      <c r="G32" s="112"/>
      <c r="H32" s="113"/>
      <c r="I32" s="103" t="s">
        <v>88</v>
      </c>
      <c r="J32" s="103" t="s">
        <v>89</v>
      </c>
      <c r="K32" s="103" t="s">
        <v>81</v>
      </c>
      <c r="L32" s="85" t="s">
        <v>60</v>
      </c>
      <c r="M32" s="86">
        <f>VLOOKUP('MATRIZ DE RIESGOS DE SST'!L32,'MAPAS DE RIESGOS INHER Y RESID'!$E$3:$F$7,2,FALSE)</f>
        <v>2</v>
      </c>
      <c r="N32" s="85" t="s">
        <v>52</v>
      </c>
      <c r="O32" s="86">
        <f>VLOOKUP('MATRIZ DE RIESGOS DE SST'!N32,'MAPAS DE RIESGOS INHER Y RESID'!$O$3:$P$7,2,FALSE)</f>
        <v>16</v>
      </c>
      <c r="P32" s="86">
        <f t="shared" si="5"/>
        <v>32</v>
      </c>
      <c r="Q32" s="85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105"/>
      <c r="S32" s="105"/>
      <c r="T32" s="105" t="s">
        <v>82</v>
      </c>
      <c r="U32" s="105" t="s">
        <v>90</v>
      </c>
      <c r="V32" s="85" t="s">
        <v>56</v>
      </c>
      <c r="W32" s="87">
        <f>VLOOKUP(V32,'MAPAS DE RIESGOS INHER Y RESID'!$E$16:$F$18,2,FALSE)</f>
        <v>0.9</v>
      </c>
      <c r="X32" s="104">
        <f t="shared" si="6"/>
        <v>3.1999999999999993</v>
      </c>
      <c r="Y32" s="101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103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291" customHeight="1">
      <c r="A33" s="113"/>
      <c r="B33" s="112"/>
      <c r="C33" s="112"/>
      <c r="D33" s="112"/>
      <c r="E33" s="112"/>
      <c r="F33" s="112"/>
      <c r="G33" s="112"/>
      <c r="H33" s="113"/>
      <c r="I33" s="103" t="s">
        <v>91</v>
      </c>
      <c r="J33" s="103" t="s">
        <v>92</v>
      </c>
      <c r="K33" s="103" t="s">
        <v>93</v>
      </c>
      <c r="L33" s="85" t="s">
        <v>51</v>
      </c>
      <c r="M33" s="86">
        <f>VLOOKUP('MATRIZ DE RIESGOS DE SST'!L33,'MAPAS DE RIESGOS INHER Y RESID'!$E$3:$F$7,2,FALSE)</f>
        <v>3</v>
      </c>
      <c r="N33" s="85" t="s">
        <v>52</v>
      </c>
      <c r="O33" s="86">
        <f>VLOOKUP('MATRIZ DE RIESGOS DE SST'!N33,'MAPAS DE RIESGOS INHER Y RESID'!$O$3:$P$7,2,FALSE)</f>
        <v>16</v>
      </c>
      <c r="P33" s="86">
        <f t="shared" si="5"/>
        <v>48</v>
      </c>
      <c r="Q33" s="85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105"/>
      <c r="S33" s="105" t="s">
        <v>94</v>
      </c>
      <c r="T33" s="105"/>
      <c r="U33" s="105" t="s">
        <v>95</v>
      </c>
      <c r="V33" s="85" t="s">
        <v>56</v>
      </c>
      <c r="W33" s="87">
        <f>VLOOKUP(V33,'MAPAS DE RIESGOS INHER Y RESID'!$E$16:$F$18,2,FALSE)</f>
        <v>0.9</v>
      </c>
      <c r="X33" s="104">
        <f t="shared" si="6"/>
        <v>4.7999999999999972</v>
      </c>
      <c r="Y33" s="101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103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201" customHeight="1">
      <c r="A34" s="113"/>
      <c r="B34" s="112"/>
      <c r="C34" s="112"/>
      <c r="D34" s="112"/>
      <c r="E34" s="112"/>
      <c r="F34" s="112"/>
      <c r="G34" s="112"/>
      <c r="H34" s="113"/>
      <c r="I34" s="103" t="s">
        <v>96</v>
      </c>
      <c r="J34" s="103" t="s">
        <v>141</v>
      </c>
      <c r="K34" s="103" t="s">
        <v>98</v>
      </c>
      <c r="L34" s="85" t="s">
        <v>60</v>
      </c>
      <c r="M34" s="86">
        <f>VLOOKUP('MATRIZ DE RIESGOS DE SST'!L34,'MAPAS DE RIESGOS INHER Y RESID'!$E$3:$F$7,2,FALSE)</f>
        <v>2</v>
      </c>
      <c r="N34" s="85" t="s">
        <v>52</v>
      </c>
      <c r="O34" s="86">
        <f>VLOOKUP('MATRIZ DE RIESGOS DE SST'!N34,'MAPAS DE RIESGOS INHER Y RESID'!$O$3:$P$7,2,FALSE)</f>
        <v>16</v>
      </c>
      <c r="P34" s="86">
        <f t="shared" si="5"/>
        <v>32</v>
      </c>
      <c r="Q34" s="85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MODERADO</v>
      </c>
      <c r="R34" s="105" t="s">
        <v>99</v>
      </c>
      <c r="S34" s="105"/>
      <c r="T34" s="105"/>
      <c r="U34" s="105"/>
      <c r="V34" s="85" t="s">
        <v>56</v>
      </c>
      <c r="W34" s="87">
        <f>VLOOKUP(V34,'MAPAS DE RIESGOS INHER Y RESID'!$E$16:$F$18,2,FALSE)</f>
        <v>0.9</v>
      </c>
      <c r="X34" s="104">
        <f t="shared" si="6"/>
        <v>3.1999999999999993</v>
      </c>
      <c r="Y34" s="101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103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ht="207" customHeight="1">
      <c r="A35" s="113"/>
      <c r="B35" s="112"/>
      <c r="C35" s="112"/>
      <c r="D35" s="112"/>
      <c r="E35" s="112"/>
      <c r="F35" s="112"/>
      <c r="G35" s="112"/>
      <c r="H35" s="113"/>
      <c r="I35" s="103" t="s">
        <v>100</v>
      </c>
      <c r="J35" s="103" t="s">
        <v>101</v>
      </c>
      <c r="K35" s="103" t="s">
        <v>102</v>
      </c>
      <c r="L35" s="85" t="s">
        <v>51</v>
      </c>
      <c r="M35" s="86">
        <f>VLOOKUP('MATRIZ DE RIESGOS DE SST'!L35,'MAPAS DE RIESGOS INHER Y RESID'!$E$3:$F$7,2,FALSE)</f>
        <v>3</v>
      </c>
      <c r="N35" s="85" t="s">
        <v>52</v>
      </c>
      <c r="O35" s="86">
        <f>VLOOKUP('MATRIZ DE RIESGOS DE SST'!N35,'MAPAS DE RIESGOS INHER Y RESID'!$O$3:$P$7,2,FALSE)</f>
        <v>16</v>
      </c>
      <c r="P35" s="86">
        <f t="shared" si="5"/>
        <v>48</v>
      </c>
      <c r="Q35" s="85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MODERADO</v>
      </c>
      <c r="R35" s="105"/>
      <c r="S35" s="105" t="s">
        <v>103</v>
      </c>
      <c r="T35" s="105"/>
      <c r="U35" s="105" t="s">
        <v>104</v>
      </c>
      <c r="V35" s="85" t="s">
        <v>56</v>
      </c>
      <c r="W35" s="87">
        <f>VLOOKUP(V35,'MAPAS DE RIESGOS INHER Y RESID'!$E$16:$F$18,2,FALSE)</f>
        <v>0.9</v>
      </c>
      <c r="X35" s="104">
        <f t="shared" si="6"/>
        <v>4.7999999999999972</v>
      </c>
      <c r="Y35" s="101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103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184.5" customHeight="1">
      <c r="A36" s="113"/>
      <c r="B36" s="112"/>
      <c r="C36" s="112"/>
      <c r="D36" s="112"/>
      <c r="E36" s="112"/>
      <c r="F36" s="112"/>
      <c r="G36" s="112"/>
      <c r="H36" s="113"/>
      <c r="I36" s="103" t="s">
        <v>105</v>
      </c>
      <c r="J36" s="103" t="s">
        <v>106</v>
      </c>
      <c r="K36" s="103" t="s">
        <v>107</v>
      </c>
      <c r="L36" s="85" t="s">
        <v>60</v>
      </c>
      <c r="M36" s="86">
        <f>VLOOKUP('MATRIZ DE RIESGOS DE SST'!L36,'MAPAS DE RIESGOS INHER Y RESID'!$E$3:$F$7,2,FALSE)</f>
        <v>2</v>
      </c>
      <c r="N36" s="85" t="s">
        <v>52</v>
      </c>
      <c r="O36" s="86">
        <f>VLOOKUP('MATRIZ DE RIESGOS DE SST'!N36,'MAPAS DE RIESGOS INHER Y RESID'!$O$3:$P$7,2,FALSE)</f>
        <v>16</v>
      </c>
      <c r="P36" s="86">
        <f t="shared" si="5"/>
        <v>32</v>
      </c>
      <c r="Q36" s="85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105"/>
      <c r="S36" s="105" t="s">
        <v>108</v>
      </c>
      <c r="T36" s="105"/>
      <c r="U36" s="105" t="s">
        <v>104</v>
      </c>
      <c r="V36" s="85" t="s">
        <v>51</v>
      </c>
      <c r="W36" s="87">
        <f>VLOOKUP(V36,'MAPAS DE RIESGOS INHER Y RESID'!$E$16:$F$18,2,FALSE)</f>
        <v>0.4</v>
      </c>
      <c r="X36" s="104">
        <f t="shared" si="6"/>
        <v>19.2</v>
      </c>
      <c r="Y36" s="101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MODERADO</v>
      </c>
      <c r="Z36" s="103" t="str">
        <f>VLOOKUP('MATRIZ DE RIESGOS DE SST'!Y36,'TABLA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7" spans="1:26" ht="210.75" customHeight="1">
      <c r="A37" s="113"/>
      <c r="B37" s="112"/>
      <c r="C37" s="112"/>
      <c r="D37" s="112"/>
      <c r="E37" s="112"/>
      <c r="F37" s="112"/>
      <c r="G37" s="112"/>
      <c r="H37" s="113"/>
      <c r="I37" s="103" t="s">
        <v>109</v>
      </c>
      <c r="J37" s="103" t="s">
        <v>110</v>
      </c>
      <c r="K37" s="103" t="s">
        <v>111</v>
      </c>
      <c r="L37" s="85" t="s">
        <v>60</v>
      </c>
      <c r="M37" s="86">
        <f>VLOOKUP('MATRIZ DE RIESGOS DE SST'!L37,'MAPAS DE RIESGOS INHER Y RESID'!$E$3:$F$7,2,FALSE)</f>
        <v>2</v>
      </c>
      <c r="N37" s="85" t="s">
        <v>72</v>
      </c>
      <c r="O37" s="86">
        <f>VLOOKUP('MATRIZ DE RIESGOS DE SST'!N37,'MAPAS DE RIESGOS INHER Y RESID'!$O$3:$P$7,2,FALSE)</f>
        <v>4</v>
      </c>
      <c r="P37" s="86">
        <f t="shared" si="5"/>
        <v>8</v>
      </c>
      <c r="Q37" s="85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BAJO</v>
      </c>
      <c r="R37" s="105"/>
      <c r="S37" s="105"/>
      <c r="T37" s="105"/>
      <c r="U37" s="105" t="s">
        <v>112</v>
      </c>
      <c r="V37" s="85" t="s">
        <v>51</v>
      </c>
      <c r="W37" s="87">
        <f>VLOOKUP(V37,'MAPAS DE RIESGOS INHER Y RESID'!$E$16:$F$18,2,FALSE)</f>
        <v>0.4</v>
      </c>
      <c r="X37" s="104">
        <f t="shared" si="6"/>
        <v>4.8</v>
      </c>
      <c r="Y37" s="101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103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185.25" customHeight="1">
      <c r="A38" s="113"/>
      <c r="B38" s="112"/>
      <c r="C38" s="112"/>
      <c r="D38" s="112"/>
      <c r="E38" s="112"/>
      <c r="F38" s="112"/>
      <c r="G38" s="112"/>
      <c r="H38" s="113"/>
      <c r="I38" s="103" t="s">
        <v>113</v>
      </c>
      <c r="J38" s="76" t="s">
        <v>142</v>
      </c>
      <c r="K38" s="103" t="s">
        <v>143</v>
      </c>
      <c r="L38" s="85" t="s">
        <v>60</v>
      </c>
      <c r="M38" s="86">
        <f>VLOOKUP('MATRIZ DE RIESGOS DE SST'!L38,'MAPAS DE RIESGOS INHER Y RESID'!$E$3:$F$7,2,FALSE)</f>
        <v>2</v>
      </c>
      <c r="N38" s="85" t="s">
        <v>52</v>
      </c>
      <c r="O38" s="86">
        <f>VLOOKUP('MATRIZ DE RIESGOS DE SST'!N38,'MAPAS DE RIESGOS INHER Y RESID'!$O$3:$P$7,2,FALSE)</f>
        <v>16</v>
      </c>
      <c r="P38" s="86">
        <f t="shared" si="5"/>
        <v>32</v>
      </c>
      <c r="Q38" s="85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105" t="s">
        <v>117</v>
      </c>
      <c r="S38" s="105"/>
      <c r="T38" s="105"/>
      <c r="U38" s="105" t="s">
        <v>118</v>
      </c>
      <c r="V38" s="85" t="s">
        <v>56</v>
      </c>
      <c r="W38" s="87">
        <f>VLOOKUP(V38,'MAPAS DE RIESGOS INHER Y RESID'!$E$16:$F$18,2,FALSE)</f>
        <v>0.9</v>
      </c>
      <c r="X38" s="104">
        <f t="shared" si="6"/>
        <v>3.1999999999999993</v>
      </c>
      <c r="Y38" s="101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BAJO</v>
      </c>
      <c r="Z38" s="103" t="str">
        <f>VLOOKUP('MATRIZ DE RIESGOS DE SST'!Y38,'TABLA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6" ht="201.75" customHeight="1">
      <c r="A39" s="113"/>
      <c r="B39" s="112"/>
      <c r="C39" s="112"/>
      <c r="D39" s="112"/>
      <c r="E39" s="112"/>
      <c r="F39" s="112"/>
      <c r="G39" s="112"/>
      <c r="H39" s="113"/>
      <c r="I39" s="103" t="s">
        <v>119</v>
      </c>
      <c r="J39" s="103" t="s">
        <v>120</v>
      </c>
      <c r="K39" s="103" t="s">
        <v>121</v>
      </c>
      <c r="L39" s="85" t="s">
        <v>60</v>
      </c>
      <c r="M39" s="86">
        <f>VLOOKUP('MATRIZ DE RIESGOS DE SST'!L39,'MAPAS DE RIESGOS INHER Y RESID'!$E$3:$F$7,2,FALSE)</f>
        <v>2</v>
      </c>
      <c r="N39" s="85" t="s">
        <v>52</v>
      </c>
      <c r="O39" s="86">
        <f>VLOOKUP('MATRIZ DE RIESGOS DE SST'!N39,'MAPAS DE RIESGOS INHER Y RESID'!$O$3:$P$7,2,FALSE)</f>
        <v>16</v>
      </c>
      <c r="P39" s="86">
        <f t="shared" si="5"/>
        <v>32</v>
      </c>
      <c r="Q39" s="85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MODERADO</v>
      </c>
      <c r="R39" s="105"/>
      <c r="S39" s="105" t="s">
        <v>122</v>
      </c>
      <c r="T39" s="105"/>
      <c r="U39" s="105" t="s">
        <v>123</v>
      </c>
      <c r="V39" s="85" t="s">
        <v>51</v>
      </c>
      <c r="W39" s="87">
        <f>VLOOKUP(V39,'MAPAS DE RIESGOS INHER Y RESID'!$E$16:$F$18,2,FALSE)</f>
        <v>0.4</v>
      </c>
      <c r="X39" s="104">
        <f t="shared" si="6"/>
        <v>19.2</v>
      </c>
      <c r="Y39" s="101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MODERADO</v>
      </c>
      <c r="Z39" s="103" t="str">
        <f>VLOOKUP('MATRIZ DE RIESGOS DE SST'!Y39,'TABLA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0" spans="1:26" ht="209.25" customHeight="1">
      <c r="A40" s="113"/>
      <c r="B40" s="112"/>
      <c r="C40" s="112"/>
      <c r="D40" s="112"/>
      <c r="E40" s="112"/>
      <c r="F40" s="112"/>
      <c r="G40" s="112"/>
      <c r="H40" s="113"/>
      <c r="I40" s="103" t="s">
        <v>127</v>
      </c>
      <c r="J40" s="103" t="s">
        <v>144</v>
      </c>
      <c r="K40" s="103" t="s">
        <v>129</v>
      </c>
      <c r="L40" s="85" t="s">
        <v>60</v>
      </c>
      <c r="M40" s="86">
        <f>VLOOKUP('MATRIZ DE RIESGOS DE SST'!L40,'MAPAS DE RIESGOS INHER Y RESID'!$E$3:$F$7,2,FALSE)</f>
        <v>2</v>
      </c>
      <c r="N40" s="85" t="s">
        <v>72</v>
      </c>
      <c r="O40" s="86">
        <f>VLOOKUP('MATRIZ DE RIESGOS DE SST'!N40,'MAPAS DE RIESGOS INHER Y RESID'!$O$3:$P$7,2,FALSE)</f>
        <v>4</v>
      </c>
      <c r="P40" s="86">
        <f t="shared" si="5"/>
        <v>8</v>
      </c>
      <c r="Q40" s="85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BAJO</v>
      </c>
      <c r="R40" s="105" t="s">
        <v>130</v>
      </c>
      <c r="S40" s="105" t="s">
        <v>131</v>
      </c>
      <c r="T40" s="105"/>
      <c r="U40" s="105"/>
      <c r="V40" s="85" t="s">
        <v>51</v>
      </c>
      <c r="W40" s="87">
        <f>VLOOKUP(V40,'MAPAS DE RIESGOS INHER Y RESID'!$E$16:$F$18,2,FALSE)</f>
        <v>0.4</v>
      </c>
      <c r="X40" s="104">
        <f t="shared" si="6"/>
        <v>4.8</v>
      </c>
      <c r="Y40" s="101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BAJO</v>
      </c>
      <c r="Z40" s="103" t="str">
        <f>VLOOKUP('MATRIZ DE RIESGOS DE SST'!Y40,'TABLA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26" ht="282" customHeight="1">
      <c r="A41" s="113"/>
      <c r="B41" s="112"/>
      <c r="C41" s="112"/>
      <c r="D41" s="112"/>
      <c r="E41" s="112"/>
      <c r="F41" s="112"/>
      <c r="G41" s="112"/>
      <c r="H41" s="113"/>
      <c r="I41" s="103" t="s">
        <v>132</v>
      </c>
      <c r="J41" s="103" t="s">
        <v>145</v>
      </c>
      <c r="K41" s="103" t="s">
        <v>134</v>
      </c>
      <c r="L41" s="85" t="s">
        <v>51</v>
      </c>
      <c r="M41" s="86">
        <f>VLOOKUP('MATRIZ DE RIESGOS DE SST'!L41,'MAPAS DE RIESGOS INHER Y RESID'!$E$3:$F$7,2,FALSE)</f>
        <v>3</v>
      </c>
      <c r="N41" s="85" t="s">
        <v>52</v>
      </c>
      <c r="O41" s="86">
        <f>VLOOKUP('MATRIZ DE RIESGOS DE SST'!N41,'MAPAS DE RIESGOS INHER Y RESID'!$O$3:$P$7,2,FALSE)</f>
        <v>16</v>
      </c>
      <c r="P41" s="86">
        <f t="shared" si="5"/>
        <v>48</v>
      </c>
      <c r="Q41" s="85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MODERADO</v>
      </c>
      <c r="R41" s="105"/>
      <c r="S41" s="105"/>
      <c r="T41" s="105"/>
      <c r="U41" s="105" t="s">
        <v>135</v>
      </c>
      <c r="V41" s="85" t="s">
        <v>56</v>
      </c>
      <c r="W41" s="87">
        <f>VLOOKUP(V41,'MAPAS DE RIESGOS INHER Y RESID'!$E$16:$F$18,2,FALSE)</f>
        <v>0.9</v>
      </c>
      <c r="X41" s="104">
        <f t="shared" si="6"/>
        <v>4.7999999999999972</v>
      </c>
      <c r="Y41" s="101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BAJO</v>
      </c>
      <c r="Z41" s="103" t="str">
        <f>VLOOKUP('MATRIZ DE RIESGOS DE SST'!Y41,'TABLA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6" ht="208.5" customHeight="1">
      <c r="A42" s="113"/>
      <c r="B42" s="112"/>
      <c r="C42" s="112"/>
      <c r="D42" s="112"/>
      <c r="E42" s="112"/>
      <c r="F42" s="112"/>
      <c r="G42" s="112"/>
      <c r="H42" s="113"/>
      <c r="I42" s="103" t="s">
        <v>136</v>
      </c>
      <c r="J42" s="103" t="s">
        <v>146</v>
      </c>
      <c r="K42" s="103" t="s">
        <v>138</v>
      </c>
      <c r="L42" s="85" t="s">
        <v>60</v>
      </c>
      <c r="M42" s="86">
        <f>VLOOKUP('MATRIZ DE RIESGOS DE SST'!L42,'MAPAS DE RIESGOS INHER Y RESID'!$E$3:$F$7,2,FALSE)</f>
        <v>2</v>
      </c>
      <c r="N42" s="85" t="s">
        <v>52</v>
      </c>
      <c r="O42" s="86">
        <f>VLOOKUP('MATRIZ DE RIESGOS DE SST'!N42,'MAPAS DE RIESGOS INHER Y RESID'!$O$3:$P$7,2,FALSE)</f>
        <v>16</v>
      </c>
      <c r="P42" s="86">
        <f t="shared" si="5"/>
        <v>32</v>
      </c>
      <c r="Q42" s="85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MODERADO</v>
      </c>
      <c r="R42" s="105"/>
      <c r="S42" s="105"/>
      <c r="T42" s="105"/>
      <c r="U42" s="105" t="s">
        <v>135</v>
      </c>
      <c r="V42" s="85" t="s">
        <v>56</v>
      </c>
      <c r="W42" s="87">
        <f>VLOOKUP(V42,'MAPAS DE RIESGOS INHER Y RESID'!$E$16:$F$18,2,FALSE)</f>
        <v>0.9</v>
      </c>
      <c r="X42" s="104">
        <f t="shared" si="6"/>
        <v>3.1999999999999993</v>
      </c>
      <c r="Y42" s="101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103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s="27" customFormat="1" ht="409.6" customHeight="1">
      <c r="A43" s="113" t="s">
        <v>147</v>
      </c>
      <c r="B43" s="112" t="s">
        <v>46</v>
      </c>
      <c r="C43" s="112"/>
      <c r="D43" s="112" t="s">
        <v>46</v>
      </c>
      <c r="E43" s="112"/>
      <c r="F43" s="112" t="s">
        <v>46</v>
      </c>
      <c r="G43" s="112" t="s">
        <v>46</v>
      </c>
      <c r="H43" s="113" t="s">
        <v>148</v>
      </c>
      <c r="I43" s="103" t="s">
        <v>113</v>
      </c>
      <c r="J43" s="76" t="s">
        <v>114</v>
      </c>
      <c r="K43" s="103" t="s">
        <v>115</v>
      </c>
      <c r="L43" s="85" t="s">
        <v>51</v>
      </c>
      <c r="M43" s="86">
        <f>VLOOKUP('MATRIZ DE RIESGOS DE SST'!L43,'MAPAS DE RIESGOS INHER Y RESID'!$E$3:$F$7,2,FALSE)</f>
        <v>3</v>
      </c>
      <c r="N43" s="85" t="s">
        <v>116</v>
      </c>
      <c r="O43" s="86">
        <f>VLOOKUP('MATRIZ DE RIESGOS DE SST'!N43,'MAPAS DE RIESGOS INHER Y RESID'!$O$3:$P$7,2,FALSE)</f>
        <v>256</v>
      </c>
      <c r="P43" s="86">
        <f>M43*O43</f>
        <v>768</v>
      </c>
      <c r="Q43" s="85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ALTO</v>
      </c>
      <c r="R43" s="105" t="s">
        <v>117</v>
      </c>
      <c r="S43" s="105"/>
      <c r="T43" s="105"/>
      <c r="U43" s="105" t="s">
        <v>118</v>
      </c>
      <c r="V43" s="85" t="s">
        <v>56</v>
      </c>
      <c r="W43" s="87">
        <f>VLOOKUP(V43,'MAPAS DE RIESGOS INHER Y RESID'!$E$16:$F$18,2,FALSE)</f>
        <v>0.9</v>
      </c>
      <c r="X43" s="104">
        <f>P43-(W43*P43)</f>
        <v>76.799999999999955</v>
      </c>
      <c r="Y43" s="101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MODERADO</v>
      </c>
      <c r="Z43" s="103" t="str">
        <f>VLOOKUP('MATRIZ DE RIESGOS DE SST'!Y43,'TABLA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4" spans="1:26" ht="207" customHeight="1">
      <c r="A44" s="113"/>
      <c r="B44" s="112"/>
      <c r="C44" s="112"/>
      <c r="D44" s="112"/>
      <c r="E44" s="112"/>
      <c r="F44" s="112"/>
      <c r="G44" s="112"/>
      <c r="H44" s="113"/>
      <c r="I44" s="103" t="s">
        <v>48</v>
      </c>
      <c r="J44" s="103" t="s">
        <v>49</v>
      </c>
      <c r="K44" s="103" t="s">
        <v>50</v>
      </c>
      <c r="L44" s="85" t="s">
        <v>51</v>
      </c>
      <c r="M44" s="86">
        <f>VLOOKUP('MATRIZ DE RIESGOS DE SST'!L44,'MAPAS DE RIESGOS INHER Y RESID'!$E$3:$F$7,2,FALSE)</f>
        <v>3</v>
      </c>
      <c r="N44" s="85" t="s">
        <v>52</v>
      </c>
      <c r="O44" s="86">
        <f>VLOOKUP('MATRIZ DE RIESGOS DE SST'!N44,'MAPAS DE RIESGOS INHER Y RESID'!$O$3:$P$7,2,FALSE)</f>
        <v>16</v>
      </c>
      <c r="P44" s="86">
        <f>M44*O44</f>
        <v>48</v>
      </c>
      <c r="Q44" s="85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MODERADO</v>
      </c>
      <c r="R44" s="105"/>
      <c r="S44" s="105" t="s">
        <v>53</v>
      </c>
      <c r="T44" s="105" t="s">
        <v>149</v>
      </c>
      <c r="U44" s="105" t="s">
        <v>55</v>
      </c>
      <c r="V44" s="85" t="s">
        <v>51</v>
      </c>
      <c r="W44" s="87">
        <f>VLOOKUP(V44,'MAPAS DE RIESGOS INHER Y RESID'!$E$16:$F$18,2,FALSE)</f>
        <v>0.4</v>
      </c>
      <c r="X44" s="104">
        <f>P44-(W44*P44)</f>
        <v>28.799999999999997</v>
      </c>
      <c r="Y44" s="101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MODERADO</v>
      </c>
      <c r="Z44" s="103" t="str">
        <f>VLOOKUP('MATRIZ DE RIESGOS DE SST'!Y44,'TABLA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5" spans="1:26" ht="182.25" customHeight="1">
      <c r="A45" s="113"/>
      <c r="B45" s="112"/>
      <c r="C45" s="112"/>
      <c r="D45" s="112"/>
      <c r="E45" s="112"/>
      <c r="F45" s="112"/>
      <c r="G45" s="112"/>
      <c r="H45" s="113"/>
      <c r="I45" s="103" t="s">
        <v>150</v>
      </c>
      <c r="J45" s="103" t="s">
        <v>151</v>
      </c>
      <c r="K45" s="103" t="s">
        <v>152</v>
      </c>
      <c r="L45" s="85" t="s">
        <v>51</v>
      </c>
      <c r="M45" s="86">
        <f>VLOOKUP('MATRIZ DE RIESGOS DE SST'!L45,'MAPAS DE RIESGOS INHER Y RESID'!$E$3:$F$7,2,FALSE)</f>
        <v>3</v>
      </c>
      <c r="N45" s="85" t="s">
        <v>52</v>
      </c>
      <c r="O45" s="86">
        <f>VLOOKUP('MATRIZ DE RIESGOS DE SST'!N45,'MAPAS DE RIESGOS INHER Y RESID'!$O$3:$P$7,2,FALSE)</f>
        <v>16</v>
      </c>
      <c r="P45" s="86">
        <f t="shared" ref="P45:P60" si="7">+M45*O45</f>
        <v>48</v>
      </c>
      <c r="Q45" s="85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MODERADO</v>
      </c>
      <c r="R45" s="105" t="s">
        <v>153</v>
      </c>
      <c r="S45" s="105" t="s">
        <v>154</v>
      </c>
      <c r="T45" s="105"/>
      <c r="U45" s="105" t="s">
        <v>155</v>
      </c>
      <c r="V45" s="85" t="s">
        <v>51</v>
      </c>
      <c r="W45" s="87">
        <f>VLOOKUP(V45,'MAPAS DE RIESGOS INHER Y RESID'!$E$16:$F$18,2,FALSE)</f>
        <v>0.4</v>
      </c>
      <c r="X45" s="104">
        <f t="shared" ref="X45:X60" si="8">P45-(P45*W45)</f>
        <v>28.799999999999997</v>
      </c>
      <c r="Y45" s="101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MODERADO</v>
      </c>
      <c r="Z45" s="103" t="str">
        <f>VLOOKUP('MATRIZ DE RIESGOS DE SST'!Y45,'TABLA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6" spans="1:26" ht="204.75" customHeight="1">
      <c r="A46" s="113"/>
      <c r="B46" s="112"/>
      <c r="C46" s="112"/>
      <c r="D46" s="112"/>
      <c r="E46" s="112"/>
      <c r="F46" s="112"/>
      <c r="G46" s="112"/>
      <c r="H46" s="113"/>
      <c r="I46" s="103" t="s">
        <v>75</v>
      </c>
      <c r="J46" s="103" t="s">
        <v>156</v>
      </c>
      <c r="K46" s="103" t="s">
        <v>77</v>
      </c>
      <c r="L46" s="85" t="s">
        <v>60</v>
      </c>
      <c r="M46" s="86">
        <f>VLOOKUP('MATRIZ DE RIESGOS DE SST'!L46,'MAPAS DE RIESGOS INHER Y RESID'!$E$3:$F$7,2,FALSE)</f>
        <v>2</v>
      </c>
      <c r="N46" s="85" t="s">
        <v>72</v>
      </c>
      <c r="O46" s="86">
        <f>VLOOKUP('MATRIZ DE RIESGOS DE SST'!N46,'MAPAS DE RIESGOS INHER Y RESID'!$O$3:$P$7,2,FALSE)</f>
        <v>4</v>
      </c>
      <c r="P46" s="86">
        <f t="shared" si="7"/>
        <v>8</v>
      </c>
      <c r="Q46" s="85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BAJO</v>
      </c>
      <c r="R46" s="105"/>
      <c r="S46" s="105"/>
      <c r="T46" s="105" t="s">
        <v>157</v>
      </c>
      <c r="U46" s="105" t="s">
        <v>158</v>
      </c>
      <c r="V46" s="85" t="s">
        <v>51</v>
      </c>
      <c r="W46" s="87">
        <f>VLOOKUP(V46,'MAPAS DE RIESGOS INHER Y RESID'!$E$16:$F$18,2,FALSE)</f>
        <v>0.4</v>
      </c>
      <c r="X46" s="104">
        <f t="shared" si="8"/>
        <v>4.8</v>
      </c>
      <c r="Y46" s="101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103" t="str">
        <f>VLOOKUP('MATRIZ DE RIESGOS DE SST'!Y46,'TABLA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ht="204.75" customHeight="1">
      <c r="A47" s="113"/>
      <c r="B47" s="112"/>
      <c r="C47" s="112"/>
      <c r="D47" s="112"/>
      <c r="E47" s="112"/>
      <c r="F47" s="112"/>
      <c r="G47" s="112"/>
      <c r="H47" s="113"/>
      <c r="I47" s="77" t="s">
        <v>57</v>
      </c>
      <c r="J47" s="76" t="s">
        <v>159</v>
      </c>
      <c r="K47" s="77" t="s">
        <v>160</v>
      </c>
      <c r="L47" s="85" t="s">
        <v>60</v>
      </c>
      <c r="M47" s="86">
        <f>VLOOKUP('MATRIZ DE RIESGOS DE SST'!L47,'MAPAS DE RIESGOS INHER Y RESID'!$E$3:$F$7,2,FALSE)</f>
        <v>2</v>
      </c>
      <c r="N47" s="85" t="s">
        <v>72</v>
      </c>
      <c r="O47" s="86">
        <f>VLOOKUP('MATRIZ DE RIESGOS DE SST'!N47,'MAPAS DE RIESGOS INHER Y RESID'!$O$3:$P$7,2,FALSE)</f>
        <v>4</v>
      </c>
      <c r="P47" s="86">
        <f t="shared" ref="P47" si="9">+M47*O47</f>
        <v>8</v>
      </c>
      <c r="Q47" s="85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BAJO</v>
      </c>
      <c r="R47" s="105" t="s">
        <v>161</v>
      </c>
      <c r="S47" s="105"/>
      <c r="T47" s="105" t="s">
        <v>162</v>
      </c>
      <c r="U47" s="105" t="s">
        <v>163</v>
      </c>
      <c r="V47" s="85" t="s">
        <v>56</v>
      </c>
      <c r="W47" s="87">
        <f>VLOOKUP(V47,'MAPAS DE RIESGOS INHER Y RESID'!$E$16:$F$18,2,FALSE)</f>
        <v>0.9</v>
      </c>
      <c r="X47" s="104">
        <f t="shared" ref="X47" si="10">P47-(P47*W47)</f>
        <v>0.79999999999999982</v>
      </c>
      <c r="Y47" s="101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103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207" customHeight="1">
      <c r="A48" s="113"/>
      <c r="B48" s="112"/>
      <c r="C48" s="112"/>
      <c r="D48" s="112"/>
      <c r="E48" s="112"/>
      <c r="F48" s="112"/>
      <c r="G48" s="112"/>
      <c r="H48" s="113"/>
      <c r="I48" s="103" t="s">
        <v>164</v>
      </c>
      <c r="J48" s="103" t="s">
        <v>165</v>
      </c>
      <c r="K48" s="103" t="s">
        <v>65</v>
      </c>
      <c r="L48" s="85" t="s">
        <v>60</v>
      </c>
      <c r="M48" s="86">
        <f>VLOOKUP('MATRIZ DE RIESGOS DE SST'!L48,'MAPAS DE RIESGOS INHER Y RESID'!$E$3:$F$7,2,FALSE)</f>
        <v>2</v>
      </c>
      <c r="N48" s="85" t="s">
        <v>72</v>
      </c>
      <c r="O48" s="86">
        <f>VLOOKUP('MATRIZ DE RIESGOS DE SST'!N48,'MAPAS DE RIESGOS INHER Y RESID'!$O$3:$P$7,2,FALSE)</f>
        <v>4</v>
      </c>
      <c r="P48" s="86">
        <f t="shared" si="7"/>
        <v>8</v>
      </c>
      <c r="Q48" s="85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BAJO</v>
      </c>
      <c r="R48" s="105"/>
      <c r="S48" s="105"/>
      <c r="T48" s="105" t="s">
        <v>166</v>
      </c>
      <c r="U48" s="105"/>
      <c r="V48" s="85" t="s">
        <v>51</v>
      </c>
      <c r="W48" s="87">
        <f>VLOOKUP(V48,'MAPAS DE RIESGOS INHER Y RESID'!$E$16:$F$18,2,FALSE)</f>
        <v>0.4</v>
      </c>
      <c r="X48" s="104">
        <f t="shared" si="8"/>
        <v>4.8</v>
      </c>
      <c r="Y48" s="101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103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190.5" customHeight="1">
      <c r="A49" s="113"/>
      <c r="B49" s="112"/>
      <c r="C49" s="112"/>
      <c r="D49" s="112"/>
      <c r="E49" s="112"/>
      <c r="F49" s="112"/>
      <c r="G49" s="112"/>
      <c r="H49" s="113"/>
      <c r="I49" s="103" t="s">
        <v>167</v>
      </c>
      <c r="J49" s="103" t="s">
        <v>168</v>
      </c>
      <c r="K49" s="103" t="s">
        <v>169</v>
      </c>
      <c r="L49" s="85" t="s">
        <v>60</v>
      </c>
      <c r="M49" s="86">
        <f>VLOOKUP('MATRIZ DE RIESGOS DE SST'!L49,'MAPAS DE RIESGOS INHER Y RESID'!$E$3:$F$7,2,FALSE)</f>
        <v>2</v>
      </c>
      <c r="N49" s="85" t="s">
        <v>116</v>
      </c>
      <c r="O49" s="86">
        <f>VLOOKUP('MATRIZ DE RIESGOS DE SST'!N49,'MAPAS DE RIESGOS INHER Y RESID'!$O$3:$P$7,2,FALSE)</f>
        <v>256</v>
      </c>
      <c r="P49" s="86">
        <f t="shared" si="7"/>
        <v>512</v>
      </c>
      <c r="Q49" s="85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ALTO</v>
      </c>
      <c r="R49" s="105" t="s">
        <v>170</v>
      </c>
      <c r="S49" s="105" t="s">
        <v>171</v>
      </c>
      <c r="T49" s="105"/>
      <c r="U49" s="105" t="s">
        <v>95</v>
      </c>
      <c r="V49" s="85" t="s">
        <v>56</v>
      </c>
      <c r="W49" s="87">
        <f>VLOOKUP(V49,'MAPAS DE RIESGOS INHER Y RESID'!$E$16:$F$18,2,FALSE)</f>
        <v>0.9</v>
      </c>
      <c r="X49" s="104">
        <f t="shared" si="8"/>
        <v>51.199999999999989</v>
      </c>
      <c r="Y49" s="101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MODERADO</v>
      </c>
      <c r="Z49" s="103" t="str">
        <f>VLOOKUP('MATRIZ DE RIESGOS DE SST'!Y49,'TABLA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0" spans="1:26" ht="291" customHeight="1">
      <c r="A50" s="113"/>
      <c r="B50" s="112"/>
      <c r="C50" s="112"/>
      <c r="D50" s="112"/>
      <c r="E50" s="112"/>
      <c r="F50" s="112"/>
      <c r="G50" s="112"/>
      <c r="H50" s="113"/>
      <c r="I50" s="103" t="s">
        <v>105</v>
      </c>
      <c r="J50" s="103" t="s">
        <v>172</v>
      </c>
      <c r="K50" s="103" t="s">
        <v>107</v>
      </c>
      <c r="L50" s="85" t="s">
        <v>51</v>
      </c>
      <c r="M50" s="86">
        <f>VLOOKUP('MATRIZ DE RIESGOS DE SST'!L50,'MAPAS DE RIESGOS INHER Y RESID'!$E$3:$F$7,2,FALSE)</f>
        <v>3</v>
      </c>
      <c r="N50" s="85" t="s">
        <v>52</v>
      </c>
      <c r="O50" s="86">
        <f>VLOOKUP('MATRIZ DE RIESGOS DE SST'!N50,'MAPAS DE RIESGOS INHER Y RESID'!$O$3:$P$7,2,FALSE)</f>
        <v>16</v>
      </c>
      <c r="P50" s="86">
        <f t="shared" si="7"/>
        <v>48</v>
      </c>
      <c r="Q50" s="85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MODERADO</v>
      </c>
      <c r="R50" s="105"/>
      <c r="S50" s="105"/>
      <c r="T50" s="105" t="s">
        <v>173</v>
      </c>
      <c r="U50" s="105" t="s">
        <v>174</v>
      </c>
      <c r="V50" s="85" t="s">
        <v>51</v>
      </c>
      <c r="W50" s="87">
        <f>VLOOKUP(V50,'MAPAS DE RIESGOS INHER Y RESID'!$E$16:$F$18,2,FALSE)</f>
        <v>0.4</v>
      </c>
      <c r="X50" s="104">
        <f t="shared" si="8"/>
        <v>28.799999999999997</v>
      </c>
      <c r="Y50" s="101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MODERADO</v>
      </c>
      <c r="Z50" s="103" t="str">
        <f>VLOOKUP('MATRIZ DE RIESGOS DE SST'!Y50,'TABLA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1" spans="1:26" ht="274.5" customHeight="1">
      <c r="A51" s="113"/>
      <c r="B51" s="112"/>
      <c r="C51" s="112"/>
      <c r="D51" s="112"/>
      <c r="E51" s="112"/>
      <c r="F51" s="112"/>
      <c r="G51" s="112"/>
      <c r="H51" s="113"/>
      <c r="I51" s="103" t="s">
        <v>175</v>
      </c>
      <c r="J51" s="103" t="s">
        <v>176</v>
      </c>
      <c r="K51" s="103" t="s">
        <v>177</v>
      </c>
      <c r="L51" s="85" t="s">
        <v>60</v>
      </c>
      <c r="M51" s="86">
        <f>VLOOKUP('MATRIZ DE RIESGOS DE SST'!L51,'MAPAS DE RIESGOS INHER Y RESID'!$E$3:$F$7,2,FALSE)</f>
        <v>2</v>
      </c>
      <c r="N51" s="85" t="s">
        <v>52</v>
      </c>
      <c r="O51" s="86">
        <f>VLOOKUP('MATRIZ DE RIESGOS DE SST'!N51,'MAPAS DE RIESGOS INHER Y RESID'!$O$3:$P$7,2,FALSE)</f>
        <v>16</v>
      </c>
      <c r="P51" s="86">
        <f t="shared" si="7"/>
        <v>32</v>
      </c>
      <c r="Q51" s="85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MODERADO</v>
      </c>
      <c r="R51" s="105" t="s">
        <v>170</v>
      </c>
      <c r="S51" s="105" t="s">
        <v>178</v>
      </c>
      <c r="T51" s="105"/>
      <c r="U51" s="105" t="s">
        <v>95</v>
      </c>
      <c r="V51" s="85" t="s">
        <v>56</v>
      </c>
      <c r="W51" s="87">
        <f>VLOOKUP(V51,'MAPAS DE RIESGOS INHER Y RESID'!$E$16:$F$18,2,FALSE)</f>
        <v>0.9</v>
      </c>
      <c r="X51" s="104">
        <f t="shared" si="8"/>
        <v>3.1999999999999993</v>
      </c>
      <c r="Y51" s="101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103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208.5" customHeight="1">
      <c r="A52" s="113"/>
      <c r="B52" s="112"/>
      <c r="C52" s="112"/>
      <c r="D52" s="112"/>
      <c r="E52" s="112"/>
      <c r="F52" s="112"/>
      <c r="G52" s="112"/>
      <c r="H52" s="113"/>
      <c r="I52" s="103" t="s">
        <v>179</v>
      </c>
      <c r="J52" s="103" t="s">
        <v>180</v>
      </c>
      <c r="K52" s="103" t="s">
        <v>181</v>
      </c>
      <c r="L52" s="85" t="s">
        <v>60</v>
      </c>
      <c r="M52" s="86">
        <f>VLOOKUP('MATRIZ DE RIESGOS DE SST'!L52,'MAPAS DE RIESGOS INHER Y RESID'!$E$3:$F$7,2,FALSE)</f>
        <v>2</v>
      </c>
      <c r="N52" s="85" t="s">
        <v>72</v>
      </c>
      <c r="O52" s="86">
        <f>VLOOKUP('MATRIZ DE RIESGOS DE SST'!N52,'MAPAS DE RIESGOS INHER Y RESID'!$O$3:$P$7,2,FALSE)</f>
        <v>4</v>
      </c>
      <c r="P52" s="86">
        <f t="shared" si="7"/>
        <v>8</v>
      </c>
      <c r="Q52" s="85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BAJO</v>
      </c>
      <c r="R52" s="105"/>
      <c r="S52" s="105"/>
      <c r="T52" s="105" t="s">
        <v>182</v>
      </c>
      <c r="U52" s="105" t="s">
        <v>183</v>
      </c>
      <c r="V52" s="85" t="s">
        <v>51</v>
      </c>
      <c r="W52" s="87">
        <f>VLOOKUP(V52,'MAPAS DE RIESGOS INHER Y RESID'!$E$16:$F$18,2,FALSE)</f>
        <v>0.4</v>
      </c>
      <c r="X52" s="104">
        <f t="shared" si="8"/>
        <v>4.8</v>
      </c>
      <c r="Y52" s="101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103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6" ht="208.5" customHeight="1">
      <c r="A53" s="113"/>
      <c r="B53" s="112"/>
      <c r="C53" s="112"/>
      <c r="D53" s="112"/>
      <c r="E53" s="112"/>
      <c r="F53" s="112"/>
      <c r="G53" s="112"/>
      <c r="H53" s="113"/>
      <c r="I53" s="103" t="s">
        <v>184</v>
      </c>
      <c r="J53" s="103" t="s">
        <v>185</v>
      </c>
      <c r="K53" s="103" t="s">
        <v>186</v>
      </c>
      <c r="L53" s="85" t="s">
        <v>60</v>
      </c>
      <c r="M53" s="86">
        <f>VLOOKUP('MATRIZ DE RIESGOS DE SST'!L53,'MAPAS DE RIESGOS INHER Y RESID'!$E$3:$F$7,2,FALSE)</f>
        <v>2</v>
      </c>
      <c r="N53" s="85" t="s">
        <v>116</v>
      </c>
      <c r="O53" s="86">
        <f>VLOOKUP('MATRIZ DE RIESGOS DE SST'!N53,'MAPAS DE RIESGOS INHER Y RESID'!$O$3:$P$7,2,FALSE)</f>
        <v>256</v>
      </c>
      <c r="P53" s="86">
        <f t="shared" si="7"/>
        <v>512</v>
      </c>
      <c r="Q53" s="85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ALTO</v>
      </c>
      <c r="R53" s="105"/>
      <c r="S53" s="105" t="s">
        <v>187</v>
      </c>
      <c r="T53" s="105" t="s">
        <v>188</v>
      </c>
      <c r="U53" s="105" t="s">
        <v>189</v>
      </c>
      <c r="V53" s="85" t="s">
        <v>51</v>
      </c>
      <c r="W53" s="87">
        <f>VLOOKUP(V53,'MAPAS DE RIESGOS INHER Y RESID'!$E$16:$F$18,2,FALSE)</f>
        <v>0.4</v>
      </c>
      <c r="X53" s="104">
        <f t="shared" si="8"/>
        <v>307.2</v>
      </c>
      <c r="Y53" s="101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ALTO</v>
      </c>
      <c r="Z53" s="103" t="str">
        <f>VLOOKUP('MATRIZ DE RIESGOS DE SST'!Y53,'TABLA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54" spans="1:26" ht="208.5" customHeight="1">
      <c r="A54" s="113"/>
      <c r="B54" s="112"/>
      <c r="C54" s="112"/>
      <c r="D54" s="112"/>
      <c r="E54" s="112"/>
      <c r="F54" s="112"/>
      <c r="G54" s="112"/>
      <c r="H54" s="113"/>
      <c r="I54" s="77" t="s">
        <v>190</v>
      </c>
      <c r="J54" s="76" t="s">
        <v>191</v>
      </c>
      <c r="K54" s="77" t="s">
        <v>192</v>
      </c>
      <c r="L54" s="85" t="s">
        <v>60</v>
      </c>
      <c r="M54" s="86">
        <f>VLOOKUP('MATRIZ DE RIESGOS DE SST'!L54,'MAPAS DE RIESGOS INHER Y RESID'!$E$3:$F$7,2,FALSE)</f>
        <v>2</v>
      </c>
      <c r="N54" s="85" t="s">
        <v>116</v>
      </c>
      <c r="O54" s="86">
        <f>VLOOKUP('MATRIZ DE RIESGOS DE SST'!N54,'MAPAS DE RIESGOS INHER Y RESID'!$O$3:$P$7,2,FALSE)</f>
        <v>256</v>
      </c>
      <c r="P54" s="86">
        <f t="shared" si="7"/>
        <v>512</v>
      </c>
      <c r="Q54" s="85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ALTO</v>
      </c>
      <c r="R54" s="105"/>
      <c r="S54" s="105" t="s">
        <v>187</v>
      </c>
      <c r="T54" s="105" t="s">
        <v>188</v>
      </c>
      <c r="U54" s="105" t="s">
        <v>189</v>
      </c>
      <c r="V54" s="85" t="s">
        <v>51</v>
      </c>
      <c r="W54" s="87">
        <f>VLOOKUP(V54,'MAPAS DE RIESGOS INHER Y RESID'!$E$16:$F$18,2,FALSE)</f>
        <v>0.4</v>
      </c>
      <c r="X54" s="104">
        <f t="shared" si="8"/>
        <v>307.2</v>
      </c>
      <c r="Y54" s="101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ALTO</v>
      </c>
      <c r="Z54" s="103" t="str">
        <f>VLOOKUP('MATRIZ DE RIESGOS DE SST'!Y54,'TABLA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55" spans="1:26" ht="184.5" customHeight="1">
      <c r="A55" s="113"/>
      <c r="B55" s="112"/>
      <c r="C55" s="112"/>
      <c r="D55" s="112"/>
      <c r="E55" s="112"/>
      <c r="F55" s="112"/>
      <c r="G55" s="112"/>
      <c r="H55" s="113"/>
      <c r="I55" s="103" t="s">
        <v>119</v>
      </c>
      <c r="J55" s="103" t="s">
        <v>120</v>
      </c>
      <c r="K55" s="103" t="s">
        <v>121</v>
      </c>
      <c r="L55" s="85" t="s">
        <v>60</v>
      </c>
      <c r="M55" s="86">
        <f>VLOOKUP('MATRIZ DE RIESGOS DE SST'!L55,'MAPAS DE RIESGOS INHER Y RESID'!$E$3:$F$7,2,FALSE)</f>
        <v>2</v>
      </c>
      <c r="N55" s="85" t="s">
        <v>52</v>
      </c>
      <c r="O55" s="86">
        <f>VLOOKUP('MATRIZ DE RIESGOS DE SST'!N55,'MAPAS DE RIESGOS INHER Y RESID'!$O$3:$P$7,2,FALSE)</f>
        <v>16</v>
      </c>
      <c r="P55" s="86">
        <f t="shared" si="7"/>
        <v>32</v>
      </c>
      <c r="Q55" s="85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105"/>
      <c r="S55" s="105" t="s">
        <v>122</v>
      </c>
      <c r="T55" s="105"/>
      <c r="U55" s="105" t="s">
        <v>123</v>
      </c>
      <c r="V55" s="85" t="s">
        <v>51</v>
      </c>
      <c r="W55" s="87">
        <f>VLOOKUP(V55,'MAPAS DE RIESGOS INHER Y RESID'!$E$16:$F$18,2,FALSE)</f>
        <v>0.4</v>
      </c>
      <c r="X55" s="104">
        <f t="shared" si="8"/>
        <v>19.2</v>
      </c>
      <c r="Y55" s="101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MODERADO</v>
      </c>
      <c r="Z55" s="103" t="str">
        <f>VLOOKUP('MATRIZ DE RIESGOS DE SST'!Y55,'TABLA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6" spans="1:26" ht="188.25" customHeight="1">
      <c r="A56" s="113"/>
      <c r="B56" s="112"/>
      <c r="C56" s="112"/>
      <c r="D56" s="112"/>
      <c r="E56" s="112"/>
      <c r="F56" s="112"/>
      <c r="G56" s="112"/>
      <c r="H56" s="113"/>
      <c r="I56" s="103" t="s">
        <v>124</v>
      </c>
      <c r="J56" s="103" t="s">
        <v>125</v>
      </c>
      <c r="K56" s="103" t="s">
        <v>121</v>
      </c>
      <c r="L56" s="85" t="s">
        <v>60</v>
      </c>
      <c r="M56" s="86">
        <f>VLOOKUP('MATRIZ DE RIESGOS DE SST'!L56,'MAPAS DE RIESGOS INHER Y RESID'!$E$3:$F$7,2,FALSE)</f>
        <v>2</v>
      </c>
      <c r="N56" s="85" t="s">
        <v>52</v>
      </c>
      <c r="O56" s="86">
        <f>VLOOKUP('MATRIZ DE RIESGOS DE SST'!N56,'MAPAS DE RIESGOS INHER Y RESID'!$O$3:$P$7,2,FALSE)</f>
        <v>16</v>
      </c>
      <c r="P56" s="86">
        <f t="shared" si="7"/>
        <v>32</v>
      </c>
      <c r="Q56" s="85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105"/>
      <c r="S56" s="105" t="s">
        <v>122</v>
      </c>
      <c r="T56" s="105"/>
      <c r="U56" s="105" t="s">
        <v>126</v>
      </c>
      <c r="V56" s="85" t="s">
        <v>51</v>
      </c>
      <c r="W56" s="87">
        <f>VLOOKUP(V56,'MAPAS DE RIESGOS INHER Y RESID'!$E$16:$F$18,2,FALSE)</f>
        <v>0.4</v>
      </c>
      <c r="X56" s="104">
        <f t="shared" si="8"/>
        <v>19.2</v>
      </c>
      <c r="Y56" s="101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MODERADO</v>
      </c>
      <c r="Z56" s="103" t="str">
        <f>VLOOKUP('MATRIZ DE RIESGOS DE SST'!Y56,'TABLA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7" spans="1:26" ht="211.5" customHeight="1">
      <c r="A57" s="113"/>
      <c r="B57" s="112"/>
      <c r="C57" s="112"/>
      <c r="D57" s="112"/>
      <c r="E57" s="112"/>
      <c r="F57" s="112"/>
      <c r="G57" s="112"/>
      <c r="H57" s="113"/>
      <c r="I57" s="103" t="s">
        <v>193</v>
      </c>
      <c r="J57" s="103" t="s">
        <v>194</v>
      </c>
      <c r="K57" s="103" t="s">
        <v>195</v>
      </c>
      <c r="L57" s="85" t="s">
        <v>60</v>
      </c>
      <c r="M57" s="86">
        <f>VLOOKUP('MATRIZ DE RIESGOS DE SST'!L57,'MAPAS DE RIESGOS INHER Y RESID'!$E$3:$F$7,2,FALSE)</f>
        <v>2</v>
      </c>
      <c r="N57" s="85" t="s">
        <v>72</v>
      </c>
      <c r="O57" s="86">
        <f>VLOOKUP('MATRIZ DE RIESGOS DE SST'!N57,'MAPAS DE RIESGOS INHER Y RESID'!$O$3:$P$7,2,FALSE)</f>
        <v>4</v>
      </c>
      <c r="P57" s="86">
        <f t="shared" si="7"/>
        <v>8</v>
      </c>
      <c r="Q57" s="85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BAJO</v>
      </c>
      <c r="R57" s="105"/>
      <c r="S57" s="105"/>
      <c r="T57" s="105"/>
      <c r="U57" s="105" t="s">
        <v>196</v>
      </c>
      <c r="V57" s="85" t="s">
        <v>51</v>
      </c>
      <c r="W57" s="87">
        <f>VLOOKUP(V57,'MAPAS DE RIESGOS INHER Y RESID'!$E$16:$F$18,2,FALSE)</f>
        <v>0.4</v>
      </c>
      <c r="X57" s="104">
        <f t="shared" si="8"/>
        <v>4.8</v>
      </c>
      <c r="Y57" s="101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BAJO</v>
      </c>
      <c r="Z57" s="103" t="str">
        <f>VLOOKUP('MATRIZ DE RIESGOS DE SST'!Y57,'TABLA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8" spans="1:26" ht="209.25" customHeight="1">
      <c r="A58" s="113"/>
      <c r="B58" s="112"/>
      <c r="C58" s="112"/>
      <c r="D58" s="112"/>
      <c r="E58" s="112"/>
      <c r="F58" s="112"/>
      <c r="G58" s="112"/>
      <c r="H58" s="113"/>
      <c r="I58" s="103" t="s">
        <v>197</v>
      </c>
      <c r="J58" s="103" t="s">
        <v>198</v>
      </c>
      <c r="K58" s="103" t="s">
        <v>199</v>
      </c>
      <c r="L58" s="85" t="s">
        <v>60</v>
      </c>
      <c r="M58" s="86">
        <f>VLOOKUP('MATRIZ DE RIESGOS DE SST'!L58,'MAPAS DE RIESGOS INHER Y RESID'!$E$3:$F$7,2,FALSE)</f>
        <v>2</v>
      </c>
      <c r="N58" s="85" t="s">
        <v>72</v>
      </c>
      <c r="O58" s="86">
        <f>VLOOKUP('MATRIZ DE RIESGOS DE SST'!N58,'MAPAS DE RIESGOS INHER Y RESID'!$O$3:$P$7,2,FALSE)</f>
        <v>4</v>
      </c>
      <c r="P58" s="86">
        <f t="shared" si="7"/>
        <v>8</v>
      </c>
      <c r="Q58" s="85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BAJO</v>
      </c>
      <c r="R58" s="105"/>
      <c r="S58" s="105"/>
      <c r="T58" s="105"/>
      <c r="U58" s="105" t="s">
        <v>196</v>
      </c>
      <c r="V58" s="85" t="s">
        <v>51</v>
      </c>
      <c r="W58" s="87">
        <f>VLOOKUP(V58,'MAPAS DE RIESGOS INHER Y RESID'!$E$16:$F$18,2,FALSE)</f>
        <v>0.4</v>
      </c>
      <c r="X58" s="104">
        <f t="shared" si="8"/>
        <v>4.8</v>
      </c>
      <c r="Y58" s="101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BAJO</v>
      </c>
      <c r="Z58" s="103" t="str">
        <f>VLOOKUP('MATRIZ DE RIESGOS DE SST'!Y58,'TABLA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9" spans="1:26" ht="203.25" customHeight="1">
      <c r="A59" s="113"/>
      <c r="B59" s="112"/>
      <c r="C59" s="112"/>
      <c r="D59" s="112"/>
      <c r="E59" s="112"/>
      <c r="F59" s="112"/>
      <c r="G59" s="112"/>
      <c r="H59" s="113"/>
      <c r="I59" s="103" t="s">
        <v>136</v>
      </c>
      <c r="J59" s="103" t="s">
        <v>200</v>
      </c>
      <c r="K59" s="103" t="s">
        <v>138</v>
      </c>
      <c r="L59" s="85" t="s">
        <v>60</v>
      </c>
      <c r="M59" s="86">
        <f>VLOOKUP('MATRIZ DE RIESGOS DE SST'!L59,'MAPAS DE RIESGOS INHER Y RESID'!$E$3:$F$7,2,FALSE)</f>
        <v>2</v>
      </c>
      <c r="N59" s="85" t="s">
        <v>52</v>
      </c>
      <c r="O59" s="86">
        <f>VLOOKUP('MATRIZ DE RIESGOS DE SST'!N59,'MAPAS DE RIESGOS INHER Y RESID'!$O$3:$P$7,2,FALSE)</f>
        <v>16</v>
      </c>
      <c r="P59" s="86">
        <f t="shared" si="7"/>
        <v>32</v>
      </c>
      <c r="Q59" s="85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MODERADO</v>
      </c>
      <c r="R59" s="105"/>
      <c r="S59" s="105"/>
      <c r="T59" s="105"/>
      <c r="U59" s="105" t="s">
        <v>135</v>
      </c>
      <c r="V59" s="85" t="s">
        <v>56</v>
      </c>
      <c r="W59" s="87">
        <f>VLOOKUP(V59,'MAPAS DE RIESGOS INHER Y RESID'!$E$16:$F$18,2,FALSE)</f>
        <v>0.9</v>
      </c>
      <c r="X59" s="104">
        <f t="shared" si="8"/>
        <v>3.1999999999999993</v>
      </c>
      <c r="Y59" s="101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BAJO</v>
      </c>
      <c r="Z59" s="103" t="str">
        <f>VLOOKUP('MATRIZ DE RIESGOS DE SST'!Y59,'TABLA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6" ht="282" customHeight="1">
      <c r="A60" s="113"/>
      <c r="B60" s="112"/>
      <c r="C60" s="112"/>
      <c r="D60" s="112"/>
      <c r="E60" s="112"/>
      <c r="F60" s="112"/>
      <c r="G60" s="112"/>
      <c r="H60" s="113"/>
      <c r="I60" s="77" t="s">
        <v>201</v>
      </c>
      <c r="J60" s="76" t="s">
        <v>202</v>
      </c>
      <c r="K60" s="77" t="s">
        <v>203</v>
      </c>
      <c r="L60" s="85" t="s">
        <v>60</v>
      </c>
      <c r="M60" s="86">
        <f>VLOOKUP('MATRIZ DE RIESGOS DE SST'!L60,'MAPAS DE RIESGOS INHER Y RESID'!$E$3:$F$7,2,FALSE)</f>
        <v>2</v>
      </c>
      <c r="N60" s="85" t="s">
        <v>52</v>
      </c>
      <c r="O60" s="86">
        <f>VLOOKUP('MATRIZ DE RIESGOS DE SST'!N60,'MAPAS DE RIESGOS INHER Y RESID'!$O$3:$P$7,2,FALSE)</f>
        <v>16</v>
      </c>
      <c r="P60" s="86">
        <f t="shared" si="7"/>
        <v>32</v>
      </c>
      <c r="Q60" s="85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MODERADO</v>
      </c>
      <c r="R60" s="105"/>
      <c r="S60" s="105"/>
      <c r="T60" s="105"/>
      <c r="U60" s="105" t="s">
        <v>135</v>
      </c>
      <c r="V60" s="85" t="s">
        <v>56</v>
      </c>
      <c r="W60" s="87">
        <f>VLOOKUP(V60,'MAPAS DE RIESGOS INHER Y RESID'!$E$16:$F$18,2,FALSE)</f>
        <v>0.9</v>
      </c>
      <c r="X60" s="104">
        <f t="shared" si="8"/>
        <v>3.1999999999999993</v>
      </c>
      <c r="Y60" s="101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BAJO</v>
      </c>
      <c r="Z60" s="103" t="str">
        <f>VLOOKUP('MATRIZ DE RIESGOS DE SST'!Y60,'TABLA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1" spans="1:26" s="27" customFormat="1" ht="409.6" customHeight="1">
      <c r="A61" s="113" t="s">
        <v>204</v>
      </c>
      <c r="B61" s="112" t="s">
        <v>46</v>
      </c>
      <c r="C61" s="112"/>
      <c r="D61" s="112" t="s">
        <v>46</v>
      </c>
      <c r="E61" s="112"/>
      <c r="F61" s="112" t="s">
        <v>46</v>
      </c>
      <c r="G61" s="112"/>
      <c r="H61" s="113" t="s">
        <v>205</v>
      </c>
      <c r="I61" s="103" t="s">
        <v>113</v>
      </c>
      <c r="J61" s="76" t="s">
        <v>114</v>
      </c>
      <c r="K61" s="103" t="s">
        <v>115</v>
      </c>
      <c r="L61" s="85" t="s">
        <v>51</v>
      </c>
      <c r="M61" s="86">
        <f>VLOOKUP('MATRIZ DE RIESGOS DE SST'!L61,'MAPAS DE RIESGOS INHER Y RESID'!$E$3:$F$7,2,FALSE)</f>
        <v>3</v>
      </c>
      <c r="N61" s="85" t="s">
        <v>116</v>
      </c>
      <c r="O61" s="86">
        <f>VLOOKUP('MATRIZ DE RIESGOS DE SST'!N61,'MAPAS DE RIESGOS INHER Y RESID'!$O$3:$P$7,2,FALSE)</f>
        <v>256</v>
      </c>
      <c r="P61" s="86">
        <f>M61*O61</f>
        <v>768</v>
      </c>
      <c r="Q61" s="85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ALTO</v>
      </c>
      <c r="R61" s="105" t="s">
        <v>117</v>
      </c>
      <c r="S61" s="105"/>
      <c r="T61" s="105"/>
      <c r="U61" s="105" t="s">
        <v>118</v>
      </c>
      <c r="V61" s="85" t="s">
        <v>56</v>
      </c>
      <c r="W61" s="87">
        <f>VLOOKUP(V61,'MAPAS DE RIESGOS INHER Y RESID'!$E$16:$F$18,2,FALSE)</f>
        <v>0.9</v>
      </c>
      <c r="X61" s="104">
        <f>P61-(W61*P61)</f>
        <v>76.799999999999955</v>
      </c>
      <c r="Y61" s="101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MODERADO</v>
      </c>
      <c r="Z61" s="103" t="str">
        <f>VLOOKUP('MATRIZ DE RIESGOS DE SST'!Y61,'TABLA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2" spans="1:26" ht="207" customHeight="1">
      <c r="A62" s="113"/>
      <c r="B62" s="112"/>
      <c r="C62" s="112"/>
      <c r="D62" s="112"/>
      <c r="E62" s="112"/>
      <c r="F62" s="112"/>
      <c r="G62" s="112"/>
      <c r="H62" s="113"/>
      <c r="I62" s="103" t="s">
        <v>48</v>
      </c>
      <c r="J62" s="103" t="s">
        <v>49</v>
      </c>
      <c r="K62" s="103" t="s">
        <v>50</v>
      </c>
      <c r="L62" s="85" t="s">
        <v>51</v>
      </c>
      <c r="M62" s="86">
        <f>VLOOKUP('MATRIZ DE RIESGOS DE SST'!L62,'MAPAS DE RIESGOS INHER Y RESID'!$E$3:$F$7,2,FALSE)</f>
        <v>3</v>
      </c>
      <c r="N62" s="85" t="s">
        <v>52</v>
      </c>
      <c r="O62" s="86">
        <f>VLOOKUP('MATRIZ DE RIESGOS DE SST'!N62,'MAPAS DE RIESGOS INHER Y RESID'!$O$3:$P$7,2,FALSE)</f>
        <v>16</v>
      </c>
      <c r="P62" s="86">
        <f>M62*O62</f>
        <v>48</v>
      </c>
      <c r="Q62" s="85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MODERADO</v>
      </c>
      <c r="R62" s="105"/>
      <c r="S62" s="105" t="s">
        <v>53</v>
      </c>
      <c r="T62" s="105" t="s">
        <v>149</v>
      </c>
      <c r="U62" s="105" t="s">
        <v>55</v>
      </c>
      <c r="V62" s="85" t="s">
        <v>51</v>
      </c>
      <c r="W62" s="87">
        <f>VLOOKUP(V62,'MAPAS DE RIESGOS INHER Y RESID'!$E$16:$F$18,2,FALSE)</f>
        <v>0.4</v>
      </c>
      <c r="X62" s="104">
        <f>P62-(W62*P62)</f>
        <v>28.799999999999997</v>
      </c>
      <c r="Y62" s="101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MODERADO</v>
      </c>
      <c r="Z62" s="103" t="str">
        <f>VLOOKUP('MATRIZ DE RIESGOS DE SST'!Y62,'TABLA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3" spans="1:26" ht="182.25" customHeight="1">
      <c r="A63" s="113"/>
      <c r="B63" s="112"/>
      <c r="C63" s="112"/>
      <c r="D63" s="112"/>
      <c r="E63" s="112"/>
      <c r="F63" s="112"/>
      <c r="G63" s="112"/>
      <c r="H63" s="113"/>
      <c r="I63" s="103" t="s">
        <v>150</v>
      </c>
      <c r="J63" s="103" t="s">
        <v>151</v>
      </c>
      <c r="K63" s="103" t="s">
        <v>152</v>
      </c>
      <c r="L63" s="85" t="s">
        <v>51</v>
      </c>
      <c r="M63" s="86">
        <f>VLOOKUP('MATRIZ DE RIESGOS DE SST'!L63,'MAPAS DE RIESGOS INHER Y RESID'!$E$3:$F$7,2,FALSE)</f>
        <v>3</v>
      </c>
      <c r="N63" s="85" t="s">
        <v>52</v>
      </c>
      <c r="O63" s="86">
        <f>VLOOKUP('MATRIZ DE RIESGOS DE SST'!N63,'MAPAS DE RIESGOS INHER Y RESID'!$O$3:$P$7,2,FALSE)</f>
        <v>16</v>
      </c>
      <c r="P63" s="86">
        <f t="shared" ref="P63:P79" si="11">+M63*O63</f>
        <v>48</v>
      </c>
      <c r="Q63" s="85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MODERADO</v>
      </c>
      <c r="R63" s="105" t="s">
        <v>153</v>
      </c>
      <c r="S63" s="105" t="s">
        <v>154</v>
      </c>
      <c r="T63" s="105"/>
      <c r="U63" s="105" t="s">
        <v>155</v>
      </c>
      <c r="V63" s="85" t="s">
        <v>51</v>
      </c>
      <c r="W63" s="87">
        <f>VLOOKUP(V63,'MAPAS DE RIESGOS INHER Y RESID'!$E$16:$F$18,2,FALSE)</f>
        <v>0.4</v>
      </c>
      <c r="X63" s="104">
        <f t="shared" ref="X63:X79" si="12">P63-(P63*W63)</f>
        <v>28.799999999999997</v>
      </c>
      <c r="Y63" s="101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MODERADO</v>
      </c>
      <c r="Z63" s="103" t="str">
        <f>VLOOKUP('MATRIZ DE RIESGOS DE SST'!Y63,'TABLA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4" spans="1:26" ht="217.5" customHeight="1">
      <c r="A64" s="113"/>
      <c r="B64" s="112"/>
      <c r="C64" s="112"/>
      <c r="D64" s="112"/>
      <c r="E64" s="112"/>
      <c r="F64" s="112"/>
      <c r="G64" s="112"/>
      <c r="H64" s="113"/>
      <c r="I64" s="103" t="s">
        <v>75</v>
      </c>
      <c r="J64" s="103" t="s">
        <v>156</v>
      </c>
      <c r="K64" s="103" t="s">
        <v>77</v>
      </c>
      <c r="L64" s="85" t="s">
        <v>60</v>
      </c>
      <c r="M64" s="86">
        <f>VLOOKUP('MATRIZ DE RIESGOS DE SST'!L64,'MAPAS DE RIESGOS INHER Y RESID'!$E$3:$F$7,2,FALSE)</f>
        <v>2</v>
      </c>
      <c r="N64" s="85" t="s">
        <v>72</v>
      </c>
      <c r="O64" s="86">
        <f>VLOOKUP('MATRIZ DE RIESGOS DE SST'!N64,'MAPAS DE RIESGOS INHER Y RESID'!$O$3:$P$7,2,FALSE)</f>
        <v>4</v>
      </c>
      <c r="P64" s="86">
        <f t="shared" si="11"/>
        <v>8</v>
      </c>
      <c r="Q64" s="85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BAJO</v>
      </c>
      <c r="R64" s="105"/>
      <c r="S64" s="105"/>
      <c r="T64" s="105" t="s">
        <v>157</v>
      </c>
      <c r="U64" s="105" t="s">
        <v>158</v>
      </c>
      <c r="V64" s="85" t="s">
        <v>51</v>
      </c>
      <c r="W64" s="87">
        <f>VLOOKUP(V64,'MAPAS DE RIESGOS INHER Y RESID'!$E$16:$F$18,2,FALSE)</f>
        <v>0.4</v>
      </c>
      <c r="X64" s="104">
        <f t="shared" si="12"/>
        <v>4.8</v>
      </c>
      <c r="Y64" s="101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BAJO</v>
      </c>
      <c r="Z64" s="103" t="str">
        <f>VLOOKUP('MATRIZ DE RIESGOS DE SST'!Y64,'TABLA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5" spans="1:26" ht="210" customHeight="1">
      <c r="A65" s="113"/>
      <c r="B65" s="112"/>
      <c r="C65" s="112"/>
      <c r="D65" s="112"/>
      <c r="E65" s="112"/>
      <c r="F65" s="112"/>
      <c r="G65" s="112"/>
      <c r="H65" s="113"/>
      <c r="I65" s="103" t="s">
        <v>164</v>
      </c>
      <c r="J65" s="103" t="s">
        <v>165</v>
      </c>
      <c r="K65" s="103" t="s">
        <v>65</v>
      </c>
      <c r="L65" s="85" t="s">
        <v>60</v>
      </c>
      <c r="M65" s="86">
        <f>VLOOKUP('MATRIZ DE RIESGOS DE SST'!L65,'MAPAS DE RIESGOS INHER Y RESID'!$E$3:$F$7,2,FALSE)</f>
        <v>2</v>
      </c>
      <c r="N65" s="85" t="s">
        <v>72</v>
      </c>
      <c r="O65" s="86">
        <f>VLOOKUP('MATRIZ DE RIESGOS DE SST'!N65,'MAPAS DE RIESGOS INHER Y RESID'!$O$3:$P$7,2,FALSE)</f>
        <v>4</v>
      </c>
      <c r="P65" s="86">
        <f t="shared" si="11"/>
        <v>8</v>
      </c>
      <c r="Q65" s="85" t="str">
        <f>IF(OR('MAPAS DE RIESGOS INHER Y RESID'!$G$7='MATRIZ DE RIESGOS DE SST'!P65,P65&lt;'MAPAS DE RIESGOS INHER Y RESID'!$G$3+1),'MAPAS DE RIESGOS INHER Y RESID'!$M$6,IF(OR('MAPAS DE RIESGOS INHER Y RESID'!$H$5='MATRIZ DE RIESGOS DE SST'!P65,P65&lt;'MAPAS DE RIESGOS INHER Y RESID'!$I$5+1),'MAPAS DE RIESGOS INHER Y RESID'!$M$5,IF(OR('MAPAS DE RIESGOS INHER Y RESID'!$I$4='MATRIZ DE RIESGOS DE SST'!P65,P65&lt;'MAPAS DE RIESGOS INHER Y RESID'!$J$4+1),'MAPAS DE RIESGOS INHER Y RESID'!$M$4,'MAPAS DE RIESGOS INHER Y RESID'!$M$3)))</f>
        <v>BAJO</v>
      </c>
      <c r="R65" s="105"/>
      <c r="S65" s="105"/>
      <c r="T65" s="105" t="s">
        <v>166</v>
      </c>
      <c r="U65" s="105"/>
      <c r="V65" s="85" t="s">
        <v>51</v>
      </c>
      <c r="W65" s="87">
        <f>VLOOKUP(V65,'MAPAS DE RIESGOS INHER Y RESID'!$E$16:$F$18,2,FALSE)</f>
        <v>0.4</v>
      </c>
      <c r="X65" s="104">
        <f t="shared" si="12"/>
        <v>4.8</v>
      </c>
      <c r="Y65" s="101" t="str">
        <f>IF(OR('MAPAS DE RIESGOS INHER Y RESID'!$G$18='MATRIZ DE RIESGOS DE SST'!X65,X65&lt;'MAPAS DE RIESGOS INHER Y RESID'!$G$16+1),'MAPAS DE RIESGOS INHER Y RESID'!$M$19,IF(OR('MAPAS DE RIESGOS INHER Y RESID'!$H$17='MATRIZ DE RIESGOS DE SST'!X65,X65&lt;'MAPAS DE RIESGOS INHER Y RESID'!$I$18+1),'MAPAS DE RIESGOS INHER Y RESID'!$M$18,IF(OR('MAPAS DE RIESGOS INHER Y RESID'!$I$17='MATRIZ DE RIESGOS DE SST'!X65,X65&lt;'MAPAS DE RIESGOS INHER Y RESID'!$J$17+1),'MAPAS DE RIESGOS INHER Y RESID'!$M$17,'MAPAS DE RIESGOS INHER Y RESID'!$M$16)))</f>
        <v>BAJO</v>
      </c>
      <c r="Z65" s="103" t="str">
        <f>VLOOKUP('MATRIZ DE RIESGOS DE SST'!Y65,'TABLA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6" spans="1:26" ht="190.5" customHeight="1">
      <c r="A66" s="113"/>
      <c r="B66" s="112"/>
      <c r="C66" s="112"/>
      <c r="D66" s="112"/>
      <c r="E66" s="112"/>
      <c r="F66" s="112"/>
      <c r="G66" s="112"/>
      <c r="H66" s="113"/>
      <c r="I66" s="103" t="s">
        <v>167</v>
      </c>
      <c r="J66" s="103" t="s">
        <v>168</v>
      </c>
      <c r="K66" s="103" t="s">
        <v>169</v>
      </c>
      <c r="L66" s="85" t="s">
        <v>60</v>
      </c>
      <c r="M66" s="86">
        <f>VLOOKUP('MATRIZ DE RIESGOS DE SST'!L66,'MAPAS DE RIESGOS INHER Y RESID'!$E$3:$F$7,2,FALSE)</f>
        <v>2</v>
      </c>
      <c r="N66" s="85" t="s">
        <v>116</v>
      </c>
      <c r="O66" s="86">
        <f>VLOOKUP('MATRIZ DE RIESGOS DE SST'!N66,'MAPAS DE RIESGOS INHER Y RESID'!$O$3:$P$7,2,FALSE)</f>
        <v>256</v>
      </c>
      <c r="P66" s="86">
        <f t="shared" si="11"/>
        <v>512</v>
      </c>
      <c r="Q66" s="85" t="str">
        <f>IF(OR('MAPAS DE RIESGOS INHER Y RESID'!$G$7='MATRIZ DE RIESGOS DE SST'!P66,P66&lt;'MAPAS DE RIESGOS INHER Y RESID'!$G$3+1),'MAPAS DE RIESGOS INHER Y RESID'!$M$6,IF(OR('MAPAS DE RIESGOS INHER Y RESID'!$H$5='MATRIZ DE RIESGOS DE SST'!P66,P66&lt;'MAPAS DE RIESGOS INHER Y RESID'!$I$5+1),'MAPAS DE RIESGOS INHER Y RESID'!$M$5,IF(OR('MAPAS DE RIESGOS INHER Y RESID'!$I$4='MATRIZ DE RIESGOS DE SST'!P66,P66&lt;'MAPAS DE RIESGOS INHER Y RESID'!$J$4+1),'MAPAS DE RIESGOS INHER Y RESID'!$M$4,'MAPAS DE RIESGOS INHER Y RESID'!$M$3)))</f>
        <v>ALTO</v>
      </c>
      <c r="R66" s="105" t="s">
        <v>170</v>
      </c>
      <c r="S66" s="105" t="s">
        <v>171</v>
      </c>
      <c r="T66" s="105"/>
      <c r="U66" s="105" t="s">
        <v>95</v>
      </c>
      <c r="V66" s="85" t="s">
        <v>56</v>
      </c>
      <c r="W66" s="87">
        <f>VLOOKUP(V66,'MAPAS DE RIESGOS INHER Y RESID'!$E$16:$F$18,2,FALSE)</f>
        <v>0.9</v>
      </c>
      <c r="X66" s="104">
        <f t="shared" si="12"/>
        <v>51.199999999999989</v>
      </c>
      <c r="Y66" s="101" t="str">
        <f>IF(OR('MAPAS DE RIESGOS INHER Y RESID'!$G$18='MATRIZ DE RIESGOS DE SST'!X66,X66&lt;'MAPAS DE RIESGOS INHER Y RESID'!$G$16+1),'MAPAS DE RIESGOS INHER Y RESID'!$M$19,IF(OR('MAPAS DE RIESGOS INHER Y RESID'!$H$17='MATRIZ DE RIESGOS DE SST'!X66,X66&lt;'MAPAS DE RIESGOS INHER Y RESID'!$I$18+1),'MAPAS DE RIESGOS INHER Y RESID'!$M$18,IF(OR('MAPAS DE RIESGOS INHER Y RESID'!$I$17='MATRIZ DE RIESGOS DE SST'!X66,X66&lt;'MAPAS DE RIESGOS INHER Y RESID'!$J$17+1),'MAPAS DE RIESGOS INHER Y RESID'!$M$17,'MAPAS DE RIESGOS INHER Y RESID'!$M$16)))</f>
        <v>MODERADO</v>
      </c>
      <c r="Z66" s="103" t="str">
        <f>VLOOKUP('MATRIZ DE RIESGOS DE SST'!Y66,'TABLA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7" spans="1:26" ht="213.75" customHeight="1">
      <c r="A67" s="113"/>
      <c r="B67" s="112"/>
      <c r="C67" s="112"/>
      <c r="D67" s="112"/>
      <c r="E67" s="112"/>
      <c r="F67" s="112"/>
      <c r="G67" s="112"/>
      <c r="H67" s="113"/>
      <c r="I67" s="103" t="s">
        <v>206</v>
      </c>
      <c r="J67" s="103" t="s">
        <v>207</v>
      </c>
      <c r="K67" s="103" t="s">
        <v>208</v>
      </c>
      <c r="L67" s="85" t="s">
        <v>51</v>
      </c>
      <c r="M67" s="86">
        <f>VLOOKUP('MATRIZ DE RIESGOS DE SST'!L67,'MAPAS DE RIESGOS INHER Y RESID'!$E$3:$F$7,2,FALSE)</f>
        <v>3</v>
      </c>
      <c r="N67" s="85" t="s">
        <v>116</v>
      </c>
      <c r="O67" s="86">
        <f>VLOOKUP('MATRIZ DE RIESGOS DE SST'!N67,'MAPAS DE RIESGOS INHER Y RESID'!$O$3:$P$7,2,FALSE)</f>
        <v>256</v>
      </c>
      <c r="P67" s="86">
        <f t="shared" ref="P67" si="13">+M67*O67</f>
        <v>768</v>
      </c>
      <c r="Q67" s="85" t="str">
        <f>IF(OR('MAPAS DE RIESGOS INHER Y RESID'!$G$7='MATRIZ DE RIESGOS DE SST'!P67,P67&lt;'MAPAS DE RIESGOS INHER Y RESID'!$G$3+1),'MAPAS DE RIESGOS INHER Y RESID'!$M$6,IF(OR('MAPAS DE RIESGOS INHER Y RESID'!$H$5='MATRIZ DE RIESGOS DE SST'!P67,P67&lt;'MAPAS DE RIESGOS INHER Y RESID'!$I$5+1),'MAPAS DE RIESGOS INHER Y RESID'!$M$5,IF(OR('MAPAS DE RIESGOS INHER Y RESID'!$I$4='MATRIZ DE RIESGOS DE SST'!P67,P67&lt;'MAPAS DE RIESGOS INHER Y RESID'!$J$4+1),'MAPAS DE RIESGOS INHER Y RESID'!$M$4,'MAPAS DE RIESGOS INHER Y RESID'!$M$3)))</f>
        <v>ALTO</v>
      </c>
      <c r="R67" s="105" t="s">
        <v>209</v>
      </c>
      <c r="S67" s="105" t="s">
        <v>171</v>
      </c>
      <c r="T67" s="105"/>
      <c r="U67" s="105" t="s">
        <v>95</v>
      </c>
      <c r="V67" s="85" t="s">
        <v>56</v>
      </c>
      <c r="W67" s="87">
        <f>VLOOKUP(V67,'MAPAS DE RIESGOS INHER Y RESID'!$E$16:$F$18,2,FALSE)</f>
        <v>0.9</v>
      </c>
      <c r="X67" s="104">
        <f t="shared" ref="X67" si="14">P67-(P67*W67)</f>
        <v>76.799999999999955</v>
      </c>
      <c r="Y67" s="101" t="str">
        <f>IF(OR('MAPAS DE RIESGOS INHER Y RESID'!$G$18='MATRIZ DE RIESGOS DE SST'!X67,X67&lt;'MAPAS DE RIESGOS INHER Y RESID'!$G$16+1),'MAPAS DE RIESGOS INHER Y RESID'!$M$19,IF(OR('MAPAS DE RIESGOS INHER Y RESID'!$H$17='MATRIZ DE RIESGOS DE SST'!X67,X67&lt;'MAPAS DE RIESGOS INHER Y RESID'!$I$18+1),'MAPAS DE RIESGOS INHER Y RESID'!$M$18,IF(OR('MAPAS DE RIESGOS INHER Y RESID'!$I$17='MATRIZ DE RIESGOS DE SST'!X67,X67&lt;'MAPAS DE RIESGOS INHER Y RESID'!$J$17+1),'MAPAS DE RIESGOS INHER Y RESID'!$M$17,'MAPAS DE RIESGOS INHER Y RESID'!$M$16)))</f>
        <v>MODERADO</v>
      </c>
      <c r="Z67" s="103" t="str">
        <f>VLOOKUP('MATRIZ DE RIESGOS DE SST'!Y67,'TABLA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8" spans="1:26" ht="291" customHeight="1">
      <c r="A68" s="113"/>
      <c r="B68" s="112"/>
      <c r="C68" s="112"/>
      <c r="D68" s="112"/>
      <c r="E68" s="112"/>
      <c r="F68" s="112"/>
      <c r="G68" s="112"/>
      <c r="H68" s="113"/>
      <c r="I68" s="103" t="s">
        <v>105</v>
      </c>
      <c r="J68" s="103" t="s">
        <v>210</v>
      </c>
      <c r="K68" s="103" t="s">
        <v>107</v>
      </c>
      <c r="L68" s="85" t="s">
        <v>51</v>
      </c>
      <c r="M68" s="86">
        <f>VLOOKUP('MATRIZ DE RIESGOS DE SST'!L68,'MAPAS DE RIESGOS INHER Y RESID'!$E$3:$F$7,2,FALSE)</f>
        <v>3</v>
      </c>
      <c r="N68" s="85" t="s">
        <v>52</v>
      </c>
      <c r="O68" s="86">
        <f>VLOOKUP('MATRIZ DE RIESGOS DE SST'!N68,'MAPAS DE RIESGOS INHER Y RESID'!$O$3:$P$7,2,FALSE)</f>
        <v>16</v>
      </c>
      <c r="P68" s="86">
        <f t="shared" si="11"/>
        <v>48</v>
      </c>
      <c r="Q68" s="85" t="str">
        <f>IF(OR('MAPAS DE RIESGOS INHER Y RESID'!$G$7='MATRIZ DE RIESGOS DE SST'!P68,P68&lt;'MAPAS DE RIESGOS INHER Y RESID'!$G$3+1),'MAPAS DE RIESGOS INHER Y RESID'!$M$6,IF(OR('MAPAS DE RIESGOS INHER Y RESID'!$H$5='MATRIZ DE RIESGOS DE SST'!P68,P68&lt;'MAPAS DE RIESGOS INHER Y RESID'!$I$5+1),'MAPAS DE RIESGOS INHER Y RESID'!$M$5,IF(OR('MAPAS DE RIESGOS INHER Y RESID'!$I$4='MATRIZ DE RIESGOS DE SST'!P68,P68&lt;'MAPAS DE RIESGOS INHER Y RESID'!$J$4+1),'MAPAS DE RIESGOS INHER Y RESID'!$M$4,'MAPAS DE RIESGOS INHER Y RESID'!$M$3)))</f>
        <v>MODERADO</v>
      </c>
      <c r="R68" s="105"/>
      <c r="S68" s="105"/>
      <c r="T68" s="105" t="s">
        <v>173</v>
      </c>
      <c r="U68" s="105" t="s">
        <v>174</v>
      </c>
      <c r="V68" s="85" t="s">
        <v>51</v>
      </c>
      <c r="W68" s="87">
        <f>VLOOKUP(V68,'MAPAS DE RIESGOS INHER Y RESID'!$E$16:$F$18,2,FALSE)</f>
        <v>0.4</v>
      </c>
      <c r="X68" s="104">
        <f t="shared" si="12"/>
        <v>28.799999999999997</v>
      </c>
      <c r="Y68" s="101" t="str">
        <f>IF(OR('MAPAS DE RIESGOS INHER Y RESID'!$G$18='MATRIZ DE RIESGOS DE SST'!X68,X68&lt;'MAPAS DE RIESGOS INHER Y RESID'!$G$16+1),'MAPAS DE RIESGOS INHER Y RESID'!$M$19,IF(OR('MAPAS DE RIESGOS INHER Y RESID'!$H$17='MATRIZ DE RIESGOS DE SST'!X68,X68&lt;'MAPAS DE RIESGOS INHER Y RESID'!$I$18+1),'MAPAS DE RIESGOS INHER Y RESID'!$M$18,IF(OR('MAPAS DE RIESGOS INHER Y RESID'!$I$17='MATRIZ DE RIESGOS DE SST'!X68,X68&lt;'MAPAS DE RIESGOS INHER Y RESID'!$J$17+1),'MAPAS DE RIESGOS INHER Y RESID'!$M$17,'MAPAS DE RIESGOS INHER Y RESID'!$M$16)))</f>
        <v>MODERADO</v>
      </c>
      <c r="Z68" s="103" t="str">
        <f>VLOOKUP('MATRIZ DE RIESGOS DE SST'!Y68,'TABLA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9" spans="1:26" ht="274.5" customHeight="1">
      <c r="A69" s="113"/>
      <c r="B69" s="112"/>
      <c r="C69" s="112"/>
      <c r="D69" s="112"/>
      <c r="E69" s="112"/>
      <c r="F69" s="112"/>
      <c r="G69" s="112"/>
      <c r="H69" s="113"/>
      <c r="I69" s="103" t="s">
        <v>175</v>
      </c>
      <c r="J69" s="103" t="s">
        <v>176</v>
      </c>
      <c r="K69" s="103" t="s">
        <v>177</v>
      </c>
      <c r="L69" s="85" t="s">
        <v>60</v>
      </c>
      <c r="M69" s="86">
        <f>VLOOKUP('MATRIZ DE RIESGOS DE SST'!L69,'MAPAS DE RIESGOS INHER Y RESID'!$E$3:$F$7,2,FALSE)</f>
        <v>2</v>
      </c>
      <c r="N69" s="85" t="s">
        <v>52</v>
      </c>
      <c r="O69" s="86">
        <f>VLOOKUP('MATRIZ DE RIESGOS DE SST'!N69,'MAPAS DE RIESGOS INHER Y RESID'!$O$3:$P$7,2,FALSE)</f>
        <v>16</v>
      </c>
      <c r="P69" s="86">
        <f t="shared" si="11"/>
        <v>32</v>
      </c>
      <c r="Q69" s="85" t="str">
        <f>IF(OR('MAPAS DE RIESGOS INHER Y RESID'!$G$7='MATRIZ DE RIESGOS DE SST'!P69,P69&lt;'MAPAS DE RIESGOS INHER Y RESID'!$G$3+1),'MAPAS DE RIESGOS INHER Y RESID'!$M$6,IF(OR('MAPAS DE RIESGOS INHER Y RESID'!$H$5='MATRIZ DE RIESGOS DE SST'!P69,P69&lt;'MAPAS DE RIESGOS INHER Y RESID'!$I$5+1),'MAPAS DE RIESGOS INHER Y RESID'!$M$5,IF(OR('MAPAS DE RIESGOS INHER Y RESID'!$I$4='MATRIZ DE RIESGOS DE SST'!P69,P69&lt;'MAPAS DE RIESGOS INHER Y RESID'!$J$4+1),'MAPAS DE RIESGOS INHER Y RESID'!$M$4,'MAPAS DE RIESGOS INHER Y RESID'!$M$3)))</f>
        <v>MODERADO</v>
      </c>
      <c r="R69" s="105" t="s">
        <v>170</v>
      </c>
      <c r="S69" s="105" t="s">
        <v>178</v>
      </c>
      <c r="T69" s="105"/>
      <c r="U69" s="105" t="s">
        <v>95</v>
      </c>
      <c r="V69" s="85" t="s">
        <v>56</v>
      </c>
      <c r="W69" s="87">
        <f>VLOOKUP(V69,'MAPAS DE RIESGOS INHER Y RESID'!$E$16:$F$18,2,FALSE)</f>
        <v>0.9</v>
      </c>
      <c r="X69" s="104">
        <f t="shared" si="12"/>
        <v>3.1999999999999993</v>
      </c>
      <c r="Y69" s="101" t="str">
        <f>IF(OR('MAPAS DE RIESGOS INHER Y RESID'!$G$18='MATRIZ DE RIESGOS DE SST'!X69,X69&lt;'MAPAS DE RIESGOS INHER Y RESID'!$G$16+1),'MAPAS DE RIESGOS INHER Y RESID'!$M$19,IF(OR('MAPAS DE RIESGOS INHER Y RESID'!$H$17='MATRIZ DE RIESGOS DE SST'!X69,X69&lt;'MAPAS DE RIESGOS INHER Y RESID'!$I$18+1),'MAPAS DE RIESGOS INHER Y RESID'!$M$18,IF(OR('MAPAS DE RIESGOS INHER Y RESID'!$I$17='MATRIZ DE RIESGOS DE SST'!X69,X69&lt;'MAPAS DE RIESGOS INHER Y RESID'!$J$17+1),'MAPAS DE RIESGOS INHER Y RESID'!$M$17,'MAPAS DE RIESGOS INHER Y RESID'!$M$16)))</f>
        <v>BAJO</v>
      </c>
      <c r="Z69" s="103" t="str">
        <f>VLOOKUP('MATRIZ DE RIESGOS DE SST'!Y69,'TABLA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0" spans="1:26" ht="220.5" customHeight="1">
      <c r="A70" s="113"/>
      <c r="B70" s="112"/>
      <c r="C70" s="112"/>
      <c r="D70" s="112"/>
      <c r="E70" s="112"/>
      <c r="F70" s="112"/>
      <c r="G70" s="112"/>
      <c r="H70" s="113"/>
      <c r="I70" s="103" t="s">
        <v>179</v>
      </c>
      <c r="J70" s="103" t="s">
        <v>180</v>
      </c>
      <c r="K70" s="103" t="s">
        <v>181</v>
      </c>
      <c r="L70" s="85" t="s">
        <v>60</v>
      </c>
      <c r="M70" s="86">
        <f>VLOOKUP('MATRIZ DE RIESGOS DE SST'!L70,'MAPAS DE RIESGOS INHER Y RESID'!$E$3:$F$7,2,FALSE)</f>
        <v>2</v>
      </c>
      <c r="N70" s="85" t="s">
        <v>72</v>
      </c>
      <c r="O70" s="86">
        <f>VLOOKUP('MATRIZ DE RIESGOS DE SST'!N70,'MAPAS DE RIESGOS INHER Y RESID'!$O$3:$P$7,2,FALSE)</f>
        <v>4</v>
      </c>
      <c r="P70" s="86">
        <f t="shared" si="11"/>
        <v>8</v>
      </c>
      <c r="Q70" s="85" t="str">
        <f>IF(OR('MAPAS DE RIESGOS INHER Y RESID'!$G$7='MATRIZ DE RIESGOS DE SST'!P70,P70&lt;'MAPAS DE RIESGOS INHER Y RESID'!$G$3+1),'MAPAS DE RIESGOS INHER Y RESID'!$M$6,IF(OR('MAPAS DE RIESGOS INHER Y RESID'!$H$5='MATRIZ DE RIESGOS DE SST'!P70,P70&lt;'MAPAS DE RIESGOS INHER Y RESID'!$I$5+1),'MAPAS DE RIESGOS INHER Y RESID'!$M$5,IF(OR('MAPAS DE RIESGOS INHER Y RESID'!$I$4='MATRIZ DE RIESGOS DE SST'!P70,P70&lt;'MAPAS DE RIESGOS INHER Y RESID'!$J$4+1),'MAPAS DE RIESGOS INHER Y RESID'!$M$4,'MAPAS DE RIESGOS INHER Y RESID'!$M$3)))</f>
        <v>BAJO</v>
      </c>
      <c r="R70" s="105"/>
      <c r="S70" s="105"/>
      <c r="T70" s="105" t="s">
        <v>182</v>
      </c>
      <c r="U70" s="105" t="s">
        <v>183</v>
      </c>
      <c r="V70" s="85" t="s">
        <v>51</v>
      </c>
      <c r="W70" s="87">
        <f>VLOOKUP(V70,'MAPAS DE RIESGOS INHER Y RESID'!$E$16:$F$18,2,FALSE)</f>
        <v>0.4</v>
      </c>
      <c r="X70" s="104">
        <f t="shared" si="12"/>
        <v>4.8</v>
      </c>
      <c r="Y70" s="101" t="str">
        <f>IF(OR('MAPAS DE RIESGOS INHER Y RESID'!$G$18='MATRIZ DE RIESGOS DE SST'!X70,X70&lt;'MAPAS DE RIESGOS INHER Y RESID'!$G$16+1),'MAPAS DE RIESGOS INHER Y RESID'!$M$19,IF(OR('MAPAS DE RIESGOS INHER Y RESID'!$H$17='MATRIZ DE RIESGOS DE SST'!X70,X70&lt;'MAPAS DE RIESGOS INHER Y RESID'!$I$18+1),'MAPAS DE RIESGOS INHER Y RESID'!$M$18,IF(OR('MAPAS DE RIESGOS INHER Y RESID'!$I$17='MATRIZ DE RIESGOS DE SST'!X70,X70&lt;'MAPAS DE RIESGOS INHER Y RESID'!$J$17+1),'MAPAS DE RIESGOS INHER Y RESID'!$M$17,'MAPAS DE RIESGOS INHER Y RESID'!$M$16)))</f>
        <v>BAJO</v>
      </c>
      <c r="Z70" s="103" t="str">
        <f>VLOOKUP('MATRIZ DE RIESGOS DE SST'!Y70,'TABLA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1" spans="1:26" ht="220.5" customHeight="1">
      <c r="A71" s="113"/>
      <c r="B71" s="112"/>
      <c r="C71" s="112"/>
      <c r="D71" s="112"/>
      <c r="E71" s="112"/>
      <c r="F71" s="112"/>
      <c r="G71" s="112"/>
      <c r="H71" s="113"/>
      <c r="I71" s="103" t="s">
        <v>184</v>
      </c>
      <c r="J71" s="103" t="s">
        <v>185</v>
      </c>
      <c r="K71" s="103" t="s">
        <v>186</v>
      </c>
      <c r="L71" s="85" t="s">
        <v>60</v>
      </c>
      <c r="M71" s="86">
        <f>VLOOKUP('MATRIZ DE RIESGOS DE SST'!L71,'MAPAS DE RIESGOS INHER Y RESID'!$E$3:$F$7,2,FALSE)</f>
        <v>2</v>
      </c>
      <c r="N71" s="85" t="s">
        <v>116</v>
      </c>
      <c r="O71" s="86">
        <f>VLOOKUP('MATRIZ DE RIESGOS DE SST'!N71,'MAPAS DE RIESGOS INHER Y RESID'!$O$3:$P$7,2,FALSE)</f>
        <v>256</v>
      </c>
      <c r="P71" s="86">
        <f t="shared" si="11"/>
        <v>512</v>
      </c>
      <c r="Q71" s="85" t="str">
        <f>IF(OR('MAPAS DE RIESGOS INHER Y RESID'!$G$7='MATRIZ DE RIESGOS DE SST'!P71,P71&lt;'MAPAS DE RIESGOS INHER Y RESID'!$G$3+1),'MAPAS DE RIESGOS INHER Y RESID'!$M$6,IF(OR('MAPAS DE RIESGOS INHER Y RESID'!$H$5='MATRIZ DE RIESGOS DE SST'!P71,P71&lt;'MAPAS DE RIESGOS INHER Y RESID'!$I$5+1),'MAPAS DE RIESGOS INHER Y RESID'!$M$5,IF(OR('MAPAS DE RIESGOS INHER Y RESID'!$I$4='MATRIZ DE RIESGOS DE SST'!P71,P71&lt;'MAPAS DE RIESGOS INHER Y RESID'!$J$4+1),'MAPAS DE RIESGOS INHER Y RESID'!$M$4,'MAPAS DE RIESGOS INHER Y RESID'!$M$3)))</f>
        <v>ALTO</v>
      </c>
      <c r="R71" s="105"/>
      <c r="S71" s="105" t="s">
        <v>187</v>
      </c>
      <c r="T71" s="105" t="s">
        <v>188</v>
      </c>
      <c r="U71" s="105" t="s">
        <v>189</v>
      </c>
      <c r="V71" s="85" t="s">
        <v>51</v>
      </c>
      <c r="W71" s="87">
        <f>VLOOKUP(V71,'MAPAS DE RIESGOS INHER Y RESID'!$E$16:$F$18,2,FALSE)</f>
        <v>0.4</v>
      </c>
      <c r="X71" s="104">
        <f t="shared" si="12"/>
        <v>307.2</v>
      </c>
      <c r="Y71" s="101" t="str">
        <f>IF(OR('MAPAS DE RIESGOS INHER Y RESID'!$G$18='MATRIZ DE RIESGOS DE SST'!X71,X71&lt;'MAPAS DE RIESGOS INHER Y RESID'!$G$16+1),'MAPAS DE RIESGOS INHER Y RESID'!$M$19,IF(OR('MAPAS DE RIESGOS INHER Y RESID'!$H$17='MATRIZ DE RIESGOS DE SST'!X71,X71&lt;'MAPAS DE RIESGOS INHER Y RESID'!$I$18+1),'MAPAS DE RIESGOS INHER Y RESID'!$M$18,IF(OR('MAPAS DE RIESGOS INHER Y RESID'!$I$17='MATRIZ DE RIESGOS DE SST'!X71,X71&lt;'MAPAS DE RIESGOS INHER Y RESID'!$J$17+1),'MAPAS DE RIESGOS INHER Y RESID'!$M$17,'MAPAS DE RIESGOS INHER Y RESID'!$M$16)))</f>
        <v>ALTO</v>
      </c>
      <c r="Z71" s="103" t="str">
        <f>VLOOKUP('MATRIZ DE RIESGOS DE SST'!Y71,'TABLA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72" spans="1:26" ht="220.5" customHeight="1">
      <c r="A72" s="113"/>
      <c r="B72" s="112"/>
      <c r="C72" s="112"/>
      <c r="D72" s="112"/>
      <c r="E72" s="112"/>
      <c r="F72" s="112"/>
      <c r="G72" s="112"/>
      <c r="H72" s="113"/>
      <c r="I72" s="77" t="s">
        <v>190</v>
      </c>
      <c r="J72" s="76" t="s">
        <v>191</v>
      </c>
      <c r="K72" s="77" t="s">
        <v>192</v>
      </c>
      <c r="L72" s="85" t="s">
        <v>60</v>
      </c>
      <c r="M72" s="86">
        <f>VLOOKUP('MATRIZ DE RIESGOS DE SST'!L72,'MAPAS DE RIESGOS INHER Y RESID'!$E$3:$F$7,2,FALSE)</f>
        <v>2</v>
      </c>
      <c r="N72" s="85" t="s">
        <v>116</v>
      </c>
      <c r="O72" s="86">
        <f>VLOOKUP('MATRIZ DE RIESGOS DE SST'!N72,'MAPAS DE RIESGOS INHER Y RESID'!$O$3:$P$7,2,FALSE)</f>
        <v>256</v>
      </c>
      <c r="P72" s="86">
        <f t="shared" ref="P72" si="15">+M72*O72</f>
        <v>512</v>
      </c>
      <c r="Q72" s="85" t="str">
        <f>IF(OR('MAPAS DE RIESGOS INHER Y RESID'!$G$7='MATRIZ DE RIESGOS DE SST'!P72,P72&lt;'MAPAS DE RIESGOS INHER Y RESID'!$G$3+1),'MAPAS DE RIESGOS INHER Y RESID'!$M$6,IF(OR('MAPAS DE RIESGOS INHER Y RESID'!$H$5='MATRIZ DE RIESGOS DE SST'!P72,P72&lt;'MAPAS DE RIESGOS INHER Y RESID'!$I$5+1),'MAPAS DE RIESGOS INHER Y RESID'!$M$5,IF(OR('MAPAS DE RIESGOS INHER Y RESID'!$I$4='MATRIZ DE RIESGOS DE SST'!P72,P72&lt;'MAPAS DE RIESGOS INHER Y RESID'!$J$4+1),'MAPAS DE RIESGOS INHER Y RESID'!$M$4,'MAPAS DE RIESGOS INHER Y RESID'!$M$3)))</f>
        <v>ALTO</v>
      </c>
      <c r="R72" s="105"/>
      <c r="S72" s="105" t="s">
        <v>187</v>
      </c>
      <c r="T72" s="105" t="s">
        <v>188</v>
      </c>
      <c r="U72" s="105" t="s">
        <v>189</v>
      </c>
      <c r="V72" s="85" t="s">
        <v>51</v>
      </c>
      <c r="W72" s="87">
        <f>VLOOKUP(V72,'MAPAS DE RIESGOS INHER Y RESID'!$E$16:$F$18,2,FALSE)</f>
        <v>0.4</v>
      </c>
      <c r="X72" s="104">
        <f t="shared" ref="X72" si="16">P72-(P72*W72)</f>
        <v>307.2</v>
      </c>
      <c r="Y72" s="101" t="str">
        <f>IF(OR('MAPAS DE RIESGOS INHER Y RESID'!$G$18='MATRIZ DE RIESGOS DE SST'!X72,X72&lt;'MAPAS DE RIESGOS INHER Y RESID'!$G$16+1),'MAPAS DE RIESGOS INHER Y RESID'!$M$19,IF(OR('MAPAS DE RIESGOS INHER Y RESID'!$H$17='MATRIZ DE RIESGOS DE SST'!X72,X72&lt;'MAPAS DE RIESGOS INHER Y RESID'!$I$18+1),'MAPAS DE RIESGOS INHER Y RESID'!$M$18,IF(OR('MAPAS DE RIESGOS INHER Y RESID'!$I$17='MATRIZ DE RIESGOS DE SST'!X72,X72&lt;'MAPAS DE RIESGOS INHER Y RESID'!$J$17+1),'MAPAS DE RIESGOS INHER Y RESID'!$M$17,'MAPAS DE RIESGOS INHER Y RESID'!$M$16)))</f>
        <v>ALTO</v>
      </c>
      <c r="Z72" s="103" t="str">
        <f>VLOOKUP('MATRIZ DE RIESGOS DE SST'!Y72,'TABLA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73" spans="1:26" ht="201" customHeight="1">
      <c r="A73" s="113"/>
      <c r="B73" s="112"/>
      <c r="C73" s="112"/>
      <c r="D73" s="112"/>
      <c r="E73" s="112"/>
      <c r="F73" s="112"/>
      <c r="G73" s="112"/>
      <c r="H73" s="113"/>
      <c r="I73" s="103" t="s">
        <v>119</v>
      </c>
      <c r="J73" s="103" t="s">
        <v>120</v>
      </c>
      <c r="K73" s="103" t="s">
        <v>121</v>
      </c>
      <c r="L73" s="85" t="s">
        <v>60</v>
      </c>
      <c r="M73" s="86">
        <f>VLOOKUP('MATRIZ DE RIESGOS DE SST'!L73,'MAPAS DE RIESGOS INHER Y RESID'!$E$3:$F$7,2,FALSE)</f>
        <v>2</v>
      </c>
      <c r="N73" s="85" t="s">
        <v>52</v>
      </c>
      <c r="O73" s="86">
        <f>VLOOKUP('MATRIZ DE RIESGOS DE SST'!N73,'MAPAS DE RIESGOS INHER Y RESID'!$O$3:$P$7,2,FALSE)</f>
        <v>16</v>
      </c>
      <c r="P73" s="86">
        <f t="shared" si="11"/>
        <v>32</v>
      </c>
      <c r="Q73" s="85" t="str">
        <f>IF(OR('MAPAS DE RIESGOS INHER Y RESID'!$G$7='MATRIZ DE RIESGOS DE SST'!P73,P73&lt;'MAPAS DE RIESGOS INHER Y RESID'!$G$3+1),'MAPAS DE RIESGOS INHER Y RESID'!$M$6,IF(OR('MAPAS DE RIESGOS INHER Y RESID'!$H$5='MATRIZ DE RIESGOS DE SST'!P73,P73&lt;'MAPAS DE RIESGOS INHER Y RESID'!$I$5+1),'MAPAS DE RIESGOS INHER Y RESID'!$M$5,IF(OR('MAPAS DE RIESGOS INHER Y RESID'!$I$4='MATRIZ DE RIESGOS DE SST'!P73,P73&lt;'MAPAS DE RIESGOS INHER Y RESID'!$J$4+1),'MAPAS DE RIESGOS INHER Y RESID'!$M$4,'MAPAS DE RIESGOS INHER Y RESID'!$M$3)))</f>
        <v>MODERADO</v>
      </c>
      <c r="R73" s="105"/>
      <c r="S73" s="105" t="s">
        <v>122</v>
      </c>
      <c r="T73" s="105"/>
      <c r="U73" s="105" t="s">
        <v>123</v>
      </c>
      <c r="V73" s="85" t="s">
        <v>51</v>
      </c>
      <c r="W73" s="87">
        <f>VLOOKUP(V73,'MAPAS DE RIESGOS INHER Y RESID'!$E$16:$F$18,2,FALSE)</f>
        <v>0.4</v>
      </c>
      <c r="X73" s="104">
        <f t="shared" si="12"/>
        <v>19.2</v>
      </c>
      <c r="Y73" s="101" t="str">
        <f>IF(OR('MAPAS DE RIESGOS INHER Y RESID'!$G$18='MATRIZ DE RIESGOS DE SST'!X73,X73&lt;'MAPAS DE RIESGOS INHER Y RESID'!$G$16+1),'MAPAS DE RIESGOS INHER Y RESID'!$M$19,IF(OR('MAPAS DE RIESGOS INHER Y RESID'!$H$17='MATRIZ DE RIESGOS DE SST'!X73,X73&lt;'MAPAS DE RIESGOS INHER Y RESID'!$I$18+1),'MAPAS DE RIESGOS INHER Y RESID'!$M$18,IF(OR('MAPAS DE RIESGOS INHER Y RESID'!$I$17='MATRIZ DE RIESGOS DE SST'!X73,X73&lt;'MAPAS DE RIESGOS INHER Y RESID'!$J$17+1),'MAPAS DE RIESGOS INHER Y RESID'!$M$17,'MAPAS DE RIESGOS INHER Y RESID'!$M$16)))</f>
        <v>MODERADO</v>
      </c>
      <c r="Z73" s="103" t="str">
        <f>VLOOKUP('MATRIZ DE RIESGOS DE SST'!Y73,'TABLA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4" spans="1:26" ht="188.25" customHeight="1">
      <c r="A74" s="113"/>
      <c r="B74" s="112"/>
      <c r="C74" s="112"/>
      <c r="D74" s="112"/>
      <c r="E74" s="112"/>
      <c r="F74" s="112"/>
      <c r="G74" s="112"/>
      <c r="H74" s="113"/>
      <c r="I74" s="103" t="s">
        <v>124</v>
      </c>
      <c r="J74" s="103" t="s">
        <v>125</v>
      </c>
      <c r="K74" s="103" t="s">
        <v>121</v>
      </c>
      <c r="L74" s="85" t="s">
        <v>60</v>
      </c>
      <c r="M74" s="86">
        <f>VLOOKUP('MATRIZ DE RIESGOS DE SST'!L74,'MAPAS DE RIESGOS INHER Y RESID'!$E$3:$F$7,2,FALSE)</f>
        <v>2</v>
      </c>
      <c r="N74" s="85" t="s">
        <v>52</v>
      </c>
      <c r="O74" s="86">
        <f>VLOOKUP('MATRIZ DE RIESGOS DE SST'!N74,'MAPAS DE RIESGOS INHER Y RESID'!$O$3:$P$7,2,FALSE)</f>
        <v>16</v>
      </c>
      <c r="P74" s="86">
        <f t="shared" si="11"/>
        <v>32</v>
      </c>
      <c r="Q74" s="85" t="str">
        <f>IF(OR('MAPAS DE RIESGOS INHER Y RESID'!$G$7='MATRIZ DE RIESGOS DE SST'!P74,P74&lt;'MAPAS DE RIESGOS INHER Y RESID'!$G$3+1),'MAPAS DE RIESGOS INHER Y RESID'!$M$6,IF(OR('MAPAS DE RIESGOS INHER Y RESID'!$H$5='MATRIZ DE RIESGOS DE SST'!P74,P74&lt;'MAPAS DE RIESGOS INHER Y RESID'!$I$5+1),'MAPAS DE RIESGOS INHER Y RESID'!$M$5,IF(OR('MAPAS DE RIESGOS INHER Y RESID'!$I$4='MATRIZ DE RIESGOS DE SST'!P74,P74&lt;'MAPAS DE RIESGOS INHER Y RESID'!$J$4+1),'MAPAS DE RIESGOS INHER Y RESID'!$M$4,'MAPAS DE RIESGOS INHER Y RESID'!$M$3)))</f>
        <v>MODERADO</v>
      </c>
      <c r="R74" s="105"/>
      <c r="S74" s="105" t="s">
        <v>122</v>
      </c>
      <c r="T74" s="105"/>
      <c r="U74" s="105" t="s">
        <v>126</v>
      </c>
      <c r="V74" s="85" t="s">
        <v>51</v>
      </c>
      <c r="W74" s="87">
        <f>VLOOKUP(V74,'MAPAS DE RIESGOS INHER Y RESID'!$E$16:$F$18,2,FALSE)</f>
        <v>0.4</v>
      </c>
      <c r="X74" s="104">
        <f t="shared" si="12"/>
        <v>19.2</v>
      </c>
      <c r="Y74" s="101" t="str">
        <f>IF(OR('MAPAS DE RIESGOS INHER Y RESID'!$G$18='MATRIZ DE RIESGOS DE SST'!X74,X74&lt;'MAPAS DE RIESGOS INHER Y RESID'!$G$16+1),'MAPAS DE RIESGOS INHER Y RESID'!$M$19,IF(OR('MAPAS DE RIESGOS INHER Y RESID'!$H$17='MATRIZ DE RIESGOS DE SST'!X74,X74&lt;'MAPAS DE RIESGOS INHER Y RESID'!$I$18+1),'MAPAS DE RIESGOS INHER Y RESID'!$M$18,IF(OR('MAPAS DE RIESGOS INHER Y RESID'!$I$17='MATRIZ DE RIESGOS DE SST'!X74,X74&lt;'MAPAS DE RIESGOS INHER Y RESID'!$J$17+1),'MAPAS DE RIESGOS INHER Y RESID'!$M$17,'MAPAS DE RIESGOS INHER Y RESID'!$M$16)))</f>
        <v>MODERADO</v>
      </c>
      <c r="Z74" s="103" t="str">
        <f>VLOOKUP('MATRIZ DE RIESGOS DE SST'!Y74,'TABLA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5" spans="1:26" ht="209.25" customHeight="1">
      <c r="A75" s="113"/>
      <c r="B75" s="112"/>
      <c r="C75" s="112"/>
      <c r="D75" s="112"/>
      <c r="E75" s="112"/>
      <c r="F75" s="112"/>
      <c r="G75" s="112"/>
      <c r="H75" s="113"/>
      <c r="I75" s="103" t="s">
        <v>193</v>
      </c>
      <c r="J75" s="103" t="s">
        <v>194</v>
      </c>
      <c r="K75" s="103" t="s">
        <v>195</v>
      </c>
      <c r="L75" s="85" t="s">
        <v>60</v>
      </c>
      <c r="M75" s="86">
        <f>VLOOKUP('MATRIZ DE RIESGOS DE SST'!L75,'MAPAS DE RIESGOS INHER Y RESID'!$E$3:$F$7,2,FALSE)</f>
        <v>2</v>
      </c>
      <c r="N75" s="85" t="s">
        <v>72</v>
      </c>
      <c r="O75" s="86">
        <f>VLOOKUP('MATRIZ DE RIESGOS DE SST'!N75,'MAPAS DE RIESGOS INHER Y RESID'!$O$3:$P$7,2,FALSE)</f>
        <v>4</v>
      </c>
      <c r="P75" s="86">
        <f t="shared" si="11"/>
        <v>8</v>
      </c>
      <c r="Q75" s="85" t="str">
        <f>IF(OR('MAPAS DE RIESGOS INHER Y RESID'!$G$7='MATRIZ DE RIESGOS DE SST'!P75,P75&lt;'MAPAS DE RIESGOS INHER Y RESID'!$G$3+1),'MAPAS DE RIESGOS INHER Y RESID'!$M$6,IF(OR('MAPAS DE RIESGOS INHER Y RESID'!$H$5='MATRIZ DE RIESGOS DE SST'!P75,P75&lt;'MAPAS DE RIESGOS INHER Y RESID'!$I$5+1),'MAPAS DE RIESGOS INHER Y RESID'!$M$5,IF(OR('MAPAS DE RIESGOS INHER Y RESID'!$I$4='MATRIZ DE RIESGOS DE SST'!P75,P75&lt;'MAPAS DE RIESGOS INHER Y RESID'!$J$4+1),'MAPAS DE RIESGOS INHER Y RESID'!$M$4,'MAPAS DE RIESGOS INHER Y RESID'!$M$3)))</f>
        <v>BAJO</v>
      </c>
      <c r="R75" s="105"/>
      <c r="S75" s="105"/>
      <c r="T75" s="105"/>
      <c r="U75" s="105" t="s">
        <v>196</v>
      </c>
      <c r="V75" s="85" t="s">
        <v>51</v>
      </c>
      <c r="W75" s="87">
        <f>VLOOKUP(V75,'MAPAS DE RIESGOS INHER Y RESID'!$E$16:$F$18,2,FALSE)</f>
        <v>0.4</v>
      </c>
      <c r="X75" s="104">
        <f t="shared" si="12"/>
        <v>4.8</v>
      </c>
      <c r="Y75" s="101" t="str">
        <f>IF(OR('MAPAS DE RIESGOS INHER Y RESID'!$G$18='MATRIZ DE RIESGOS DE SST'!X75,X75&lt;'MAPAS DE RIESGOS INHER Y RESID'!$G$16+1),'MAPAS DE RIESGOS INHER Y RESID'!$M$19,IF(OR('MAPAS DE RIESGOS INHER Y RESID'!$H$17='MATRIZ DE RIESGOS DE SST'!X75,X75&lt;'MAPAS DE RIESGOS INHER Y RESID'!$I$18+1),'MAPAS DE RIESGOS INHER Y RESID'!$M$18,IF(OR('MAPAS DE RIESGOS INHER Y RESID'!$I$17='MATRIZ DE RIESGOS DE SST'!X75,X75&lt;'MAPAS DE RIESGOS INHER Y RESID'!$J$17+1),'MAPAS DE RIESGOS INHER Y RESID'!$M$17,'MAPAS DE RIESGOS INHER Y RESID'!$M$16)))</f>
        <v>BAJO</v>
      </c>
      <c r="Z75" s="103" t="str">
        <f>VLOOKUP('MATRIZ DE RIESGOS DE SST'!Y75,'TABLA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6" spans="1:26" ht="198" customHeight="1">
      <c r="A76" s="113"/>
      <c r="B76" s="112"/>
      <c r="C76" s="112"/>
      <c r="D76" s="112"/>
      <c r="E76" s="112"/>
      <c r="F76" s="112"/>
      <c r="G76" s="112"/>
      <c r="H76" s="113"/>
      <c r="I76" s="103" t="s">
        <v>197</v>
      </c>
      <c r="J76" s="103" t="s">
        <v>198</v>
      </c>
      <c r="K76" s="103" t="s">
        <v>199</v>
      </c>
      <c r="L76" s="85" t="s">
        <v>60</v>
      </c>
      <c r="M76" s="86">
        <f>VLOOKUP('MATRIZ DE RIESGOS DE SST'!L76,'MAPAS DE RIESGOS INHER Y RESID'!$E$3:$F$7,2,FALSE)</f>
        <v>2</v>
      </c>
      <c r="N76" s="85" t="s">
        <v>72</v>
      </c>
      <c r="O76" s="86">
        <f>VLOOKUP('MATRIZ DE RIESGOS DE SST'!N76,'MAPAS DE RIESGOS INHER Y RESID'!$O$3:$P$7,2,FALSE)</f>
        <v>4</v>
      </c>
      <c r="P76" s="86">
        <f t="shared" si="11"/>
        <v>8</v>
      </c>
      <c r="Q76" s="85" t="str">
        <f>IF(OR('MAPAS DE RIESGOS INHER Y RESID'!$G$7='MATRIZ DE RIESGOS DE SST'!P76,P76&lt;'MAPAS DE RIESGOS INHER Y RESID'!$G$3+1),'MAPAS DE RIESGOS INHER Y RESID'!$M$6,IF(OR('MAPAS DE RIESGOS INHER Y RESID'!$H$5='MATRIZ DE RIESGOS DE SST'!P76,P76&lt;'MAPAS DE RIESGOS INHER Y RESID'!$I$5+1),'MAPAS DE RIESGOS INHER Y RESID'!$M$5,IF(OR('MAPAS DE RIESGOS INHER Y RESID'!$I$4='MATRIZ DE RIESGOS DE SST'!P76,P76&lt;'MAPAS DE RIESGOS INHER Y RESID'!$J$4+1),'MAPAS DE RIESGOS INHER Y RESID'!$M$4,'MAPAS DE RIESGOS INHER Y RESID'!$M$3)))</f>
        <v>BAJO</v>
      </c>
      <c r="R76" s="105"/>
      <c r="S76" s="105"/>
      <c r="T76" s="105"/>
      <c r="U76" s="105" t="s">
        <v>196</v>
      </c>
      <c r="V76" s="85" t="s">
        <v>51</v>
      </c>
      <c r="W76" s="87">
        <f>VLOOKUP(V76,'MAPAS DE RIESGOS INHER Y RESID'!$E$16:$F$18,2,FALSE)</f>
        <v>0.4</v>
      </c>
      <c r="X76" s="104">
        <f t="shared" si="12"/>
        <v>4.8</v>
      </c>
      <c r="Y76" s="101" t="str">
        <f>IF(OR('MAPAS DE RIESGOS INHER Y RESID'!$G$18='MATRIZ DE RIESGOS DE SST'!X76,X76&lt;'MAPAS DE RIESGOS INHER Y RESID'!$G$16+1),'MAPAS DE RIESGOS INHER Y RESID'!$M$19,IF(OR('MAPAS DE RIESGOS INHER Y RESID'!$H$17='MATRIZ DE RIESGOS DE SST'!X76,X76&lt;'MAPAS DE RIESGOS INHER Y RESID'!$I$18+1),'MAPAS DE RIESGOS INHER Y RESID'!$M$18,IF(OR('MAPAS DE RIESGOS INHER Y RESID'!$I$17='MATRIZ DE RIESGOS DE SST'!X76,X76&lt;'MAPAS DE RIESGOS INHER Y RESID'!$J$17+1),'MAPAS DE RIESGOS INHER Y RESID'!$M$17,'MAPAS DE RIESGOS INHER Y RESID'!$M$16)))</f>
        <v>BAJO</v>
      </c>
      <c r="Z76" s="103" t="str">
        <f>VLOOKUP('MATRIZ DE RIESGOS DE SST'!Y76,'TABLA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7" spans="1:26" ht="203.25" customHeight="1">
      <c r="A77" s="113"/>
      <c r="B77" s="112"/>
      <c r="C77" s="112"/>
      <c r="D77" s="112"/>
      <c r="E77" s="112"/>
      <c r="F77" s="112"/>
      <c r="G77" s="112"/>
      <c r="H77" s="113"/>
      <c r="I77" s="103" t="s">
        <v>136</v>
      </c>
      <c r="J77" s="103" t="s">
        <v>200</v>
      </c>
      <c r="K77" s="103" t="s">
        <v>138</v>
      </c>
      <c r="L77" s="85" t="s">
        <v>60</v>
      </c>
      <c r="M77" s="86">
        <f>VLOOKUP('MATRIZ DE RIESGOS DE SST'!L77,'MAPAS DE RIESGOS INHER Y RESID'!$E$3:$F$7,2,FALSE)</f>
        <v>2</v>
      </c>
      <c r="N77" s="85" t="s">
        <v>52</v>
      </c>
      <c r="O77" s="86">
        <f>VLOOKUP('MATRIZ DE RIESGOS DE SST'!N77,'MAPAS DE RIESGOS INHER Y RESID'!$O$3:$P$7,2,FALSE)</f>
        <v>16</v>
      </c>
      <c r="P77" s="86">
        <f t="shared" si="11"/>
        <v>32</v>
      </c>
      <c r="Q77" s="85" t="str">
        <f>IF(OR('MAPAS DE RIESGOS INHER Y RESID'!$G$7='MATRIZ DE RIESGOS DE SST'!P77,P77&lt;'MAPAS DE RIESGOS INHER Y RESID'!$G$3+1),'MAPAS DE RIESGOS INHER Y RESID'!$M$6,IF(OR('MAPAS DE RIESGOS INHER Y RESID'!$H$5='MATRIZ DE RIESGOS DE SST'!P77,P77&lt;'MAPAS DE RIESGOS INHER Y RESID'!$I$5+1),'MAPAS DE RIESGOS INHER Y RESID'!$M$5,IF(OR('MAPAS DE RIESGOS INHER Y RESID'!$I$4='MATRIZ DE RIESGOS DE SST'!P77,P77&lt;'MAPAS DE RIESGOS INHER Y RESID'!$J$4+1),'MAPAS DE RIESGOS INHER Y RESID'!$M$4,'MAPAS DE RIESGOS INHER Y RESID'!$M$3)))</f>
        <v>MODERADO</v>
      </c>
      <c r="R77" s="105"/>
      <c r="S77" s="105"/>
      <c r="T77" s="105"/>
      <c r="U77" s="105" t="s">
        <v>135</v>
      </c>
      <c r="V77" s="85" t="s">
        <v>56</v>
      </c>
      <c r="W77" s="87">
        <f>VLOOKUP(V77,'MAPAS DE RIESGOS INHER Y RESID'!$E$16:$F$18,2,FALSE)</f>
        <v>0.9</v>
      </c>
      <c r="X77" s="104">
        <f t="shared" si="12"/>
        <v>3.1999999999999993</v>
      </c>
      <c r="Y77" s="101" t="str">
        <f>IF(OR('MAPAS DE RIESGOS INHER Y RESID'!$G$18='MATRIZ DE RIESGOS DE SST'!X77,X77&lt;'MAPAS DE RIESGOS INHER Y RESID'!$G$16+1),'MAPAS DE RIESGOS INHER Y RESID'!$M$19,IF(OR('MAPAS DE RIESGOS INHER Y RESID'!$H$17='MATRIZ DE RIESGOS DE SST'!X77,X77&lt;'MAPAS DE RIESGOS INHER Y RESID'!$I$18+1),'MAPAS DE RIESGOS INHER Y RESID'!$M$18,IF(OR('MAPAS DE RIESGOS INHER Y RESID'!$I$17='MATRIZ DE RIESGOS DE SST'!X77,X77&lt;'MAPAS DE RIESGOS INHER Y RESID'!$J$17+1),'MAPAS DE RIESGOS INHER Y RESID'!$M$17,'MAPAS DE RIESGOS INHER Y RESID'!$M$16)))</f>
        <v>BAJO</v>
      </c>
      <c r="Z77" s="103" t="str">
        <f>VLOOKUP('MATRIZ DE RIESGOS DE SST'!Y77,'TABLA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6" ht="282" customHeight="1">
      <c r="A78" s="113"/>
      <c r="B78" s="112"/>
      <c r="C78" s="112"/>
      <c r="D78" s="112"/>
      <c r="E78" s="112"/>
      <c r="F78" s="112"/>
      <c r="G78" s="112"/>
      <c r="H78" s="113"/>
      <c r="I78" s="77" t="s">
        <v>201</v>
      </c>
      <c r="J78" s="76" t="s">
        <v>202</v>
      </c>
      <c r="K78" s="77" t="s">
        <v>203</v>
      </c>
      <c r="L78" s="85" t="s">
        <v>60</v>
      </c>
      <c r="M78" s="86">
        <f>VLOOKUP('MATRIZ DE RIESGOS DE SST'!L78,'MAPAS DE RIESGOS INHER Y RESID'!$E$3:$F$7,2,FALSE)</f>
        <v>2</v>
      </c>
      <c r="N78" s="85" t="s">
        <v>52</v>
      </c>
      <c r="O78" s="86">
        <f>VLOOKUP('MATRIZ DE RIESGOS DE SST'!N78,'MAPAS DE RIESGOS INHER Y RESID'!$O$3:$P$7,2,FALSE)</f>
        <v>16</v>
      </c>
      <c r="P78" s="86">
        <f t="shared" ref="P78" si="17">+M78*O78</f>
        <v>32</v>
      </c>
      <c r="Q78" s="85" t="str">
        <f>IF(OR('MAPAS DE RIESGOS INHER Y RESID'!$G$7='MATRIZ DE RIESGOS DE SST'!P78,P78&lt;'MAPAS DE RIESGOS INHER Y RESID'!$G$3+1),'MAPAS DE RIESGOS INHER Y RESID'!$M$6,IF(OR('MAPAS DE RIESGOS INHER Y RESID'!$H$5='MATRIZ DE RIESGOS DE SST'!P78,P78&lt;'MAPAS DE RIESGOS INHER Y RESID'!$I$5+1),'MAPAS DE RIESGOS INHER Y RESID'!$M$5,IF(OR('MAPAS DE RIESGOS INHER Y RESID'!$I$4='MATRIZ DE RIESGOS DE SST'!P78,P78&lt;'MAPAS DE RIESGOS INHER Y RESID'!$J$4+1),'MAPAS DE RIESGOS INHER Y RESID'!$M$4,'MAPAS DE RIESGOS INHER Y RESID'!$M$3)))</f>
        <v>MODERADO</v>
      </c>
      <c r="R78" s="105"/>
      <c r="S78" s="105"/>
      <c r="T78" s="105"/>
      <c r="U78" s="105" t="s">
        <v>135</v>
      </c>
      <c r="V78" s="85" t="s">
        <v>56</v>
      </c>
      <c r="W78" s="87">
        <f>VLOOKUP(V78,'MAPAS DE RIESGOS INHER Y RESID'!$E$16:$F$18,2,FALSE)</f>
        <v>0.9</v>
      </c>
      <c r="X78" s="104">
        <f t="shared" ref="X78" si="18">P78-(P78*W78)</f>
        <v>3.1999999999999993</v>
      </c>
      <c r="Y78" s="101" t="str">
        <f>IF(OR('MAPAS DE RIESGOS INHER Y RESID'!$G$18='MATRIZ DE RIESGOS DE SST'!X78,X78&lt;'MAPAS DE RIESGOS INHER Y RESID'!$G$16+1),'MAPAS DE RIESGOS INHER Y RESID'!$M$19,IF(OR('MAPAS DE RIESGOS INHER Y RESID'!$H$17='MATRIZ DE RIESGOS DE SST'!X78,X78&lt;'MAPAS DE RIESGOS INHER Y RESID'!$I$18+1),'MAPAS DE RIESGOS INHER Y RESID'!$M$18,IF(OR('MAPAS DE RIESGOS INHER Y RESID'!$I$17='MATRIZ DE RIESGOS DE SST'!X78,X78&lt;'MAPAS DE RIESGOS INHER Y RESID'!$J$17+1),'MAPAS DE RIESGOS INHER Y RESID'!$M$17,'MAPAS DE RIESGOS INHER Y RESID'!$M$16)))</f>
        <v>BAJO</v>
      </c>
      <c r="Z78" s="103" t="str">
        <f>VLOOKUP('MATRIZ DE RIESGOS DE SST'!Y78,'TABLA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9" spans="1:26" ht="282" customHeight="1">
      <c r="A79" s="113"/>
      <c r="B79" s="112"/>
      <c r="C79" s="112"/>
      <c r="D79" s="112"/>
      <c r="E79" s="112"/>
      <c r="F79" s="112"/>
      <c r="G79" s="112"/>
      <c r="H79" s="113"/>
      <c r="I79" s="77" t="s">
        <v>211</v>
      </c>
      <c r="J79" s="76" t="s">
        <v>212</v>
      </c>
      <c r="K79" s="77" t="s">
        <v>213</v>
      </c>
      <c r="L79" s="85" t="s">
        <v>60</v>
      </c>
      <c r="M79" s="86">
        <f>VLOOKUP('MATRIZ DE RIESGOS DE SST'!L79,'MAPAS DE RIESGOS INHER Y RESID'!$E$3:$F$7,2,FALSE)</f>
        <v>2</v>
      </c>
      <c r="N79" s="85" t="s">
        <v>52</v>
      </c>
      <c r="O79" s="86">
        <f>VLOOKUP('MATRIZ DE RIESGOS DE SST'!N79,'MAPAS DE RIESGOS INHER Y RESID'!$O$3:$P$7,2,FALSE)</f>
        <v>16</v>
      </c>
      <c r="P79" s="86">
        <f t="shared" si="11"/>
        <v>32</v>
      </c>
      <c r="Q79" s="85" t="str">
        <f>IF(OR('MAPAS DE RIESGOS INHER Y RESID'!$G$7='MATRIZ DE RIESGOS DE SST'!P79,P79&lt;'MAPAS DE RIESGOS INHER Y RESID'!$G$3+1),'MAPAS DE RIESGOS INHER Y RESID'!$M$6,IF(OR('MAPAS DE RIESGOS INHER Y RESID'!$H$5='MATRIZ DE RIESGOS DE SST'!P79,P79&lt;'MAPAS DE RIESGOS INHER Y RESID'!$I$5+1),'MAPAS DE RIESGOS INHER Y RESID'!$M$5,IF(OR('MAPAS DE RIESGOS INHER Y RESID'!$I$4='MATRIZ DE RIESGOS DE SST'!P79,P79&lt;'MAPAS DE RIESGOS INHER Y RESID'!$J$4+1),'MAPAS DE RIESGOS INHER Y RESID'!$M$4,'MAPAS DE RIESGOS INHER Y RESID'!$M$3)))</f>
        <v>MODERADO</v>
      </c>
      <c r="R79" s="105"/>
      <c r="S79" s="105"/>
      <c r="T79" s="105" t="s">
        <v>182</v>
      </c>
      <c r="U79" s="105" t="s">
        <v>183</v>
      </c>
      <c r="V79" s="85" t="s">
        <v>56</v>
      </c>
      <c r="W79" s="87">
        <f>VLOOKUP(V79,'MAPAS DE RIESGOS INHER Y RESID'!$E$16:$F$18,2,FALSE)</f>
        <v>0.9</v>
      </c>
      <c r="X79" s="104">
        <f t="shared" si="12"/>
        <v>3.1999999999999993</v>
      </c>
      <c r="Y79" s="101" t="str">
        <f>IF(OR('MAPAS DE RIESGOS INHER Y RESID'!$G$18='MATRIZ DE RIESGOS DE SST'!X79,X79&lt;'MAPAS DE RIESGOS INHER Y RESID'!$G$16+1),'MAPAS DE RIESGOS INHER Y RESID'!$M$19,IF(OR('MAPAS DE RIESGOS INHER Y RESID'!$H$17='MATRIZ DE RIESGOS DE SST'!X79,X79&lt;'MAPAS DE RIESGOS INHER Y RESID'!$I$18+1),'MAPAS DE RIESGOS INHER Y RESID'!$M$18,IF(OR('MAPAS DE RIESGOS INHER Y RESID'!$I$17='MATRIZ DE RIESGOS DE SST'!X79,X79&lt;'MAPAS DE RIESGOS INHER Y RESID'!$J$17+1),'MAPAS DE RIESGOS INHER Y RESID'!$M$17,'MAPAS DE RIESGOS INHER Y RESID'!$M$16)))</f>
        <v>BAJO</v>
      </c>
      <c r="Z79" s="103" t="str">
        <f>VLOOKUP('MATRIZ DE RIESGOS DE SST'!Y79,'TABLA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0" spans="1:26" s="27" customFormat="1" ht="409.6" customHeight="1">
      <c r="A80" s="113" t="s">
        <v>214</v>
      </c>
      <c r="B80" s="112" t="s">
        <v>46</v>
      </c>
      <c r="C80" s="112"/>
      <c r="D80" s="112" t="s">
        <v>46</v>
      </c>
      <c r="E80" s="112"/>
      <c r="F80" s="112" t="s">
        <v>46</v>
      </c>
      <c r="G80" s="112"/>
      <c r="H80" s="113" t="s">
        <v>215</v>
      </c>
      <c r="I80" s="103" t="s">
        <v>113</v>
      </c>
      <c r="J80" s="76" t="s">
        <v>114</v>
      </c>
      <c r="K80" s="103" t="s">
        <v>115</v>
      </c>
      <c r="L80" s="85" t="s">
        <v>51</v>
      </c>
      <c r="M80" s="86">
        <f>VLOOKUP('MATRIZ DE RIESGOS DE SST'!L80,'MAPAS DE RIESGOS INHER Y RESID'!$E$3:$F$7,2,FALSE)</f>
        <v>3</v>
      </c>
      <c r="N80" s="85" t="s">
        <v>116</v>
      </c>
      <c r="O80" s="86">
        <f>VLOOKUP('MATRIZ DE RIESGOS DE SST'!N80,'MAPAS DE RIESGOS INHER Y RESID'!$O$3:$P$7,2,FALSE)</f>
        <v>256</v>
      </c>
      <c r="P80" s="86">
        <f>M80*O80</f>
        <v>768</v>
      </c>
      <c r="Q80" s="85" t="str">
        <f>IF(OR('MAPAS DE RIESGOS INHER Y RESID'!$G$7='MATRIZ DE RIESGOS DE SST'!P80,P80&lt;'MAPAS DE RIESGOS INHER Y RESID'!$G$3+1),'MAPAS DE RIESGOS INHER Y RESID'!$M$6,IF(OR('MAPAS DE RIESGOS INHER Y RESID'!$H$5='MATRIZ DE RIESGOS DE SST'!P80,P80&lt;'MAPAS DE RIESGOS INHER Y RESID'!$I$5+1),'MAPAS DE RIESGOS INHER Y RESID'!$M$5,IF(OR('MAPAS DE RIESGOS INHER Y RESID'!$I$4='MATRIZ DE RIESGOS DE SST'!P80,P80&lt;'MAPAS DE RIESGOS INHER Y RESID'!$J$4+1),'MAPAS DE RIESGOS INHER Y RESID'!$M$4,'MAPAS DE RIESGOS INHER Y RESID'!$M$3)))</f>
        <v>ALTO</v>
      </c>
      <c r="R80" s="105" t="s">
        <v>117</v>
      </c>
      <c r="S80" s="105"/>
      <c r="T80" s="105"/>
      <c r="U80" s="105" t="s">
        <v>118</v>
      </c>
      <c r="V80" s="85" t="s">
        <v>56</v>
      </c>
      <c r="W80" s="87">
        <f>VLOOKUP(V80,'MAPAS DE RIESGOS INHER Y RESID'!$E$16:$F$18,2,FALSE)</f>
        <v>0.9</v>
      </c>
      <c r="X80" s="104">
        <f>P80-(W80*P80)</f>
        <v>76.799999999999955</v>
      </c>
      <c r="Y80" s="101" t="str">
        <f>IF(OR('MAPAS DE RIESGOS INHER Y RESID'!$G$18='MATRIZ DE RIESGOS DE SST'!X80,X80&lt;'MAPAS DE RIESGOS INHER Y RESID'!$G$16+1),'MAPAS DE RIESGOS INHER Y RESID'!$M$19,IF(OR('MAPAS DE RIESGOS INHER Y RESID'!$H$17='MATRIZ DE RIESGOS DE SST'!X80,X80&lt;'MAPAS DE RIESGOS INHER Y RESID'!$I$18+1),'MAPAS DE RIESGOS INHER Y RESID'!$M$18,IF(OR('MAPAS DE RIESGOS INHER Y RESID'!$I$17='MATRIZ DE RIESGOS DE SST'!X80,X80&lt;'MAPAS DE RIESGOS INHER Y RESID'!$J$17+1),'MAPAS DE RIESGOS INHER Y RESID'!$M$17,'MAPAS DE RIESGOS INHER Y RESID'!$M$16)))</f>
        <v>MODERADO</v>
      </c>
      <c r="Z80" s="103" t="str">
        <f>VLOOKUP('MATRIZ DE RIESGOS DE SST'!Y80,'TABLA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1" spans="1:26" ht="207" customHeight="1">
      <c r="A81" s="113"/>
      <c r="B81" s="112"/>
      <c r="C81" s="112"/>
      <c r="D81" s="112"/>
      <c r="E81" s="112"/>
      <c r="F81" s="112"/>
      <c r="G81" s="112"/>
      <c r="H81" s="113"/>
      <c r="I81" s="103" t="s">
        <v>48</v>
      </c>
      <c r="J81" s="103" t="s">
        <v>49</v>
      </c>
      <c r="K81" s="103" t="s">
        <v>50</v>
      </c>
      <c r="L81" s="85" t="s">
        <v>51</v>
      </c>
      <c r="M81" s="86">
        <f>VLOOKUP('MATRIZ DE RIESGOS DE SST'!L81,'MAPAS DE RIESGOS INHER Y RESID'!$E$3:$F$7,2,FALSE)</f>
        <v>3</v>
      </c>
      <c r="N81" s="85" t="s">
        <v>52</v>
      </c>
      <c r="O81" s="86">
        <f>VLOOKUP('MATRIZ DE RIESGOS DE SST'!N81,'MAPAS DE RIESGOS INHER Y RESID'!$O$3:$P$7,2,FALSE)</f>
        <v>16</v>
      </c>
      <c r="P81" s="86">
        <f>M81*O81</f>
        <v>48</v>
      </c>
      <c r="Q81" s="85" t="str">
        <f>IF(OR('MAPAS DE RIESGOS INHER Y RESID'!$G$7='MATRIZ DE RIESGOS DE SST'!P81,P81&lt;'MAPAS DE RIESGOS INHER Y RESID'!$G$3+1),'MAPAS DE RIESGOS INHER Y RESID'!$M$6,IF(OR('MAPAS DE RIESGOS INHER Y RESID'!$H$5='MATRIZ DE RIESGOS DE SST'!P81,P81&lt;'MAPAS DE RIESGOS INHER Y RESID'!$I$5+1),'MAPAS DE RIESGOS INHER Y RESID'!$M$5,IF(OR('MAPAS DE RIESGOS INHER Y RESID'!$I$4='MATRIZ DE RIESGOS DE SST'!P81,P81&lt;'MAPAS DE RIESGOS INHER Y RESID'!$J$4+1),'MAPAS DE RIESGOS INHER Y RESID'!$M$4,'MAPAS DE RIESGOS INHER Y RESID'!$M$3)))</f>
        <v>MODERADO</v>
      </c>
      <c r="R81" s="105"/>
      <c r="S81" s="105" t="s">
        <v>53</v>
      </c>
      <c r="T81" s="105" t="s">
        <v>149</v>
      </c>
      <c r="U81" s="105" t="s">
        <v>55</v>
      </c>
      <c r="V81" s="85" t="s">
        <v>51</v>
      </c>
      <c r="W81" s="87">
        <f>VLOOKUP(V81,'MAPAS DE RIESGOS INHER Y RESID'!$E$16:$F$18,2,FALSE)</f>
        <v>0.4</v>
      </c>
      <c r="X81" s="104">
        <f>P81-(W81*P81)</f>
        <v>28.799999999999997</v>
      </c>
      <c r="Y81" s="101" t="str">
        <f>IF(OR('MAPAS DE RIESGOS INHER Y RESID'!$G$18='MATRIZ DE RIESGOS DE SST'!X81,X81&lt;'MAPAS DE RIESGOS INHER Y RESID'!$G$16+1),'MAPAS DE RIESGOS INHER Y RESID'!$M$19,IF(OR('MAPAS DE RIESGOS INHER Y RESID'!$H$17='MATRIZ DE RIESGOS DE SST'!X81,X81&lt;'MAPAS DE RIESGOS INHER Y RESID'!$I$18+1),'MAPAS DE RIESGOS INHER Y RESID'!$M$18,IF(OR('MAPAS DE RIESGOS INHER Y RESID'!$I$17='MATRIZ DE RIESGOS DE SST'!X81,X81&lt;'MAPAS DE RIESGOS INHER Y RESID'!$J$17+1),'MAPAS DE RIESGOS INHER Y RESID'!$M$17,'MAPAS DE RIESGOS INHER Y RESID'!$M$16)))</f>
        <v>MODERADO</v>
      </c>
      <c r="Z81" s="103" t="str">
        <f>VLOOKUP('MATRIZ DE RIESGOS DE SST'!Y81,'TABLA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2" spans="1:26" ht="182.25" customHeight="1">
      <c r="A82" s="113"/>
      <c r="B82" s="112"/>
      <c r="C82" s="112"/>
      <c r="D82" s="112"/>
      <c r="E82" s="112"/>
      <c r="F82" s="112"/>
      <c r="G82" s="112"/>
      <c r="H82" s="113"/>
      <c r="I82" s="103" t="s">
        <v>150</v>
      </c>
      <c r="J82" s="103" t="s">
        <v>151</v>
      </c>
      <c r="K82" s="103" t="s">
        <v>152</v>
      </c>
      <c r="L82" s="85" t="s">
        <v>51</v>
      </c>
      <c r="M82" s="86">
        <f>VLOOKUP('MATRIZ DE RIESGOS DE SST'!L82,'MAPAS DE RIESGOS INHER Y RESID'!$E$3:$F$7,2,FALSE)</f>
        <v>3</v>
      </c>
      <c r="N82" s="85" t="s">
        <v>52</v>
      </c>
      <c r="O82" s="86">
        <f>VLOOKUP('MATRIZ DE RIESGOS DE SST'!N82,'MAPAS DE RIESGOS INHER Y RESID'!$O$3:$P$7,2,FALSE)</f>
        <v>16</v>
      </c>
      <c r="P82" s="86">
        <f t="shared" ref="P82:P95" si="19">+M82*O82</f>
        <v>48</v>
      </c>
      <c r="Q82" s="85" t="str">
        <f>IF(OR('MAPAS DE RIESGOS INHER Y RESID'!$G$7='MATRIZ DE RIESGOS DE SST'!P82,P82&lt;'MAPAS DE RIESGOS INHER Y RESID'!$G$3+1),'MAPAS DE RIESGOS INHER Y RESID'!$M$6,IF(OR('MAPAS DE RIESGOS INHER Y RESID'!$H$5='MATRIZ DE RIESGOS DE SST'!P82,P82&lt;'MAPAS DE RIESGOS INHER Y RESID'!$I$5+1),'MAPAS DE RIESGOS INHER Y RESID'!$M$5,IF(OR('MAPAS DE RIESGOS INHER Y RESID'!$I$4='MATRIZ DE RIESGOS DE SST'!P82,P82&lt;'MAPAS DE RIESGOS INHER Y RESID'!$J$4+1),'MAPAS DE RIESGOS INHER Y RESID'!$M$4,'MAPAS DE RIESGOS INHER Y RESID'!$M$3)))</f>
        <v>MODERADO</v>
      </c>
      <c r="R82" s="105" t="s">
        <v>153</v>
      </c>
      <c r="S82" s="105" t="s">
        <v>154</v>
      </c>
      <c r="T82" s="105"/>
      <c r="U82" s="105" t="s">
        <v>155</v>
      </c>
      <c r="V82" s="85" t="s">
        <v>51</v>
      </c>
      <c r="W82" s="87">
        <f>VLOOKUP(V82,'MAPAS DE RIESGOS INHER Y RESID'!$E$16:$F$18,2,FALSE)</f>
        <v>0.4</v>
      </c>
      <c r="X82" s="104">
        <f t="shared" ref="X82:X95" si="20">P82-(P82*W82)</f>
        <v>28.799999999999997</v>
      </c>
      <c r="Y82" s="101" t="str">
        <f>IF(OR('MAPAS DE RIESGOS INHER Y RESID'!$G$18='MATRIZ DE RIESGOS DE SST'!X82,X82&lt;'MAPAS DE RIESGOS INHER Y RESID'!$G$16+1),'MAPAS DE RIESGOS INHER Y RESID'!$M$19,IF(OR('MAPAS DE RIESGOS INHER Y RESID'!$H$17='MATRIZ DE RIESGOS DE SST'!X82,X82&lt;'MAPAS DE RIESGOS INHER Y RESID'!$I$18+1),'MAPAS DE RIESGOS INHER Y RESID'!$M$18,IF(OR('MAPAS DE RIESGOS INHER Y RESID'!$I$17='MATRIZ DE RIESGOS DE SST'!X82,X82&lt;'MAPAS DE RIESGOS INHER Y RESID'!$J$17+1),'MAPAS DE RIESGOS INHER Y RESID'!$M$17,'MAPAS DE RIESGOS INHER Y RESID'!$M$16)))</f>
        <v>MODERADO</v>
      </c>
      <c r="Z82" s="103" t="str">
        <f>VLOOKUP('MATRIZ DE RIESGOS DE SST'!Y82,'TABLA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3" spans="1:26" ht="217.5" customHeight="1">
      <c r="A83" s="113"/>
      <c r="B83" s="112"/>
      <c r="C83" s="112"/>
      <c r="D83" s="112"/>
      <c r="E83" s="112"/>
      <c r="F83" s="112"/>
      <c r="G83" s="112"/>
      <c r="H83" s="113"/>
      <c r="I83" s="103" t="s">
        <v>75</v>
      </c>
      <c r="J83" s="103" t="s">
        <v>156</v>
      </c>
      <c r="K83" s="103" t="s">
        <v>77</v>
      </c>
      <c r="L83" s="85" t="s">
        <v>60</v>
      </c>
      <c r="M83" s="86">
        <f>VLOOKUP('MATRIZ DE RIESGOS DE SST'!L83,'MAPAS DE RIESGOS INHER Y RESID'!$E$3:$F$7,2,FALSE)</f>
        <v>2</v>
      </c>
      <c r="N83" s="85" t="s">
        <v>72</v>
      </c>
      <c r="O83" s="86">
        <f>VLOOKUP('MATRIZ DE RIESGOS DE SST'!N83,'MAPAS DE RIESGOS INHER Y RESID'!$O$3:$P$7,2,FALSE)</f>
        <v>4</v>
      </c>
      <c r="P83" s="86">
        <f t="shared" si="19"/>
        <v>8</v>
      </c>
      <c r="Q83" s="85" t="str">
        <f>IF(OR('MAPAS DE RIESGOS INHER Y RESID'!$G$7='MATRIZ DE RIESGOS DE SST'!P83,P83&lt;'MAPAS DE RIESGOS INHER Y RESID'!$G$3+1),'MAPAS DE RIESGOS INHER Y RESID'!$M$6,IF(OR('MAPAS DE RIESGOS INHER Y RESID'!$H$5='MATRIZ DE RIESGOS DE SST'!P83,P83&lt;'MAPAS DE RIESGOS INHER Y RESID'!$I$5+1),'MAPAS DE RIESGOS INHER Y RESID'!$M$5,IF(OR('MAPAS DE RIESGOS INHER Y RESID'!$I$4='MATRIZ DE RIESGOS DE SST'!P83,P83&lt;'MAPAS DE RIESGOS INHER Y RESID'!$J$4+1),'MAPAS DE RIESGOS INHER Y RESID'!$M$4,'MAPAS DE RIESGOS INHER Y RESID'!$M$3)))</f>
        <v>BAJO</v>
      </c>
      <c r="R83" s="105"/>
      <c r="S83" s="105"/>
      <c r="T83" s="105" t="s">
        <v>157</v>
      </c>
      <c r="U83" s="105" t="s">
        <v>158</v>
      </c>
      <c r="V83" s="85" t="s">
        <v>51</v>
      </c>
      <c r="W83" s="87">
        <f>VLOOKUP(V83,'MAPAS DE RIESGOS INHER Y RESID'!$E$16:$F$18,2,FALSE)</f>
        <v>0.4</v>
      </c>
      <c r="X83" s="104">
        <f t="shared" si="20"/>
        <v>4.8</v>
      </c>
      <c r="Y83" s="101" t="str">
        <f>IF(OR('MAPAS DE RIESGOS INHER Y RESID'!$G$18='MATRIZ DE RIESGOS DE SST'!X83,X83&lt;'MAPAS DE RIESGOS INHER Y RESID'!$G$16+1),'MAPAS DE RIESGOS INHER Y RESID'!$M$19,IF(OR('MAPAS DE RIESGOS INHER Y RESID'!$H$17='MATRIZ DE RIESGOS DE SST'!X83,X83&lt;'MAPAS DE RIESGOS INHER Y RESID'!$I$18+1),'MAPAS DE RIESGOS INHER Y RESID'!$M$18,IF(OR('MAPAS DE RIESGOS INHER Y RESID'!$I$17='MATRIZ DE RIESGOS DE SST'!X83,X83&lt;'MAPAS DE RIESGOS INHER Y RESID'!$J$17+1),'MAPAS DE RIESGOS INHER Y RESID'!$M$17,'MAPAS DE RIESGOS INHER Y RESID'!$M$16)))</f>
        <v>BAJO</v>
      </c>
      <c r="Z83" s="103" t="str">
        <f>VLOOKUP('MATRIZ DE RIESGOS DE SST'!Y83,'TABLA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6" ht="210" customHeight="1">
      <c r="A84" s="113"/>
      <c r="B84" s="112"/>
      <c r="C84" s="112"/>
      <c r="D84" s="112"/>
      <c r="E84" s="112"/>
      <c r="F84" s="112"/>
      <c r="G84" s="112"/>
      <c r="H84" s="113"/>
      <c r="I84" s="103" t="s">
        <v>164</v>
      </c>
      <c r="J84" s="103" t="s">
        <v>165</v>
      </c>
      <c r="K84" s="103" t="s">
        <v>65</v>
      </c>
      <c r="L84" s="85" t="s">
        <v>60</v>
      </c>
      <c r="M84" s="86">
        <f>VLOOKUP('MATRIZ DE RIESGOS DE SST'!L84,'MAPAS DE RIESGOS INHER Y RESID'!$E$3:$F$7,2,FALSE)</f>
        <v>2</v>
      </c>
      <c r="N84" s="85" t="s">
        <v>72</v>
      </c>
      <c r="O84" s="86">
        <f>VLOOKUP('MATRIZ DE RIESGOS DE SST'!N84,'MAPAS DE RIESGOS INHER Y RESID'!$O$3:$P$7,2,FALSE)</f>
        <v>4</v>
      </c>
      <c r="P84" s="86">
        <f t="shared" si="19"/>
        <v>8</v>
      </c>
      <c r="Q84" s="85" t="str">
        <f>IF(OR('MAPAS DE RIESGOS INHER Y RESID'!$G$7='MATRIZ DE RIESGOS DE SST'!P84,P84&lt;'MAPAS DE RIESGOS INHER Y RESID'!$G$3+1),'MAPAS DE RIESGOS INHER Y RESID'!$M$6,IF(OR('MAPAS DE RIESGOS INHER Y RESID'!$H$5='MATRIZ DE RIESGOS DE SST'!P84,P84&lt;'MAPAS DE RIESGOS INHER Y RESID'!$I$5+1),'MAPAS DE RIESGOS INHER Y RESID'!$M$5,IF(OR('MAPAS DE RIESGOS INHER Y RESID'!$I$4='MATRIZ DE RIESGOS DE SST'!P84,P84&lt;'MAPAS DE RIESGOS INHER Y RESID'!$J$4+1),'MAPAS DE RIESGOS INHER Y RESID'!$M$4,'MAPAS DE RIESGOS INHER Y RESID'!$M$3)))</f>
        <v>BAJO</v>
      </c>
      <c r="R84" s="105"/>
      <c r="S84" s="105"/>
      <c r="T84" s="105" t="s">
        <v>166</v>
      </c>
      <c r="U84" s="105"/>
      <c r="V84" s="85" t="s">
        <v>51</v>
      </c>
      <c r="W84" s="87">
        <f>VLOOKUP(V84,'MAPAS DE RIESGOS INHER Y RESID'!$E$16:$F$18,2,FALSE)</f>
        <v>0.4</v>
      </c>
      <c r="X84" s="104">
        <f t="shared" si="20"/>
        <v>4.8</v>
      </c>
      <c r="Y84" s="101" t="str">
        <f>IF(OR('MAPAS DE RIESGOS INHER Y RESID'!$G$18='MATRIZ DE RIESGOS DE SST'!X84,X84&lt;'MAPAS DE RIESGOS INHER Y RESID'!$G$16+1),'MAPAS DE RIESGOS INHER Y RESID'!$M$19,IF(OR('MAPAS DE RIESGOS INHER Y RESID'!$H$17='MATRIZ DE RIESGOS DE SST'!X84,X84&lt;'MAPAS DE RIESGOS INHER Y RESID'!$I$18+1),'MAPAS DE RIESGOS INHER Y RESID'!$M$18,IF(OR('MAPAS DE RIESGOS INHER Y RESID'!$I$17='MATRIZ DE RIESGOS DE SST'!X84,X84&lt;'MAPAS DE RIESGOS INHER Y RESID'!$J$17+1),'MAPAS DE RIESGOS INHER Y RESID'!$M$17,'MAPAS DE RIESGOS INHER Y RESID'!$M$16)))</f>
        <v>BAJO</v>
      </c>
      <c r="Z84" s="103" t="str">
        <f>VLOOKUP('MATRIZ DE RIESGOS DE SST'!Y84,'TABLA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6" ht="190.5" customHeight="1">
      <c r="A85" s="113"/>
      <c r="B85" s="112"/>
      <c r="C85" s="112"/>
      <c r="D85" s="112"/>
      <c r="E85" s="112"/>
      <c r="F85" s="112"/>
      <c r="G85" s="112"/>
      <c r="H85" s="113"/>
      <c r="I85" s="103" t="s">
        <v>167</v>
      </c>
      <c r="J85" s="103" t="s">
        <v>168</v>
      </c>
      <c r="K85" s="103" t="s">
        <v>169</v>
      </c>
      <c r="L85" s="85" t="s">
        <v>60</v>
      </c>
      <c r="M85" s="86">
        <f>VLOOKUP('MATRIZ DE RIESGOS DE SST'!L85,'MAPAS DE RIESGOS INHER Y RESID'!$E$3:$F$7,2,FALSE)</f>
        <v>2</v>
      </c>
      <c r="N85" s="85" t="s">
        <v>116</v>
      </c>
      <c r="O85" s="86">
        <f>VLOOKUP('MATRIZ DE RIESGOS DE SST'!N85,'MAPAS DE RIESGOS INHER Y RESID'!$O$3:$P$7,2,FALSE)</f>
        <v>256</v>
      </c>
      <c r="P85" s="86">
        <f t="shared" si="19"/>
        <v>512</v>
      </c>
      <c r="Q85" s="85" t="str">
        <f>IF(OR('MAPAS DE RIESGOS INHER Y RESID'!$G$7='MATRIZ DE RIESGOS DE SST'!P85,P85&lt;'MAPAS DE RIESGOS INHER Y RESID'!$G$3+1),'MAPAS DE RIESGOS INHER Y RESID'!$M$6,IF(OR('MAPAS DE RIESGOS INHER Y RESID'!$H$5='MATRIZ DE RIESGOS DE SST'!P85,P85&lt;'MAPAS DE RIESGOS INHER Y RESID'!$I$5+1),'MAPAS DE RIESGOS INHER Y RESID'!$M$5,IF(OR('MAPAS DE RIESGOS INHER Y RESID'!$I$4='MATRIZ DE RIESGOS DE SST'!P85,P85&lt;'MAPAS DE RIESGOS INHER Y RESID'!$J$4+1),'MAPAS DE RIESGOS INHER Y RESID'!$M$4,'MAPAS DE RIESGOS INHER Y RESID'!$M$3)))</f>
        <v>ALTO</v>
      </c>
      <c r="R85" s="105" t="s">
        <v>170</v>
      </c>
      <c r="S85" s="105" t="s">
        <v>171</v>
      </c>
      <c r="T85" s="105"/>
      <c r="U85" s="105" t="s">
        <v>95</v>
      </c>
      <c r="V85" s="85" t="s">
        <v>56</v>
      </c>
      <c r="W85" s="87">
        <f>VLOOKUP(V85,'MAPAS DE RIESGOS INHER Y RESID'!$E$16:$F$18,2,FALSE)</f>
        <v>0.9</v>
      </c>
      <c r="X85" s="104">
        <f t="shared" si="20"/>
        <v>51.199999999999989</v>
      </c>
      <c r="Y85" s="101" t="str">
        <f>IF(OR('MAPAS DE RIESGOS INHER Y RESID'!$G$18='MATRIZ DE RIESGOS DE SST'!X85,X85&lt;'MAPAS DE RIESGOS INHER Y RESID'!$G$16+1),'MAPAS DE RIESGOS INHER Y RESID'!$M$19,IF(OR('MAPAS DE RIESGOS INHER Y RESID'!$H$17='MATRIZ DE RIESGOS DE SST'!X85,X85&lt;'MAPAS DE RIESGOS INHER Y RESID'!$I$18+1),'MAPAS DE RIESGOS INHER Y RESID'!$M$18,IF(OR('MAPAS DE RIESGOS INHER Y RESID'!$I$17='MATRIZ DE RIESGOS DE SST'!X85,X85&lt;'MAPAS DE RIESGOS INHER Y RESID'!$J$17+1),'MAPAS DE RIESGOS INHER Y RESID'!$M$17,'MAPAS DE RIESGOS INHER Y RESID'!$M$16)))</f>
        <v>MODERADO</v>
      </c>
      <c r="Z85" s="103" t="str">
        <f>VLOOKUP('MATRIZ DE RIESGOS DE SST'!Y85,'TABLA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6" spans="1:26" ht="291" customHeight="1">
      <c r="A86" s="113"/>
      <c r="B86" s="112"/>
      <c r="C86" s="112"/>
      <c r="D86" s="112"/>
      <c r="E86" s="112"/>
      <c r="F86" s="112"/>
      <c r="G86" s="112"/>
      <c r="H86" s="113"/>
      <c r="I86" s="103" t="s">
        <v>105</v>
      </c>
      <c r="J86" s="103" t="s">
        <v>210</v>
      </c>
      <c r="K86" s="103" t="s">
        <v>107</v>
      </c>
      <c r="L86" s="85" t="s">
        <v>51</v>
      </c>
      <c r="M86" s="86">
        <f>VLOOKUP('MATRIZ DE RIESGOS DE SST'!L86,'MAPAS DE RIESGOS INHER Y RESID'!$E$3:$F$7,2,FALSE)</f>
        <v>3</v>
      </c>
      <c r="N86" s="85" t="s">
        <v>52</v>
      </c>
      <c r="O86" s="86">
        <f>VLOOKUP('MATRIZ DE RIESGOS DE SST'!N86,'MAPAS DE RIESGOS INHER Y RESID'!$O$3:$P$7,2,FALSE)</f>
        <v>16</v>
      </c>
      <c r="P86" s="86">
        <f t="shared" si="19"/>
        <v>48</v>
      </c>
      <c r="Q86" s="85" t="str">
        <f>IF(OR('MAPAS DE RIESGOS INHER Y RESID'!$G$7='MATRIZ DE RIESGOS DE SST'!P86,P86&lt;'MAPAS DE RIESGOS INHER Y RESID'!$G$3+1),'MAPAS DE RIESGOS INHER Y RESID'!$M$6,IF(OR('MAPAS DE RIESGOS INHER Y RESID'!$H$5='MATRIZ DE RIESGOS DE SST'!P86,P86&lt;'MAPAS DE RIESGOS INHER Y RESID'!$I$5+1),'MAPAS DE RIESGOS INHER Y RESID'!$M$5,IF(OR('MAPAS DE RIESGOS INHER Y RESID'!$I$4='MATRIZ DE RIESGOS DE SST'!P86,P86&lt;'MAPAS DE RIESGOS INHER Y RESID'!$J$4+1),'MAPAS DE RIESGOS INHER Y RESID'!$M$4,'MAPAS DE RIESGOS INHER Y RESID'!$M$3)))</f>
        <v>MODERADO</v>
      </c>
      <c r="R86" s="105"/>
      <c r="S86" s="105"/>
      <c r="T86" s="105" t="s">
        <v>173</v>
      </c>
      <c r="U86" s="105" t="s">
        <v>174</v>
      </c>
      <c r="V86" s="85" t="s">
        <v>51</v>
      </c>
      <c r="W86" s="87">
        <f>VLOOKUP(V86,'MAPAS DE RIESGOS INHER Y RESID'!$E$16:$F$18,2,FALSE)</f>
        <v>0.4</v>
      </c>
      <c r="X86" s="104">
        <f t="shared" si="20"/>
        <v>28.799999999999997</v>
      </c>
      <c r="Y86" s="101" t="str">
        <f>IF(OR('MAPAS DE RIESGOS INHER Y RESID'!$G$18='MATRIZ DE RIESGOS DE SST'!X86,X86&lt;'MAPAS DE RIESGOS INHER Y RESID'!$G$16+1),'MAPAS DE RIESGOS INHER Y RESID'!$M$19,IF(OR('MAPAS DE RIESGOS INHER Y RESID'!$H$17='MATRIZ DE RIESGOS DE SST'!X86,X86&lt;'MAPAS DE RIESGOS INHER Y RESID'!$I$18+1),'MAPAS DE RIESGOS INHER Y RESID'!$M$18,IF(OR('MAPAS DE RIESGOS INHER Y RESID'!$I$17='MATRIZ DE RIESGOS DE SST'!X86,X86&lt;'MAPAS DE RIESGOS INHER Y RESID'!$J$17+1),'MAPAS DE RIESGOS INHER Y RESID'!$M$17,'MAPAS DE RIESGOS INHER Y RESID'!$M$16)))</f>
        <v>MODERADO</v>
      </c>
      <c r="Z86" s="103" t="str">
        <f>VLOOKUP('MATRIZ DE RIESGOS DE SST'!Y86,'TABLA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7" spans="1:26" ht="274.5" customHeight="1">
      <c r="A87" s="113"/>
      <c r="B87" s="112"/>
      <c r="C87" s="112"/>
      <c r="D87" s="112"/>
      <c r="E87" s="112"/>
      <c r="F87" s="112"/>
      <c r="G87" s="112"/>
      <c r="H87" s="113"/>
      <c r="I87" s="103" t="s">
        <v>175</v>
      </c>
      <c r="J87" s="103" t="s">
        <v>176</v>
      </c>
      <c r="K87" s="103" t="s">
        <v>177</v>
      </c>
      <c r="L87" s="85" t="s">
        <v>60</v>
      </c>
      <c r="M87" s="86">
        <f>VLOOKUP('MATRIZ DE RIESGOS DE SST'!L87,'MAPAS DE RIESGOS INHER Y RESID'!$E$3:$F$7,2,FALSE)</f>
        <v>2</v>
      </c>
      <c r="N87" s="85" t="s">
        <v>52</v>
      </c>
      <c r="O87" s="86">
        <f>VLOOKUP('MATRIZ DE RIESGOS DE SST'!N87,'MAPAS DE RIESGOS INHER Y RESID'!$O$3:$P$7,2,FALSE)</f>
        <v>16</v>
      </c>
      <c r="P87" s="86">
        <f t="shared" si="19"/>
        <v>32</v>
      </c>
      <c r="Q87" s="85" t="str">
        <f>IF(OR('MAPAS DE RIESGOS INHER Y RESID'!$G$7='MATRIZ DE RIESGOS DE SST'!P87,P87&lt;'MAPAS DE RIESGOS INHER Y RESID'!$G$3+1),'MAPAS DE RIESGOS INHER Y RESID'!$M$6,IF(OR('MAPAS DE RIESGOS INHER Y RESID'!$H$5='MATRIZ DE RIESGOS DE SST'!P87,P87&lt;'MAPAS DE RIESGOS INHER Y RESID'!$I$5+1),'MAPAS DE RIESGOS INHER Y RESID'!$M$5,IF(OR('MAPAS DE RIESGOS INHER Y RESID'!$I$4='MATRIZ DE RIESGOS DE SST'!P87,P87&lt;'MAPAS DE RIESGOS INHER Y RESID'!$J$4+1),'MAPAS DE RIESGOS INHER Y RESID'!$M$4,'MAPAS DE RIESGOS INHER Y RESID'!$M$3)))</f>
        <v>MODERADO</v>
      </c>
      <c r="R87" s="105" t="s">
        <v>170</v>
      </c>
      <c r="S87" s="105" t="s">
        <v>178</v>
      </c>
      <c r="T87" s="105"/>
      <c r="U87" s="105" t="s">
        <v>95</v>
      </c>
      <c r="V87" s="85" t="s">
        <v>56</v>
      </c>
      <c r="W87" s="87">
        <f>VLOOKUP(V87,'MAPAS DE RIESGOS INHER Y RESID'!$E$16:$F$18,2,FALSE)</f>
        <v>0.9</v>
      </c>
      <c r="X87" s="104">
        <f t="shared" si="20"/>
        <v>3.1999999999999993</v>
      </c>
      <c r="Y87" s="101" t="str">
        <f>IF(OR('MAPAS DE RIESGOS INHER Y RESID'!$G$18='MATRIZ DE RIESGOS DE SST'!X87,X87&lt;'MAPAS DE RIESGOS INHER Y RESID'!$G$16+1),'MAPAS DE RIESGOS INHER Y RESID'!$M$19,IF(OR('MAPAS DE RIESGOS INHER Y RESID'!$H$17='MATRIZ DE RIESGOS DE SST'!X87,X87&lt;'MAPAS DE RIESGOS INHER Y RESID'!$I$18+1),'MAPAS DE RIESGOS INHER Y RESID'!$M$18,IF(OR('MAPAS DE RIESGOS INHER Y RESID'!$I$17='MATRIZ DE RIESGOS DE SST'!X87,X87&lt;'MAPAS DE RIESGOS INHER Y RESID'!$J$17+1),'MAPAS DE RIESGOS INHER Y RESID'!$M$17,'MAPAS DE RIESGOS INHER Y RESID'!$M$16)))</f>
        <v>BAJO</v>
      </c>
      <c r="Z87" s="103" t="str">
        <f>VLOOKUP('MATRIZ DE RIESGOS DE SST'!Y87,'TABLA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8" spans="1:26" ht="220.5" customHeight="1">
      <c r="A88" s="113"/>
      <c r="B88" s="112"/>
      <c r="C88" s="112"/>
      <c r="D88" s="112"/>
      <c r="E88" s="112"/>
      <c r="F88" s="112"/>
      <c r="G88" s="112"/>
      <c r="H88" s="113"/>
      <c r="I88" s="103" t="s">
        <v>179</v>
      </c>
      <c r="J88" s="103" t="s">
        <v>216</v>
      </c>
      <c r="K88" s="103" t="s">
        <v>181</v>
      </c>
      <c r="L88" s="85" t="s">
        <v>60</v>
      </c>
      <c r="M88" s="86">
        <f>VLOOKUP('MATRIZ DE RIESGOS DE SST'!L88,'MAPAS DE RIESGOS INHER Y RESID'!$E$3:$F$7,2,FALSE)</f>
        <v>2</v>
      </c>
      <c r="N88" s="85" t="s">
        <v>72</v>
      </c>
      <c r="O88" s="86">
        <f>VLOOKUP('MATRIZ DE RIESGOS DE SST'!N88,'MAPAS DE RIESGOS INHER Y RESID'!$O$3:$P$7,2,FALSE)</f>
        <v>4</v>
      </c>
      <c r="P88" s="86">
        <f t="shared" si="19"/>
        <v>8</v>
      </c>
      <c r="Q88" s="85" t="str">
        <f>IF(OR('MAPAS DE RIESGOS INHER Y RESID'!$G$7='MATRIZ DE RIESGOS DE SST'!P88,P88&lt;'MAPAS DE RIESGOS INHER Y RESID'!$G$3+1),'MAPAS DE RIESGOS INHER Y RESID'!$M$6,IF(OR('MAPAS DE RIESGOS INHER Y RESID'!$H$5='MATRIZ DE RIESGOS DE SST'!P88,P88&lt;'MAPAS DE RIESGOS INHER Y RESID'!$I$5+1),'MAPAS DE RIESGOS INHER Y RESID'!$M$5,IF(OR('MAPAS DE RIESGOS INHER Y RESID'!$I$4='MATRIZ DE RIESGOS DE SST'!P88,P88&lt;'MAPAS DE RIESGOS INHER Y RESID'!$J$4+1),'MAPAS DE RIESGOS INHER Y RESID'!$M$4,'MAPAS DE RIESGOS INHER Y RESID'!$M$3)))</f>
        <v>BAJO</v>
      </c>
      <c r="R88" s="105"/>
      <c r="S88" s="105"/>
      <c r="T88" s="105" t="s">
        <v>182</v>
      </c>
      <c r="U88" s="105" t="s">
        <v>183</v>
      </c>
      <c r="V88" s="85" t="s">
        <v>51</v>
      </c>
      <c r="W88" s="87">
        <f>VLOOKUP(V88,'MAPAS DE RIESGOS INHER Y RESID'!$E$16:$F$18,2,FALSE)</f>
        <v>0.4</v>
      </c>
      <c r="X88" s="104">
        <f t="shared" si="20"/>
        <v>4.8</v>
      </c>
      <c r="Y88" s="101" t="str">
        <f>IF(OR('MAPAS DE RIESGOS INHER Y RESID'!$G$18='MATRIZ DE RIESGOS DE SST'!X88,X88&lt;'MAPAS DE RIESGOS INHER Y RESID'!$G$16+1),'MAPAS DE RIESGOS INHER Y RESID'!$M$19,IF(OR('MAPAS DE RIESGOS INHER Y RESID'!$H$17='MATRIZ DE RIESGOS DE SST'!X88,X88&lt;'MAPAS DE RIESGOS INHER Y RESID'!$I$18+1),'MAPAS DE RIESGOS INHER Y RESID'!$M$18,IF(OR('MAPAS DE RIESGOS INHER Y RESID'!$I$17='MATRIZ DE RIESGOS DE SST'!X88,X88&lt;'MAPAS DE RIESGOS INHER Y RESID'!$J$17+1),'MAPAS DE RIESGOS INHER Y RESID'!$M$17,'MAPAS DE RIESGOS INHER Y RESID'!$M$16)))</f>
        <v>BAJO</v>
      </c>
      <c r="Z88" s="103" t="str">
        <f>VLOOKUP('MATRIZ DE RIESGOS DE SST'!Y88,'TABLA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6" ht="201" customHeight="1">
      <c r="A89" s="113"/>
      <c r="B89" s="112"/>
      <c r="C89" s="112"/>
      <c r="D89" s="112"/>
      <c r="E89" s="112"/>
      <c r="F89" s="112"/>
      <c r="G89" s="112"/>
      <c r="H89" s="113"/>
      <c r="I89" s="103" t="s">
        <v>119</v>
      </c>
      <c r="J89" s="103" t="s">
        <v>120</v>
      </c>
      <c r="K89" s="103" t="s">
        <v>121</v>
      </c>
      <c r="L89" s="85" t="s">
        <v>60</v>
      </c>
      <c r="M89" s="86">
        <f>VLOOKUP('MATRIZ DE RIESGOS DE SST'!L89,'MAPAS DE RIESGOS INHER Y RESID'!$E$3:$F$7,2,FALSE)</f>
        <v>2</v>
      </c>
      <c r="N89" s="85" t="s">
        <v>52</v>
      </c>
      <c r="O89" s="86">
        <f>VLOOKUP('MATRIZ DE RIESGOS DE SST'!N89,'MAPAS DE RIESGOS INHER Y RESID'!$O$3:$P$7,2,FALSE)</f>
        <v>16</v>
      </c>
      <c r="P89" s="86">
        <f t="shared" si="19"/>
        <v>32</v>
      </c>
      <c r="Q89" s="85" t="str">
        <f>IF(OR('MAPAS DE RIESGOS INHER Y RESID'!$G$7='MATRIZ DE RIESGOS DE SST'!P89,P89&lt;'MAPAS DE RIESGOS INHER Y RESID'!$G$3+1),'MAPAS DE RIESGOS INHER Y RESID'!$M$6,IF(OR('MAPAS DE RIESGOS INHER Y RESID'!$H$5='MATRIZ DE RIESGOS DE SST'!P89,P89&lt;'MAPAS DE RIESGOS INHER Y RESID'!$I$5+1),'MAPAS DE RIESGOS INHER Y RESID'!$M$5,IF(OR('MAPAS DE RIESGOS INHER Y RESID'!$I$4='MATRIZ DE RIESGOS DE SST'!P89,P89&lt;'MAPAS DE RIESGOS INHER Y RESID'!$J$4+1),'MAPAS DE RIESGOS INHER Y RESID'!$M$4,'MAPAS DE RIESGOS INHER Y RESID'!$M$3)))</f>
        <v>MODERADO</v>
      </c>
      <c r="R89" s="105"/>
      <c r="S89" s="105" t="s">
        <v>122</v>
      </c>
      <c r="T89" s="105"/>
      <c r="U89" s="105" t="s">
        <v>123</v>
      </c>
      <c r="V89" s="85" t="s">
        <v>51</v>
      </c>
      <c r="W89" s="87">
        <f>VLOOKUP(V89,'MAPAS DE RIESGOS INHER Y RESID'!$E$16:$F$18,2,FALSE)</f>
        <v>0.4</v>
      </c>
      <c r="X89" s="104">
        <f t="shared" si="20"/>
        <v>19.2</v>
      </c>
      <c r="Y89" s="101" t="str">
        <f>IF(OR('MAPAS DE RIESGOS INHER Y RESID'!$G$18='MATRIZ DE RIESGOS DE SST'!X89,X89&lt;'MAPAS DE RIESGOS INHER Y RESID'!$G$16+1),'MAPAS DE RIESGOS INHER Y RESID'!$M$19,IF(OR('MAPAS DE RIESGOS INHER Y RESID'!$H$17='MATRIZ DE RIESGOS DE SST'!X89,X89&lt;'MAPAS DE RIESGOS INHER Y RESID'!$I$18+1),'MAPAS DE RIESGOS INHER Y RESID'!$M$18,IF(OR('MAPAS DE RIESGOS INHER Y RESID'!$I$17='MATRIZ DE RIESGOS DE SST'!X89,X89&lt;'MAPAS DE RIESGOS INHER Y RESID'!$J$17+1),'MAPAS DE RIESGOS INHER Y RESID'!$M$17,'MAPAS DE RIESGOS INHER Y RESID'!$M$16)))</f>
        <v>MODERADO</v>
      </c>
      <c r="Z89" s="103" t="str">
        <f>VLOOKUP('MATRIZ DE RIESGOS DE SST'!Y89,'TABLA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0" spans="1:26" ht="188.25" customHeight="1">
      <c r="A90" s="113"/>
      <c r="B90" s="112"/>
      <c r="C90" s="112"/>
      <c r="D90" s="112"/>
      <c r="E90" s="112"/>
      <c r="F90" s="112"/>
      <c r="G90" s="112"/>
      <c r="H90" s="113"/>
      <c r="I90" s="103" t="s">
        <v>124</v>
      </c>
      <c r="J90" s="103" t="s">
        <v>125</v>
      </c>
      <c r="K90" s="103" t="s">
        <v>121</v>
      </c>
      <c r="L90" s="85" t="s">
        <v>60</v>
      </c>
      <c r="M90" s="86">
        <f>VLOOKUP('MATRIZ DE RIESGOS DE SST'!L90,'MAPAS DE RIESGOS INHER Y RESID'!$E$3:$F$7,2,FALSE)</f>
        <v>2</v>
      </c>
      <c r="N90" s="85" t="s">
        <v>52</v>
      </c>
      <c r="O90" s="86">
        <f>VLOOKUP('MATRIZ DE RIESGOS DE SST'!N90,'MAPAS DE RIESGOS INHER Y RESID'!$O$3:$P$7,2,FALSE)</f>
        <v>16</v>
      </c>
      <c r="P90" s="86">
        <f t="shared" si="19"/>
        <v>32</v>
      </c>
      <c r="Q90" s="85" t="str">
        <f>IF(OR('MAPAS DE RIESGOS INHER Y RESID'!$G$7='MATRIZ DE RIESGOS DE SST'!P90,P90&lt;'MAPAS DE RIESGOS INHER Y RESID'!$G$3+1),'MAPAS DE RIESGOS INHER Y RESID'!$M$6,IF(OR('MAPAS DE RIESGOS INHER Y RESID'!$H$5='MATRIZ DE RIESGOS DE SST'!P90,P90&lt;'MAPAS DE RIESGOS INHER Y RESID'!$I$5+1),'MAPAS DE RIESGOS INHER Y RESID'!$M$5,IF(OR('MAPAS DE RIESGOS INHER Y RESID'!$I$4='MATRIZ DE RIESGOS DE SST'!P90,P90&lt;'MAPAS DE RIESGOS INHER Y RESID'!$J$4+1),'MAPAS DE RIESGOS INHER Y RESID'!$M$4,'MAPAS DE RIESGOS INHER Y RESID'!$M$3)))</f>
        <v>MODERADO</v>
      </c>
      <c r="R90" s="105"/>
      <c r="S90" s="105" t="s">
        <v>122</v>
      </c>
      <c r="T90" s="105"/>
      <c r="U90" s="105" t="s">
        <v>126</v>
      </c>
      <c r="V90" s="85" t="s">
        <v>51</v>
      </c>
      <c r="W90" s="87">
        <f>VLOOKUP(V90,'MAPAS DE RIESGOS INHER Y RESID'!$E$16:$F$18,2,FALSE)</f>
        <v>0.4</v>
      </c>
      <c r="X90" s="104">
        <f t="shared" si="20"/>
        <v>19.2</v>
      </c>
      <c r="Y90" s="101" t="str">
        <f>IF(OR('MAPAS DE RIESGOS INHER Y RESID'!$G$18='MATRIZ DE RIESGOS DE SST'!X90,X90&lt;'MAPAS DE RIESGOS INHER Y RESID'!$G$16+1),'MAPAS DE RIESGOS INHER Y RESID'!$M$19,IF(OR('MAPAS DE RIESGOS INHER Y RESID'!$H$17='MATRIZ DE RIESGOS DE SST'!X90,X90&lt;'MAPAS DE RIESGOS INHER Y RESID'!$I$18+1),'MAPAS DE RIESGOS INHER Y RESID'!$M$18,IF(OR('MAPAS DE RIESGOS INHER Y RESID'!$I$17='MATRIZ DE RIESGOS DE SST'!X90,X90&lt;'MAPAS DE RIESGOS INHER Y RESID'!$J$17+1),'MAPAS DE RIESGOS INHER Y RESID'!$M$17,'MAPAS DE RIESGOS INHER Y RESID'!$M$16)))</f>
        <v>MODERADO</v>
      </c>
      <c r="Z90" s="103" t="str">
        <f>VLOOKUP('MATRIZ DE RIESGOS DE SST'!Y90,'TABLA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1" spans="1:26" ht="209.25" customHeight="1">
      <c r="A91" s="113"/>
      <c r="B91" s="112"/>
      <c r="C91" s="112"/>
      <c r="D91" s="112"/>
      <c r="E91" s="112"/>
      <c r="F91" s="112"/>
      <c r="G91" s="112"/>
      <c r="H91" s="113"/>
      <c r="I91" s="103" t="s">
        <v>193</v>
      </c>
      <c r="J91" s="103" t="s">
        <v>194</v>
      </c>
      <c r="K91" s="103" t="s">
        <v>195</v>
      </c>
      <c r="L91" s="85" t="s">
        <v>60</v>
      </c>
      <c r="M91" s="86">
        <f>VLOOKUP('MATRIZ DE RIESGOS DE SST'!L91,'MAPAS DE RIESGOS INHER Y RESID'!$E$3:$F$7,2,FALSE)</f>
        <v>2</v>
      </c>
      <c r="N91" s="85" t="s">
        <v>72</v>
      </c>
      <c r="O91" s="86">
        <f>VLOOKUP('MATRIZ DE RIESGOS DE SST'!N91,'MAPAS DE RIESGOS INHER Y RESID'!$O$3:$P$7,2,FALSE)</f>
        <v>4</v>
      </c>
      <c r="P91" s="86">
        <f t="shared" si="19"/>
        <v>8</v>
      </c>
      <c r="Q91" s="85" t="str">
        <f>IF(OR('MAPAS DE RIESGOS INHER Y RESID'!$G$7='MATRIZ DE RIESGOS DE SST'!P91,P91&lt;'MAPAS DE RIESGOS INHER Y RESID'!$G$3+1),'MAPAS DE RIESGOS INHER Y RESID'!$M$6,IF(OR('MAPAS DE RIESGOS INHER Y RESID'!$H$5='MATRIZ DE RIESGOS DE SST'!P91,P91&lt;'MAPAS DE RIESGOS INHER Y RESID'!$I$5+1),'MAPAS DE RIESGOS INHER Y RESID'!$M$5,IF(OR('MAPAS DE RIESGOS INHER Y RESID'!$I$4='MATRIZ DE RIESGOS DE SST'!P91,P91&lt;'MAPAS DE RIESGOS INHER Y RESID'!$J$4+1),'MAPAS DE RIESGOS INHER Y RESID'!$M$4,'MAPAS DE RIESGOS INHER Y RESID'!$M$3)))</f>
        <v>BAJO</v>
      </c>
      <c r="R91" s="105"/>
      <c r="S91" s="105"/>
      <c r="T91" s="105"/>
      <c r="U91" s="105" t="s">
        <v>196</v>
      </c>
      <c r="V91" s="85" t="s">
        <v>51</v>
      </c>
      <c r="W91" s="87">
        <f>VLOOKUP(V91,'MAPAS DE RIESGOS INHER Y RESID'!$E$16:$F$18,2,FALSE)</f>
        <v>0.4</v>
      </c>
      <c r="X91" s="104">
        <f t="shared" si="20"/>
        <v>4.8</v>
      </c>
      <c r="Y91" s="101" t="str">
        <f>IF(OR('MAPAS DE RIESGOS INHER Y RESID'!$G$18='MATRIZ DE RIESGOS DE SST'!X91,X91&lt;'MAPAS DE RIESGOS INHER Y RESID'!$G$16+1),'MAPAS DE RIESGOS INHER Y RESID'!$M$19,IF(OR('MAPAS DE RIESGOS INHER Y RESID'!$H$17='MATRIZ DE RIESGOS DE SST'!X91,X91&lt;'MAPAS DE RIESGOS INHER Y RESID'!$I$18+1),'MAPAS DE RIESGOS INHER Y RESID'!$M$18,IF(OR('MAPAS DE RIESGOS INHER Y RESID'!$I$17='MATRIZ DE RIESGOS DE SST'!X91,X91&lt;'MAPAS DE RIESGOS INHER Y RESID'!$J$17+1),'MAPAS DE RIESGOS INHER Y RESID'!$M$17,'MAPAS DE RIESGOS INHER Y RESID'!$M$16)))</f>
        <v>BAJO</v>
      </c>
      <c r="Z91" s="103" t="str">
        <f>VLOOKUP('MATRIZ DE RIESGOS DE SST'!Y91,'TABLA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2" spans="1:26" ht="198" customHeight="1">
      <c r="A92" s="113"/>
      <c r="B92" s="112"/>
      <c r="C92" s="112"/>
      <c r="D92" s="112"/>
      <c r="E92" s="112"/>
      <c r="F92" s="112"/>
      <c r="G92" s="112"/>
      <c r="H92" s="113"/>
      <c r="I92" s="103" t="s">
        <v>197</v>
      </c>
      <c r="J92" s="103" t="s">
        <v>198</v>
      </c>
      <c r="K92" s="103" t="s">
        <v>199</v>
      </c>
      <c r="L92" s="85" t="s">
        <v>60</v>
      </c>
      <c r="M92" s="86">
        <f>VLOOKUP('MATRIZ DE RIESGOS DE SST'!L92,'MAPAS DE RIESGOS INHER Y RESID'!$E$3:$F$7,2,FALSE)</f>
        <v>2</v>
      </c>
      <c r="N92" s="85" t="s">
        <v>72</v>
      </c>
      <c r="O92" s="86">
        <f>VLOOKUP('MATRIZ DE RIESGOS DE SST'!N92,'MAPAS DE RIESGOS INHER Y RESID'!$O$3:$P$7,2,FALSE)</f>
        <v>4</v>
      </c>
      <c r="P92" s="86">
        <f t="shared" si="19"/>
        <v>8</v>
      </c>
      <c r="Q92" s="85" t="str">
        <f>IF(OR('MAPAS DE RIESGOS INHER Y RESID'!$G$7='MATRIZ DE RIESGOS DE SST'!P92,P92&lt;'MAPAS DE RIESGOS INHER Y RESID'!$G$3+1),'MAPAS DE RIESGOS INHER Y RESID'!$M$6,IF(OR('MAPAS DE RIESGOS INHER Y RESID'!$H$5='MATRIZ DE RIESGOS DE SST'!P92,P92&lt;'MAPAS DE RIESGOS INHER Y RESID'!$I$5+1),'MAPAS DE RIESGOS INHER Y RESID'!$M$5,IF(OR('MAPAS DE RIESGOS INHER Y RESID'!$I$4='MATRIZ DE RIESGOS DE SST'!P92,P92&lt;'MAPAS DE RIESGOS INHER Y RESID'!$J$4+1),'MAPAS DE RIESGOS INHER Y RESID'!$M$4,'MAPAS DE RIESGOS INHER Y RESID'!$M$3)))</f>
        <v>BAJO</v>
      </c>
      <c r="R92" s="105"/>
      <c r="S92" s="105"/>
      <c r="T92" s="105"/>
      <c r="U92" s="105" t="s">
        <v>196</v>
      </c>
      <c r="V92" s="85" t="s">
        <v>51</v>
      </c>
      <c r="W92" s="87">
        <f>VLOOKUP(V92,'MAPAS DE RIESGOS INHER Y RESID'!$E$16:$F$18,2,FALSE)</f>
        <v>0.4</v>
      </c>
      <c r="X92" s="104">
        <f t="shared" si="20"/>
        <v>4.8</v>
      </c>
      <c r="Y92" s="101" t="str">
        <f>IF(OR('MAPAS DE RIESGOS INHER Y RESID'!$G$18='MATRIZ DE RIESGOS DE SST'!X92,X92&lt;'MAPAS DE RIESGOS INHER Y RESID'!$G$16+1),'MAPAS DE RIESGOS INHER Y RESID'!$M$19,IF(OR('MAPAS DE RIESGOS INHER Y RESID'!$H$17='MATRIZ DE RIESGOS DE SST'!X92,X92&lt;'MAPAS DE RIESGOS INHER Y RESID'!$I$18+1),'MAPAS DE RIESGOS INHER Y RESID'!$M$18,IF(OR('MAPAS DE RIESGOS INHER Y RESID'!$I$17='MATRIZ DE RIESGOS DE SST'!X92,X92&lt;'MAPAS DE RIESGOS INHER Y RESID'!$J$17+1),'MAPAS DE RIESGOS INHER Y RESID'!$M$17,'MAPAS DE RIESGOS INHER Y RESID'!$M$16)))</f>
        <v>BAJO</v>
      </c>
      <c r="Z92" s="103" t="str">
        <f>VLOOKUP('MATRIZ DE RIESGOS DE SST'!Y92,'TABLA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3" spans="1:26" ht="203.25" customHeight="1">
      <c r="A93" s="113"/>
      <c r="B93" s="112"/>
      <c r="C93" s="112"/>
      <c r="D93" s="112"/>
      <c r="E93" s="112"/>
      <c r="F93" s="112"/>
      <c r="G93" s="112"/>
      <c r="H93" s="113"/>
      <c r="I93" s="103" t="s">
        <v>136</v>
      </c>
      <c r="J93" s="103" t="s">
        <v>200</v>
      </c>
      <c r="K93" s="103" t="s">
        <v>138</v>
      </c>
      <c r="L93" s="85" t="s">
        <v>60</v>
      </c>
      <c r="M93" s="86">
        <f>VLOOKUP('MATRIZ DE RIESGOS DE SST'!L93,'MAPAS DE RIESGOS INHER Y RESID'!$E$3:$F$7,2,FALSE)</f>
        <v>2</v>
      </c>
      <c r="N93" s="85" t="s">
        <v>52</v>
      </c>
      <c r="O93" s="86">
        <f>VLOOKUP('MATRIZ DE RIESGOS DE SST'!N93,'MAPAS DE RIESGOS INHER Y RESID'!$O$3:$P$7,2,FALSE)</f>
        <v>16</v>
      </c>
      <c r="P93" s="86">
        <f t="shared" si="19"/>
        <v>32</v>
      </c>
      <c r="Q93" s="85" t="str">
        <f>IF(OR('MAPAS DE RIESGOS INHER Y RESID'!$G$7='MATRIZ DE RIESGOS DE SST'!P93,P93&lt;'MAPAS DE RIESGOS INHER Y RESID'!$G$3+1),'MAPAS DE RIESGOS INHER Y RESID'!$M$6,IF(OR('MAPAS DE RIESGOS INHER Y RESID'!$H$5='MATRIZ DE RIESGOS DE SST'!P93,P93&lt;'MAPAS DE RIESGOS INHER Y RESID'!$I$5+1),'MAPAS DE RIESGOS INHER Y RESID'!$M$5,IF(OR('MAPAS DE RIESGOS INHER Y RESID'!$I$4='MATRIZ DE RIESGOS DE SST'!P93,P93&lt;'MAPAS DE RIESGOS INHER Y RESID'!$J$4+1),'MAPAS DE RIESGOS INHER Y RESID'!$M$4,'MAPAS DE RIESGOS INHER Y RESID'!$M$3)))</f>
        <v>MODERADO</v>
      </c>
      <c r="R93" s="105"/>
      <c r="S93" s="105"/>
      <c r="T93" s="105"/>
      <c r="U93" s="105" t="s">
        <v>135</v>
      </c>
      <c r="V93" s="85" t="s">
        <v>56</v>
      </c>
      <c r="W93" s="87">
        <f>VLOOKUP(V93,'MAPAS DE RIESGOS INHER Y RESID'!$E$16:$F$18,2,FALSE)</f>
        <v>0.9</v>
      </c>
      <c r="X93" s="104">
        <f t="shared" si="20"/>
        <v>3.1999999999999993</v>
      </c>
      <c r="Y93" s="101" t="str">
        <f>IF(OR('MAPAS DE RIESGOS INHER Y RESID'!$G$18='MATRIZ DE RIESGOS DE SST'!X93,X93&lt;'MAPAS DE RIESGOS INHER Y RESID'!$G$16+1),'MAPAS DE RIESGOS INHER Y RESID'!$M$19,IF(OR('MAPAS DE RIESGOS INHER Y RESID'!$H$17='MATRIZ DE RIESGOS DE SST'!X93,X93&lt;'MAPAS DE RIESGOS INHER Y RESID'!$I$18+1),'MAPAS DE RIESGOS INHER Y RESID'!$M$18,IF(OR('MAPAS DE RIESGOS INHER Y RESID'!$I$17='MATRIZ DE RIESGOS DE SST'!X93,X93&lt;'MAPAS DE RIESGOS INHER Y RESID'!$J$17+1),'MAPAS DE RIESGOS INHER Y RESID'!$M$17,'MAPAS DE RIESGOS INHER Y RESID'!$M$16)))</f>
        <v>BAJO</v>
      </c>
      <c r="Z93" s="103" t="str">
        <f>VLOOKUP('MATRIZ DE RIESGOS DE SST'!Y93,'TABLA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4" spans="1:26" ht="282" customHeight="1">
      <c r="A94" s="113"/>
      <c r="B94" s="112"/>
      <c r="C94" s="112"/>
      <c r="D94" s="112"/>
      <c r="E94" s="112"/>
      <c r="F94" s="112"/>
      <c r="G94" s="112"/>
      <c r="H94" s="113"/>
      <c r="I94" s="77" t="s">
        <v>201</v>
      </c>
      <c r="J94" s="76" t="s">
        <v>202</v>
      </c>
      <c r="K94" s="77" t="s">
        <v>203</v>
      </c>
      <c r="L94" s="85" t="s">
        <v>60</v>
      </c>
      <c r="M94" s="86">
        <f>VLOOKUP('MATRIZ DE RIESGOS DE SST'!L94,'MAPAS DE RIESGOS INHER Y RESID'!$E$3:$F$7,2,FALSE)</f>
        <v>2</v>
      </c>
      <c r="N94" s="85" t="s">
        <v>52</v>
      </c>
      <c r="O94" s="86">
        <f>VLOOKUP('MATRIZ DE RIESGOS DE SST'!N94,'MAPAS DE RIESGOS INHER Y RESID'!$O$3:$P$7,2,FALSE)</f>
        <v>16</v>
      </c>
      <c r="P94" s="86">
        <f t="shared" si="19"/>
        <v>32</v>
      </c>
      <c r="Q94" s="85" t="str">
        <f>IF(OR('MAPAS DE RIESGOS INHER Y RESID'!$G$7='MATRIZ DE RIESGOS DE SST'!P94,P94&lt;'MAPAS DE RIESGOS INHER Y RESID'!$G$3+1),'MAPAS DE RIESGOS INHER Y RESID'!$M$6,IF(OR('MAPAS DE RIESGOS INHER Y RESID'!$H$5='MATRIZ DE RIESGOS DE SST'!P94,P94&lt;'MAPAS DE RIESGOS INHER Y RESID'!$I$5+1),'MAPAS DE RIESGOS INHER Y RESID'!$M$5,IF(OR('MAPAS DE RIESGOS INHER Y RESID'!$I$4='MATRIZ DE RIESGOS DE SST'!P94,P94&lt;'MAPAS DE RIESGOS INHER Y RESID'!$J$4+1),'MAPAS DE RIESGOS INHER Y RESID'!$M$4,'MAPAS DE RIESGOS INHER Y RESID'!$M$3)))</f>
        <v>MODERADO</v>
      </c>
      <c r="R94" s="105"/>
      <c r="S94" s="105"/>
      <c r="T94" s="105"/>
      <c r="U94" s="105" t="s">
        <v>135</v>
      </c>
      <c r="V94" s="85" t="s">
        <v>56</v>
      </c>
      <c r="W94" s="87">
        <f>VLOOKUP(V94,'MAPAS DE RIESGOS INHER Y RESID'!$E$16:$F$18,2,FALSE)</f>
        <v>0.9</v>
      </c>
      <c r="X94" s="104">
        <f t="shared" si="20"/>
        <v>3.1999999999999993</v>
      </c>
      <c r="Y94" s="101" t="str">
        <f>IF(OR('MAPAS DE RIESGOS INHER Y RESID'!$G$18='MATRIZ DE RIESGOS DE SST'!X94,X94&lt;'MAPAS DE RIESGOS INHER Y RESID'!$G$16+1),'MAPAS DE RIESGOS INHER Y RESID'!$M$19,IF(OR('MAPAS DE RIESGOS INHER Y RESID'!$H$17='MATRIZ DE RIESGOS DE SST'!X94,X94&lt;'MAPAS DE RIESGOS INHER Y RESID'!$I$18+1),'MAPAS DE RIESGOS INHER Y RESID'!$M$18,IF(OR('MAPAS DE RIESGOS INHER Y RESID'!$I$17='MATRIZ DE RIESGOS DE SST'!X94,X94&lt;'MAPAS DE RIESGOS INHER Y RESID'!$J$17+1),'MAPAS DE RIESGOS INHER Y RESID'!$M$17,'MAPAS DE RIESGOS INHER Y RESID'!$M$16)))</f>
        <v>BAJO</v>
      </c>
      <c r="Z94" s="103" t="str">
        <f>VLOOKUP('MATRIZ DE RIESGOS DE SST'!Y94,'TABLA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5" spans="1:26" ht="282" customHeight="1">
      <c r="A95" s="113"/>
      <c r="B95" s="112"/>
      <c r="C95" s="112"/>
      <c r="D95" s="112"/>
      <c r="E95" s="112"/>
      <c r="F95" s="112"/>
      <c r="G95" s="112"/>
      <c r="H95" s="113"/>
      <c r="I95" s="77" t="s">
        <v>211</v>
      </c>
      <c r="J95" s="76" t="s">
        <v>212</v>
      </c>
      <c r="K95" s="77" t="s">
        <v>213</v>
      </c>
      <c r="L95" s="85" t="s">
        <v>60</v>
      </c>
      <c r="M95" s="86">
        <f>VLOOKUP('MATRIZ DE RIESGOS DE SST'!L95,'MAPAS DE RIESGOS INHER Y RESID'!$E$3:$F$7,2,FALSE)</f>
        <v>2</v>
      </c>
      <c r="N95" s="85" t="s">
        <v>52</v>
      </c>
      <c r="O95" s="86">
        <f>VLOOKUP('MATRIZ DE RIESGOS DE SST'!N95,'MAPAS DE RIESGOS INHER Y RESID'!$O$3:$P$7,2,FALSE)</f>
        <v>16</v>
      </c>
      <c r="P95" s="86">
        <f t="shared" si="19"/>
        <v>32</v>
      </c>
      <c r="Q95" s="85" t="str">
        <f>IF(OR('MAPAS DE RIESGOS INHER Y RESID'!$G$7='MATRIZ DE RIESGOS DE SST'!P95,P95&lt;'MAPAS DE RIESGOS INHER Y RESID'!$G$3+1),'MAPAS DE RIESGOS INHER Y RESID'!$M$6,IF(OR('MAPAS DE RIESGOS INHER Y RESID'!$H$5='MATRIZ DE RIESGOS DE SST'!P95,P95&lt;'MAPAS DE RIESGOS INHER Y RESID'!$I$5+1),'MAPAS DE RIESGOS INHER Y RESID'!$M$5,IF(OR('MAPAS DE RIESGOS INHER Y RESID'!$I$4='MATRIZ DE RIESGOS DE SST'!P95,P95&lt;'MAPAS DE RIESGOS INHER Y RESID'!$J$4+1),'MAPAS DE RIESGOS INHER Y RESID'!$M$4,'MAPAS DE RIESGOS INHER Y RESID'!$M$3)))</f>
        <v>MODERADO</v>
      </c>
      <c r="R95" s="105"/>
      <c r="S95" s="105"/>
      <c r="T95" s="105" t="s">
        <v>182</v>
      </c>
      <c r="U95" s="105" t="s">
        <v>183</v>
      </c>
      <c r="V95" s="85" t="s">
        <v>56</v>
      </c>
      <c r="W95" s="87">
        <f>VLOOKUP(V95,'MAPAS DE RIESGOS INHER Y RESID'!$E$16:$F$18,2,FALSE)</f>
        <v>0.9</v>
      </c>
      <c r="X95" s="104">
        <f t="shared" si="20"/>
        <v>3.1999999999999993</v>
      </c>
      <c r="Y95" s="101" t="str">
        <f>IF(OR('MAPAS DE RIESGOS INHER Y RESID'!$G$18='MATRIZ DE RIESGOS DE SST'!X95,X95&lt;'MAPAS DE RIESGOS INHER Y RESID'!$G$16+1),'MAPAS DE RIESGOS INHER Y RESID'!$M$19,IF(OR('MAPAS DE RIESGOS INHER Y RESID'!$H$17='MATRIZ DE RIESGOS DE SST'!X95,X95&lt;'MAPAS DE RIESGOS INHER Y RESID'!$I$18+1),'MAPAS DE RIESGOS INHER Y RESID'!$M$18,IF(OR('MAPAS DE RIESGOS INHER Y RESID'!$I$17='MATRIZ DE RIESGOS DE SST'!X95,X95&lt;'MAPAS DE RIESGOS INHER Y RESID'!$J$17+1),'MAPAS DE RIESGOS INHER Y RESID'!$M$17,'MAPAS DE RIESGOS INHER Y RESID'!$M$16)))</f>
        <v>BAJO</v>
      </c>
      <c r="Z95" s="103" t="str">
        <f>VLOOKUP('MATRIZ DE RIESGOS DE SST'!Y95,'TABLA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95" xr:uid="{00000000-0009-0000-0000-000001000000}"/>
  <mergeCells count="59">
    <mergeCell ref="F80:F95"/>
    <mergeCell ref="G80:G95"/>
    <mergeCell ref="H80:H95"/>
    <mergeCell ref="A80:A95"/>
    <mergeCell ref="B80:B95"/>
    <mergeCell ref="C80:C95"/>
    <mergeCell ref="D80:D95"/>
    <mergeCell ref="E80:E95"/>
    <mergeCell ref="F25:F42"/>
    <mergeCell ref="G25:G42"/>
    <mergeCell ref="H25:H42"/>
    <mergeCell ref="A43:A60"/>
    <mergeCell ref="B43:B60"/>
    <mergeCell ref="C43:C60"/>
    <mergeCell ref="D43:D60"/>
    <mergeCell ref="E43:E60"/>
    <mergeCell ref="F43:F60"/>
    <mergeCell ref="G43:G60"/>
    <mergeCell ref="H43:H60"/>
    <mergeCell ref="A25:A42"/>
    <mergeCell ref="B25:B42"/>
    <mergeCell ref="C25:C42"/>
    <mergeCell ref="D25:D42"/>
    <mergeCell ref="E25:E42"/>
    <mergeCell ref="H6:H24"/>
    <mergeCell ref="F6:F24"/>
    <mergeCell ref="B2:Z2"/>
    <mergeCell ref="B3:Z3"/>
    <mergeCell ref="J4:J5"/>
    <mergeCell ref="K4:K5"/>
    <mergeCell ref="Q4:Q5"/>
    <mergeCell ref="R4:U4"/>
    <mergeCell ref="V4:V5"/>
    <mergeCell ref="Y4:Y5"/>
    <mergeCell ref="L4:O4"/>
    <mergeCell ref="Z4:Z5"/>
    <mergeCell ref="W4:W5"/>
    <mergeCell ref="G6:G24"/>
    <mergeCell ref="C1:Y1"/>
    <mergeCell ref="A1:B1"/>
    <mergeCell ref="A4:A5"/>
    <mergeCell ref="B4:C4"/>
    <mergeCell ref="D4:G4"/>
    <mergeCell ref="H4:H5"/>
    <mergeCell ref="I4:I5"/>
    <mergeCell ref="X4:X5"/>
    <mergeCell ref="A6:A24"/>
    <mergeCell ref="B6:B24"/>
    <mergeCell ref="D6:D24"/>
    <mergeCell ref="C6:C24"/>
    <mergeCell ref="E6:E24"/>
    <mergeCell ref="F61:F79"/>
    <mergeCell ref="G61:G79"/>
    <mergeCell ref="H61:H79"/>
    <mergeCell ref="A61:A79"/>
    <mergeCell ref="B61:B79"/>
    <mergeCell ref="C61:C79"/>
    <mergeCell ref="D61:D79"/>
    <mergeCell ref="E61:E79"/>
  </mergeCells>
  <printOptions horizontalCentered="1"/>
  <pageMargins left="0.39370078740157483" right="0.39370078740157483" top="0.39370078740157483" bottom="0.39370078740157483" header="0.31496062992125984" footer="0.31496062992125984"/>
  <pageSetup scale="15" fitToWidth="0" orientation="landscape" r:id="rId1"/>
  <headerFooter alignWithMargins="0"/>
  <rowBreaks count="3" manualBreakCount="3">
    <brk id="16" max="16383" man="1"/>
    <brk id="34" max="16383" man="1"/>
    <brk id="69" max="16383" man="1"/>
  </rowBreaks>
  <ignoredErrors>
    <ignoredError sqref="O79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L6:L95</xm:sqref>
        </x14:conditionalFormatting>
        <x14:conditionalFormatting xmlns:xm="http://schemas.microsoft.com/office/excel/2006/main">
          <x14:cfRule type="cellIs" priority="9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N6:N95</xm:sqref>
        </x14:conditionalFormatting>
        <x14:conditionalFormatting xmlns:xm="http://schemas.microsoft.com/office/excel/2006/main">
          <x14:cfRule type="cellIs" priority="115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V6:V95 Q6:Q95 Y6:Y95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'MAPAS DE RIESGOS INHER Y RESID'!$E$3:$E$7</xm:f>
          </x14:formula1>
          <xm:sqref>L6:L95</xm:sqref>
        </x14:dataValidation>
        <x14:dataValidation type="list" allowBlank="1" showInputMessage="1" showErrorMessage="1" xr:uid="{00000000-0002-0000-0100-000001000000}">
          <x14:formula1>
            <xm:f>'MAPAS DE RIESGOS INHER Y RESID'!$G$9:$K$9</xm:f>
          </x14:formula1>
          <xm:sqref>N6:N95</xm:sqref>
        </x14:dataValidation>
        <x14:dataValidation type="list" allowBlank="1" showInputMessage="1" showErrorMessage="1" xr:uid="{00000000-0002-0000-0100-000002000000}">
          <x14:formula1>
            <xm:f>'MAPAS DE RIESGOS INHER Y RESID'!$E$16:$E$18</xm:f>
          </x14:formula1>
          <xm:sqref>V6:V95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CA85-487F-41D3-81DE-076086FC5E4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65"/>
  <sheetViews>
    <sheetView zoomScale="59" zoomScaleNormal="59" workbookViewId="0">
      <pane ySplit="1" topLeftCell="A27" activePane="bottomLeft" state="frozen"/>
      <selection pane="bottomLeft" activeCell="A27" sqref="A27:C27"/>
    </sheetView>
  </sheetViews>
  <sheetFormatPr defaultColWidth="10.85546875" defaultRowHeight="19.5"/>
  <cols>
    <col min="1" max="1" width="41.42578125" style="10" customWidth="1"/>
    <col min="2" max="2" width="51.42578125" style="75" customWidth="1"/>
    <col min="3" max="3" width="56.28515625" style="11" customWidth="1"/>
    <col min="4" max="16384" width="10.85546875" style="9"/>
  </cols>
  <sheetData>
    <row r="1" spans="1:3" ht="38.1" customHeight="1">
      <c r="A1" s="94" t="s">
        <v>18</v>
      </c>
      <c r="B1" s="94" t="s">
        <v>19</v>
      </c>
      <c r="C1" s="94" t="s">
        <v>20</v>
      </c>
    </row>
    <row r="2" spans="1:3" ht="78">
      <c r="A2" s="77" t="s">
        <v>217</v>
      </c>
      <c r="B2" s="76" t="s">
        <v>218</v>
      </c>
      <c r="C2" s="77" t="s">
        <v>219</v>
      </c>
    </row>
    <row r="3" spans="1:3" ht="58.5">
      <c r="A3" s="77" t="s">
        <v>220</v>
      </c>
      <c r="B3" s="76" t="s">
        <v>221</v>
      </c>
      <c r="C3" s="77" t="s">
        <v>219</v>
      </c>
    </row>
    <row r="4" spans="1:3" ht="409.5">
      <c r="A4" s="77" t="s">
        <v>222</v>
      </c>
      <c r="B4" s="76" t="s">
        <v>223</v>
      </c>
      <c r="C4" s="77" t="s">
        <v>224</v>
      </c>
    </row>
    <row r="5" spans="1:3" ht="97.5">
      <c r="A5" s="77" t="s">
        <v>48</v>
      </c>
      <c r="B5" s="76" t="s">
        <v>49</v>
      </c>
      <c r="C5" s="77" t="s">
        <v>225</v>
      </c>
    </row>
    <row r="6" spans="1:3" ht="97.5">
      <c r="A6" s="77" t="s">
        <v>150</v>
      </c>
      <c r="B6" s="76" t="s">
        <v>151</v>
      </c>
      <c r="C6" s="77" t="s">
        <v>224</v>
      </c>
    </row>
    <row r="7" spans="1:3" ht="327.75" customHeight="1">
      <c r="A7" s="77" t="s">
        <v>226</v>
      </c>
      <c r="B7" s="76" t="s">
        <v>227</v>
      </c>
      <c r="C7" s="77" t="s">
        <v>224</v>
      </c>
    </row>
    <row r="8" spans="1:3" ht="123" customHeight="1">
      <c r="A8" s="77" t="s">
        <v>228</v>
      </c>
      <c r="B8" s="76" t="s">
        <v>229</v>
      </c>
      <c r="C8" s="77" t="s">
        <v>230</v>
      </c>
    </row>
    <row r="9" spans="1:3" ht="130.5" customHeight="1">
      <c r="A9" s="77" t="s">
        <v>231</v>
      </c>
      <c r="B9" s="76" t="s">
        <v>229</v>
      </c>
      <c r="C9" s="77" t="s">
        <v>230</v>
      </c>
    </row>
    <row r="10" spans="1:3" ht="136.5">
      <c r="A10" s="77" t="s">
        <v>84</v>
      </c>
      <c r="B10" s="76" t="s">
        <v>232</v>
      </c>
      <c r="C10" s="77" t="s">
        <v>230</v>
      </c>
    </row>
    <row r="11" spans="1:3" ht="117">
      <c r="A11" s="77" t="s">
        <v>233</v>
      </c>
      <c r="B11" s="76" t="s">
        <v>234</v>
      </c>
      <c r="C11" s="77" t="s">
        <v>235</v>
      </c>
    </row>
    <row r="12" spans="1:3" ht="124.5" customHeight="1">
      <c r="A12" s="77" t="s">
        <v>79</v>
      </c>
      <c r="B12" s="76" t="s">
        <v>236</v>
      </c>
      <c r="C12" s="77" t="s">
        <v>230</v>
      </c>
    </row>
    <row r="13" spans="1:3" ht="97.5">
      <c r="A13" s="77" t="s">
        <v>88</v>
      </c>
      <c r="B13" s="76" t="s">
        <v>237</v>
      </c>
      <c r="C13" s="77" t="s">
        <v>230</v>
      </c>
    </row>
    <row r="14" spans="1:3" ht="39">
      <c r="A14" s="77" t="s">
        <v>238</v>
      </c>
      <c r="B14" s="76" t="s">
        <v>239</v>
      </c>
      <c r="C14" s="77" t="s">
        <v>240</v>
      </c>
    </row>
    <row r="15" spans="1:3" ht="78">
      <c r="A15" s="77" t="s">
        <v>241</v>
      </c>
      <c r="B15" s="76" t="s">
        <v>242</v>
      </c>
      <c r="C15" s="77" t="s">
        <v>243</v>
      </c>
    </row>
    <row r="16" spans="1:3" ht="39">
      <c r="A16" s="77" t="s">
        <v>244</v>
      </c>
      <c r="B16" s="76" t="s">
        <v>239</v>
      </c>
      <c r="C16" s="77" t="s">
        <v>240</v>
      </c>
    </row>
    <row r="17" spans="1:3" ht="97.5">
      <c r="A17" s="77" t="s">
        <v>245</v>
      </c>
      <c r="B17" s="76" t="s">
        <v>246</v>
      </c>
      <c r="C17" s="77" t="s">
        <v>240</v>
      </c>
    </row>
    <row r="18" spans="1:3" ht="117">
      <c r="A18" s="77" t="s">
        <v>247</v>
      </c>
      <c r="B18" s="76" t="s">
        <v>248</v>
      </c>
      <c r="C18" s="77" t="s">
        <v>240</v>
      </c>
    </row>
    <row r="19" spans="1:3" ht="58.5">
      <c r="A19" s="77" t="s">
        <v>249</v>
      </c>
      <c r="B19" s="76" t="s">
        <v>250</v>
      </c>
      <c r="C19" s="77" t="s">
        <v>251</v>
      </c>
    </row>
    <row r="20" spans="1:3" ht="39">
      <c r="A20" s="77" t="s">
        <v>252</v>
      </c>
      <c r="B20" s="76" t="s">
        <v>250</v>
      </c>
      <c r="C20" s="77" t="s">
        <v>243</v>
      </c>
    </row>
    <row r="21" spans="1:3" ht="78">
      <c r="A21" s="77" t="s">
        <v>193</v>
      </c>
      <c r="B21" s="76" t="s">
        <v>194</v>
      </c>
      <c r="C21" s="77" t="s">
        <v>253</v>
      </c>
    </row>
    <row r="22" spans="1:3" ht="78">
      <c r="A22" s="77" t="s">
        <v>197</v>
      </c>
      <c r="B22" s="76" t="s">
        <v>194</v>
      </c>
      <c r="C22" s="77" t="s">
        <v>253</v>
      </c>
    </row>
    <row r="23" spans="1:3" ht="58.5">
      <c r="A23" s="77" t="s">
        <v>75</v>
      </c>
      <c r="B23" s="76" t="s">
        <v>254</v>
      </c>
      <c r="C23" s="77" t="s">
        <v>255</v>
      </c>
    </row>
    <row r="24" spans="1:3" ht="214.5">
      <c r="A24" s="77" t="s">
        <v>256</v>
      </c>
      <c r="B24" s="76" t="s">
        <v>257</v>
      </c>
      <c r="C24" s="77" t="s">
        <v>258</v>
      </c>
    </row>
    <row r="25" spans="1:3" ht="136.5">
      <c r="A25" s="77" t="s">
        <v>259</v>
      </c>
      <c r="B25" s="76" t="s">
        <v>260</v>
      </c>
      <c r="C25" s="77" t="s">
        <v>261</v>
      </c>
    </row>
    <row r="26" spans="1:3" ht="97.5">
      <c r="A26" s="77" t="s">
        <v>262</v>
      </c>
      <c r="B26" s="76" t="s">
        <v>263</v>
      </c>
      <c r="C26" s="77" t="s">
        <v>264</v>
      </c>
    </row>
    <row r="27" spans="1:3" ht="370.5">
      <c r="A27" s="77" t="s">
        <v>57</v>
      </c>
      <c r="B27" s="76" t="s">
        <v>265</v>
      </c>
      <c r="C27" s="77" t="s">
        <v>160</v>
      </c>
    </row>
    <row r="28" spans="1:3" ht="202.5">
      <c r="A28" s="77" t="s">
        <v>266</v>
      </c>
      <c r="B28" s="96" t="s">
        <v>267</v>
      </c>
      <c r="C28" s="77" t="s">
        <v>268</v>
      </c>
    </row>
    <row r="29" spans="1:3" ht="195">
      <c r="A29" s="77" t="s">
        <v>269</v>
      </c>
      <c r="B29" s="76" t="s">
        <v>270</v>
      </c>
      <c r="C29" s="77" t="s">
        <v>271</v>
      </c>
    </row>
    <row r="30" spans="1:3" ht="97.5">
      <c r="A30" s="77" t="s">
        <v>201</v>
      </c>
      <c r="B30" s="76" t="s">
        <v>272</v>
      </c>
      <c r="C30" s="77" t="s">
        <v>203</v>
      </c>
    </row>
    <row r="31" spans="1:3" ht="173.1" customHeight="1">
      <c r="A31" s="77" t="s">
        <v>132</v>
      </c>
      <c r="B31" s="76" t="s">
        <v>273</v>
      </c>
      <c r="C31" s="77" t="s">
        <v>134</v>
      </c>
    </row>
    <row r="32" spans="1:3" ht="105" customHeight="1">
      <c r="A32" s="77" t="s">
        <v>136</v>
      </c>
      <c r="B32" s="76" t="s">
        <v>274</v>
      </c>
      <c r="C32" s="77" t="s">
        <v>134</v>
      </c>
    </row>
    <row r="33" spans="1:3" ht="195">
      <c r="A33" s="77" t="s">
        <v>275</v>
      </c>
      <c r="B33" s="76" t="s">
        <v>276</v>
      </c>
      <c r="C33" s="77" t="s">
        <v>277</v>
      </c>
    </row>
    <row r="34" spans="1:3" ht="136.5">
      <c r="A34" s="77" t="s">
        <v>119</v>
      </c>
      <c r="B34" s="76" t="s">
        <v>278</v>
      </c>
      <c r="C34" s="77" t="s">
        <v>277</v>
      </c>
    </row>
    <row r="35" spans="1:3" ht="97.5">
      <c r="A35" s="77" t="s">
        <v>124</v>
      </c>
      <c r="B35" s="76" t="s">
        <v>279</v>
      </c>
      <c r="C35" s="77" t="s">
        <v>277</v>
      </c>
    </row>
    <row r="36" spans="1:3" ht="273">
      <c r="A36" s="77" t="s">
        <v>280</v>
      </c>
      <c r="B36" s="76" t="s">
        <v>281</v>
      </c>
      <c r="C36" s="77" t="s">
        <v>282</v>
      </c>
    </row>
    <row r="37" spans="1:3" ht="409.5">
      <c r="A37" s="77" t="s">
        <v>283</v>
      </c>
      <c r="B37" s="76" t="s">
        <v>284</v>
      </c>
      <c r="C37" s="77" t="s">
        <v>282</v>
      </c>
    </row>
    <row r="38" spans="1:3" ht="156">
      <c r="A38" s="77" t="s">
        <v>285</v>
      </c>
      <c r="B38" s="76" t="s">
        <v>286</v>
      </c>
      <c r="C38" s="77" t="s">
        <v>282</v>
      </c>
    </row>
    <row r="39" spans="1:3" ht="273">
      <c r="A39" s="77" t="s">
        <v>287</v>
      </c>
      <c r="B39" s="76" t="s">
        <v>288</v>
      </c>
      <c r="C39" s="77" t="s">
        <v>282</v>
      </c>
    </row>
    <row r="40" spans="1:3" ht="156">
      <c r="A40" s="77" t="s">
        <v>127</v>
      </c>
      <c r="B40" s="76" t="s">
        <v>289</v>
      </c>
      <c r="C40" s="77" t="s">
        <v>282</v>
      </c>
    </row>
    <row r="41" spans="1:3" ht="156">
      <c r="A41" s="77" t="s">
        <v>290</v>
      </c>
      <c r="B41" s="76" t="s">
        <v>291</v>
      </c>
      <c r="C41" s="77" t="s">
        <v>282</v>
      </c>
    </row>
    <row r="42" spans="1:3" ht="409.5">
      <c r="A42" s="77" t="s">
        <v>113</v>
      </c>
      <c r="B42" s="76" t="s">
        <v>292</v>
      </c>
      <c r="C42" s="77" t="s">
        <v>293</v>
      </c>
    </row>
    <row r="43" spans="1:3" ht="136.5">
      <c r="A43" s="77" t="s">
        <v>206</v>
      </c>
      <c r="B43" s="76" t="s">
        <v>294</v>
      </c>
      <c r="C43" s="77" t="s">
        <v>295</v>
      </c>
    </row>
    <row r="44" spans="1:3" ht="88.5" customHeight="1">
      <c r="A44" s="77" t="s">
        <v>296</v>
      </c>
      <c r="B44" s="76" t="s">
        <v>297</v>
      </c>
      <c r="C44" s="77" t="s">
        <v>298</v>
      </c>
    </row>
    <row r="45" spans="1:3" ht="78">
      <c r="A45" s="77" t="s">
        <v>299</v>
      </c>
      <c r="B45" s="76" t="s">
        <v>300</v>
      </c>
      <c r="C45" s="77" t="s">
        <v>301</v>
      </c>
    </row>
    <row r="46" spans="1:3" ht="175.5">
      <c r="A46" s="77" t="s">
        <v>302</v>
      </c>
      <c r="B46" s="76" t="s">
        <v>303</v>
      </c>
      <c r="C46" s="77" t="s">
        <v>304</v>
      </c>
    </row>
    <row r="47" spans="1:3" ht="78">
      <c r="A47" s="77" t="s">
        <v>100</v>
      </c>
      <c r="B47" s="76" t="s">
        <v>305</v>
      </c>
      <c r="C47" s="77" t="s">
        <v>306</v>
      </c>
    </row>
    <row r="48" spans="1:3" ht="78">
      <c r="A48" s="77" t="s">
        <v>307</v>
      </c>
      <c r="B48" s="76" t="s">
        <v>308</v>
      </c>
      <c r="C48" s="77" t="s">
        <v>306</v>
      </c>
    </row>
    <row r="49" spans="1:3" ht="97.5">
      <c r="A49" s="77" t="s">
        <v>309</v>
      </c>
      <c r="B49" s="76" t="s">
        <v>310</v>
      </c>
      <c r="C49" s="95" t="s">
        <v>311</v>
      </c>
    </row>
    <row r="50" spans="1:3" ht="156">
      <c r="A50" s="77" t="s">
        <v>105</v>
      </c>
      <c r="B50" s="76" t="s">
        <v>172</v>
      </c>
      <c r="C50" s="77" t="s">
        <v>312</v>
      </c>
    </row>
    <row r="51" spans="1:3" ht="39">
      <c r="A51" s="77" t="s">
        <v>184</v>
      </c>
      <c r="B51" s="76" t="s">
        <v>313</v>
      </c>
      <c r="C51" s="77" t="s">
        <v>314</v>
      </c>
    </row>
    <row r="52" spans="1:3" ht="136.5">
      <c r="A52" s="77" t="s">
        <v>190</v>
      </c>
      <c r="B52" s="76" t="s">
        <v>315</v>
      </c>
      <c r="C52" s="77" t="s">
        <v>316</v>
      </c>
    </row>
    <row r="53" spans="1:3" ht="156">
      <c r="A53" s="77" t="s">
        <v>317</v>
      </c>
      <c r="B53" s="76" t="s">
        <v>318</v>
      </c>
      <c r="C53" s="77" t="s">
        <v>319</v>
      </c>
    </row>
    <row r="54" spans="1:3" ht="175.5">
      <c r="A54" s="77" t="s">
        <v>109</v>
      </c>
      <c r="B54" s="76" t="s">
        <v>320</v>
      </c>
      <c r="C54" s="77" t="s">
        <v>111</v>
      </c>
    </row>
    <row r="55" spans="1:3" ht="58.5">
      <c r="A55" s="77" t="s">
        <v>211</v>
      </c>
      <c r="B55" s="76" t="s">
        <v>212</v>
      </c>
      <c r="C55" s="77" t="s">
        <v>321</v>
      </c>
    </row>
    <row r="56" spans="1:3" ht="58.5">
      <c r="A56" s="77" t="s">
        <v>322</v>
      </c>
      <c r="B56" s="76" t="s">
        <v>323</v>
      </c>
      <c r="C56" s="77" t="s">
        <v>321</v>
      </c>
    </row>
    <row r="57" spans="1:3" ht="214.5">
      <c r="A57" s="77" t="s">
        <v>179</v>
      </c>
      <c r="B57" s="76" t="s">
        <v>324</v>
      </c>
      <c r="C57" s="77" t="s">
        <v>325</v>
      </c>
    </row>
    <row r="58" spans="1:3" ht="39">
      <c r="A58" s="77" t="s">
        <v>326</v>
      </c>
      <c r="B58" s="76" t="s">
        <v>327</v>
      </c>
      <c r="C58" s="77" t="s">
        <v>328</v>
      </c>
    </row>
    <row r="59" spans="1:3" ht="370.5">
      <c r="A59" s="77" t="s">
        <v>329</v>
      </c>
      <c r="B59" s="76" t="s">
        <v>330</v>
      </c>
      <c r="C59" s="77" t="s">
        <v>331</v>
      </c>
    </row>
    <row r="60" spans="1:3" ht="390">
      <c r="A60" s="77" t="s">
        <v>167</v>
      </c>
      <c r="B60" s="76" t="s">
        <v>332</v>
      </c>
      <c r="C60" s="77" t="s">
        <v>331</v>
      </c>
    </row>
    <row r="61" spans="1:3" ht="234">
      <c r="A61" s="77" t="s">
        <v>91</v>
      </c>
      <c r="B61" s="76" t="s">
        <v>333</v>
      </c>
      <c r="C61" s="77" t="s">
        <v>331</v>
      </c>
    </row>
    <row r="62" spans="1:3" ht="195">
      <c r="A62" s="77" t="s">
        <v>175</v>
      </c>
      <c r="B62" s="76" t="s">
        <v>334</v>
      </c>
      <c r="C62" s="77" t="s">
        <v>331</v>
      </c>
    </row>
    <row r="63" spans="1:3" ht="39">
      <c r="A63" s="77" t="s">
        <v>335</v>
      </c>
      <c r="B63" s="76" t="s">
        <v>336</v>
      </c>
      <c r="C63" s="95" t="s">
        <v>243</v>
      </c>
    </row>
    <row r="64" spans="1:3" ht="156">
      <c r="A64" s="77" t="s">
        <v>337</v>
      </c>
      <c r="B64" s="76" t="s">
        <v>338</v>
      </c>
      <c r="C64" s="77" t="s">
        <v>339</v>
      </c>
    </row>
    <row r="65" ht="137.1" customHeight="1"/>
  </sheetData>
  <autoFilter ref="A1:C66" xr:uid="{00000000-0009-0000-0000-000002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topLeftCell="A25" zoomScale="110" zoomScaleNormal="110" workbookViewId="0">
      <selection activeCell="D27" sqref="D27"/>
    </sheetView>
  </sheetViews>
  <sheetFormatPr defaultColWidth="10.85546875" defaultRowHeight="11.2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>
      <c r="A1" s="144" t="s">
        <v>37</v>
      </c>
      <c r="B1" s="144"/>
    </row>
    <row r="2" spans="1:2" ht="57" customHeight="1">
      <c r="A2" s="52" t="s">
        <v>340</v>
      </c>
      <c r="B2" s="13" t="s">
        <v>341</v>
      </c>
    </row>
    <row r="3" spans="1:2" ht="51.95" customHeight="1">
      <c r="A3" s="14" t="s">
        <v>342</v>
      </c>
      <c r="B3" s="13" t="s">
        <v>343</v>
      </c>
    </row>
    <row r="4" spans="1:2" ht="56.1" customHeight="1">
      <c r="A4" s="15" t="s">
        <v>344</v>
      </c>
      <c r="B4" s="13" t="s">
        <v>345</v>
      </c>
    </row>
    <row r="5" spans="1:2" ht="53.1" customHeight="1">
      <c r="A5" s="53" t="s">
        <v>346</v>
      </c>
      <c r="B5" s="13" t="s">
        <v>347</v>
      </c>
    </row>
    <row r="6" spans="1:2" ht="63.95" customHeight="1">
      <c r="A6" s="16" t="s">
        <v>348</v>
      </c>
      <c r="B6" s="13" t="s">
        <v>349</v>
      </c>
    </row>
    <row r="8" spans="1:2" ht="30" customHeight="1">
      <c r="A8" s="142" t="s">
        <v>350</v>
      </c>
      <c r="B8" s="143"/>
    </row>
    <row r="9" spans="1:2" ht="41.1" customHeight="1">
      <c r="A9" s="54" t="s">
        <v>351</v>
      </c>
      <c r="B9" s="17" t="s">
        <v>352</v>
      </c>
    </row>
    <row r="10" spans="1:2" ht="45" customHeight="1">
      <c r="A10" s="14" t="s">
        <v>353</v>
      </c>
      <c r="B10" s="17" t="s">
        <v>354</v>
      </c>
    </row>
    <row r="11" spans="1:2" ht="50.1" customHeight="1">
      <c r="A11" s="18" t="s">
        <v>355</v>
      </c>
      <c r="B11" s="17" t="s">
        <v>356</v>
      </c>
    </row>
    <row r="12" spans="1:2" ht="45" customHeight="1">
      <c r="A12" s="55" t="s">
        <v>357</v>
      </c>
      <c r="B12" s="17" t="s">
        <v>358</v>
      </c>
    </row>
    <row r="13" spans="1:2" ht="54.95" customHeight="1">
      <c r="A13" s="19" t="s">
        <v>359</v>
      </c>
      <c r="B13" s="17" t="s">
        <v>360</v>
      </c>
    </row>
    <row r="15" spans="1:2" ht="330" customHeight="1"/>
    <row r="17" spans="1:2" ht="27.95" customHeight="1">
      <c r="A17" s="145" t="s">
        <v>361</v>
      </c>
      <c r="B17" s="146"/>
    </row>
    <row r="18" spans="1:2" ht="51.95" customHeight="1">
      <c r="A18" s="61" t="s">
        <v>362</v>
      </c>
      <c r="B18" s="62" t="s">
        <v>363</v>
      </c>
    </row>
    <row r="19" spans="1:2" ht="48" customHeight="1">
      <c r="A19" s="20" t="s">
        <v>364</v>
      </c>
      <c r="B19" s="62" t="s">
        <v>365</v>
      </c>
    </row>
    <row r="20" spans="1:2" ht="42.95" customHeight="1">
      <c r="A20" s="21" t="s">
        <v>366</v>
      </c>
      <c r="B20" s="62" t="s">
        <v>367</v>
      </c>
    </row>
    <row r="24" spans="1:2" ht="26.1" customHeight="1">
      <c r="A24" s="56" t="s">
        <v>27</v>
      </c>
      <c r="B24" s="59" t="s">
        <v>28</v>
      </c>
    </row>
    <row r="25" spans="1:2" ht="60" customHeight="1">
      <c r="A25" s="63" t="s">
        <v>368</v>
      </c>
      <c r="B25" s="64" t="s">
        <v>369</v>
      </c>
    </row>
    <row r="26" spans="1:2" ht="60" customHeight="1">
      <c r="A26" s="57" t="s">
        <v>370</v>
      </c>
      <c r="B26" s="60" t="s">
        <v>371</v>
      </c>
    </row>
    <row r="27" spans="1:2" ht="60" customHeight="1">
      <c r="A27" s="65" t="s">
        <v>372</v>
      </c>
      <c r="B27" s="66" t="s">
        <v>373</v>
      </c>
    </row>
    <row r="28" spans="1:2" ht="60" customHeight="1">
      <c r="A28" s="22" t="s">
        <v>374</v>
      </c>
      <c r="B28" s="58" t="s">
        <v>375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showGridLines="0" zoomScale="90" zoomScaleNormal="90" workbookViewId="0">
      <selection activeCell="M16" sqref="M16"/>
    </sheetView>
  </sheetViews>
  <sheetFormatPr defaultColWidth="10.85546875" defaultRowHeight="14.25"/>
  <cols>
    <col min="1" max="3" width="2.7109375" style="33" customWidth="1"/>
    <col min="4" max="4" width="6.42578125" style="33" customWidth="1"/>
    <col min="5" max="5" width="13.7109375" style="33" customWidth="1"/>
    <col min="6" max="6" width="6.7109375" style="33" customWidth="1"/>
    <col min="7" max="7" width="15.140625" style="33" customWidth="1"/>
    <col min="8" max="11" width="13.85546875" style="33" customWidth="1"/>
    <col min="12" max="12" width="2.7109375" style="33" customWidth="1"/>
    <col min="13" max="13" width="13.85546875" style="33" customWidth="1"/>
    <col min="14" max="14" width="10.85546875" style="33"/>
    <col min="15" max="15" width="15" style="33" bestFit="1" customWidth="1"/>
    <col min="16" max="16384" width="10.85546875" style="33"/>
  </cols>
  <sheetData>
    <row r="1" spans="1:16" ht="33.950000000000003" customHeight="1">
      <c r="A1" s="32"/>
      <c r="B1" s="32"/>
      <c r="C1" s="32"/>
      <c r="D1" s="32"/>
      <c r="E1" s="32"/>
      <c r="F1" s="32"/>
      <c r="G1" s="152" t="s">
        <v>376</v>
      </c>
      <c r="H1" s="152"/>
      <c r="I1" s="152"/>
      <c r="J1" s="152"/>
      <c r="K1" s="152"/>
      <c r="L1" s="32"/>
      <c r="M1" s="32"/>
      <c r="O1" s="154" t="s">
        <v>20</v>
      </c>
      <c r="P1" s="154"/>
    </row>
    <row r="2" spans="1:16" ht="15">
      <c r="A2" s="34"/>
      <c r="B2" s="32"/>
      <c r="C2" s="32"/>
      <c r="D2" s="32"/>
      <c r="E2" s="34"/>
      <c r="F2" s="34"/>
      <c r="G2" s="32"/>
      <c r="H2" s="32"/>
      <c r="I2" s="32"/>
      <c r="J2" s="32"/>
      <c r="K2" s="32"/>
      <c r="L2" s="32"/>
      <c r="M2" s="32"/>
    </row>
    <row r="3" spans="1:16" ht="50.1" customHeight="1">
      <c r="A3" s="148"/>
      <c r="B3" s="35"/>
      <c r="C3" s="32"/>
      <c r="D3" s="150" t="s">
        <v>37</v>
      </c>
      <c r="E3" s="36" t="s">
        <v>377</v>
      </c>
      <c r="F3" s="37">
        <v>5</v>
      </c>
      <c r="G3" s="38">
        <f>+$F3*G$8</f>
        <v>10</v>
      </c>
      <c r="H3" s="39">
        <f t="shared" ref="H3:K6" si="0">+$F3*H$8</f>
        <v>20</v>
      </c>
      <c r="I3" s="40">
        <f t="shared" si="0"/>
        <v>80</v>
      </c>
      <c r="J3" s="41">
        <f t="shared" si="0"/>
        <v>1280</v>
      </c>
      <c r="K3" s="41">
        <f t="shared" si="0"/>
        <v>327680</v>
      </c>
      <c r="L3" s="32"/>
      <c r="M3" s="67" t="s">
        <v>378</v>
      </c>
      <c r="O3" s="72" t="s">
        <v>379</v>
      </c>
      <c r="P3" s="73">
        <v>2</v>
      </c>
    </row>
    <row r="4" spans="1:16" ht="50.1" customHeight="1">
      <c r="A4" s="148"/>
      <c r="B4" s="35"/>
      <c r="C4" s="32"/>
      <c r="D4" s="150"/>
      <c r="E4" s="36" t="s">
        <v>380</v>
      </c>
      <c r="F4" s="37">
        <v>4</v>
      </c>
      <c r="G4" s="38">
        <f>+$F4*G$8</f>
        <v>8</v>
      </c>
      <c r="H4" s="39">
        <f t="shared" si="0"/>
        <v>16</v>
      </c>
      <c r="I4" s="40">
        <f t="shared" si="0"/>
        <v>64</v>
      </c>
      <c r="J4" s="40">
        <f t="shared" si="0"/>
        <v>1024</v>
      </c>
      <c r="K4" s="41">
        <f t="shared" si="0"/>
        <v>262144</v>
      </c>
      <c r="L4" s="32"/>
      <c r="M4" s="68" t="s">
        <v>372</v>
      </c>
      <c r="O4" s="72" t="s">
        <v>72</v>
      </c>
      <c r="P4" s="73">
        <v>4</v>
      </c>
    </row>
    <row r="5" spans="1:16" ht="50.1" customHeight="1">
      <c r="A5" s="148"/>
      <c r="B5" s="35"/>
      <c r="C5" s="36"/>
      <c r="D5" s="150"/>
      <c r="E5" s="36" t="s">
        <v>51</v>
      </c>
      <c r="F5" s="37">
        <v>3</v>
      </c>
      <c r="G5" s="38">
        <f>+$F5*G$8</f>
        <v>6</v>
      </c>
      <c r="H5" s="39">
        <f t="shared" si="0"/>
        <v>12</v>
      </c>
      <c r="I5" s="39">
        <f t="shared" si="0"/>
        <v>48</v>
      </c>
      <c r="J5" s="40">
        <f t="shared" si="0"/>
        <v>768</v>
      </c>
      <c r="K5" s="41">
        <f t="shared" si="0"/>
        <v>196608</v>
      </c>
      <c r="L5" s="32"/>
      <c r="M5" s="69" t="s">
        <v>370</v>
      </c>
      <c r="O5" s="72" t="s">
        <v>52</v>
      </c>
      <c r="P5" s="73">
        <v>16</v>
      </c>
    </row>
    <row r="6" spans="1:16" ht="50.1" customHeight="1">
      <c r="A6" s="148"/>
      <c r="B6" s="35"/>
      <c r="C6" s="32"/>
      <c r="D6" s="150"/>
      <c r="E6" s="36" t="s">
        <v>60</v>
      </c>
      <c r="F6" s="37">
        <v>2</v>
      </c>
      <c r="G6" s="38">
        <f>+$F6*G$8</f>
        <v>4</v>
      </c>
      <c r="H6" s="38">
        <f t="shared" si="0"/>
        <v>8</v>
      </c>
      <c r="I6" s="39">
        <f t="shared" si="0"/>
        <v>32</v>
      </c>
      <c r="J6" s="40">
        <f t="shared" si="0"/>
        <v>512</v>
      </c>
      <c r="K6" s="41">
        <f t="shared" si="0"/>
        <v>131072</v>
      </c>
      <c r="L6" s="32"/>
      <c r="M6" s="70" t="s">
        <v>368</v>
      </c>
      <c r="O6" s="72" t="s">
        <v>116</v>
      </c>
      <c r="P6" s="73">
        <v>256</v>
      </c>
    </row>
    <row r="7" spans="1:16" ht="50.1" customHeight="1">
      <c r="A7" s="148"/>
      <c r="B7" s="35"/>
      <c r="C7" s="36"/>
      <c r="D7" s="150"/>
      <c r="E7" s="36" t="s">
        <v>381</v>
      </c>
      <c r="F7" s="37">
        <v>1</v>
      </c>
      <c r="G7" s="38">
        <f>+$F7*G$8</f>
        <v>2</v>
      </c>
      <c r="H7" s="38">
        <f t="shared" ref="H7:K7" si="1">+$F7*H$8</f>
        <v>4</v>
      </c>
      <c r="I7" s="39">
        <f t="shared" si="1"/>
        <v>16</v>
      </c>
      <c r="J7" s="40">
        <f t="shared" si="1"/>
        <v>256</v>
      </c>
      <c r="K7" s="41">
        <f t="shared" si="1"/>
        <v>65536</v>
      </c>
      <c r="L7" s="32"/>
      <c r="M7" s="32"/>
      <c r="O7" s="72" t="s">
        <v>382</v>
      </c>
      <c r="P7" s="73">
        <v>65536</v>
      </c>
    </row>
    <row r="8" spans="1:16" ht="27" customHeight="1">
      <c r="A8" s="32"/>
      <c r="B8" s="32"/>
      <c r="C8" s="32"/>
      <c r="D8" s="32"/>
      <c r="E8" s="32"/>
      <c r="F8" s="32"/>
      <c r="G8" s="42">
        <v>2</v>
      </c>
      <c r="H8" s="42">
        <v>4</v>
      </c>
      <c r="I8" s="42">
        <v>16</v>
      </c>
      <c r="J8" s="42">
        <v>256</v>
      </c>
      <c r="K8" s="42">
        <v>65536</v>
      </c>
      <c r="L8" s="32"/>
      <c r="M8" s="32"/>
    </row>
    <row r="9" spans="1:16" ht="27" customHeight="1">
      <c r="A9" s="32"/>
      <c r="B9" s="32"/>
      <c r="C9" s="32"/>
      <c r="D9" s="32"/>
      <c r="E9" s="32"/>
      <c r="F9" s="32"/>
      <c r="G9" s="71" t="s">
        <v>379</v>
      </c>
      <c r="H9" s="71" t="s">
        <v>72</v>
      </c>
      <c r="I9" s="71" t="s">
        <v>52</v>
      </c>
      <c r="J9" s="71" t="s">
        <v>116</v>
      </c>
      <c r="K9" s="71" t="s">
        <v>382</v>
      </c>
      <c r="L9" s="32"/>
      <c r="M9" s="32"/>
    </row>
    <row r="10" spans="1:16" ht="26.1" customHeight="1">
      <c r="A10" s="32"/>
      <c r="B10" s="32"/>
      <c r="C10" s="32"/>
      <c r="D10" s="32"/>
      <c r="E10" s="32"/>
      <c r="F10" s="32"/>
      <c r="G10" s="149" t="s">
        <v>20</v>
      </c>
      <c r="H10" s="149"/>
      <c r="I10" s="149"/>
      <c r="J10" s="149"/>
      <c r="K10" s="149"/>
      <c r="L10" s="32"/>
      <c r="M10" s="32"/>
    </row>
    <row r="11" spans="1:16" ht="15">
      <c r="A11" s="32"/>
      <c r="B11" s="32"/>
      <c r="C11" s="32"/>
      <c r="D11" s="32"/>
      <c r="E11" s="32"/>
      <c r="F11" s="32"/>
      <c r="G11" s="151"/>
      <c r="H11" s="151"/>
      <c r="I11" s="151"/>
      <c r="J11" s="151"/>
      <c r="K11" s="151"/>
      <c r="L11" s="32"/>
      <c r="M11" s="32"/>
    </row>
    <row r="12" spans="1:16" ht="15">
      <c r="A12" s="32"/>
      <c r="B12" s="32"/>
      <c r="C12" s="32"/>
      <c r="D12" s="32"/>
      <c r="E12" s="32"/>
      <c r="F12" s="32"/>
      <c r="G12" s="43"/>
      <c r="H12" s="43"/>
      <c r="I12" s="43"/>
      <c r="J12" s="43"/>
      <c r="K12" s="43"/>
      <c r="L12" s="32"/>
      <c r="M12" s="32"/>
    </row>
    <row r="13" spans="1:16" ht="15">
      <c r="A13" s="32"/>
      <c r="B13" s="32"/>
      <c r="C13" s="32"/>
      <c r="D13" s="32"/>
      <c r="E13" s="32"/>
      <c r="F13" s="32"/>
      <c r="G13" s="44"/>
      <c r="H13" s="44"/>
      <c r="I13" s="44"/>
      <c r="J13" s="44"/>
      <c r="K13" s="44"/>
      <c r="L13" s="32"/>
      <c r="M13" s="32"/>
    </row>
    <row r="14" spans="1:16" ht="33.950000000000003" customHeight="1">
      <c r="A14" s="32"/>
      <c r="B14" s="32"/>
      <c r="C14" s="32"/>
      <c r="D14" s="32"/>
      <c r="E14" s="32"/>
      <c r="F14" s="32"/>
      <c r="G14" s="152" t="s">
        <v>383</v>
      </c>
      <c r="H14" s="152"/>
      <c r="I14" s="152"/>
      <c r="J14" s="152"/>
      <c r="K14" s="152"/>
      <c r="L14" s="32"/>
      <c r="M14" s="32"/>
    </row>
    <row r="15" spans="1:16" ht="15">
      <c r="A15" s="147"/>
      <c r="B15" s="45"/>
      <c r="C15" s="148"/>
      <c r="D15" s="148"/>
      <c r="E15" s="148"/>
      <c r="F15" s="46"/>
      <c r="G15" s="47"/>
      <c r="H15" s="47"/>
      <c r="I15" s="47"/>
      <c r="J15" s="47"/>
      <c r="K15" s="32"/>
      <c r="L15" s="32"/>
      <c r="M15" s="32"/>
    </row>
    <row r="16" spans="1:16" ht="50.1" customHeight="1">
      <c r="A16" s="147"/>
      <c r="B16" s="35"/>
      <c r="C16" s="48"/>
      <c r="D16" s="153" t="s">
        <v>361</v>
      </c>
      <c r="E16" s="74" t="s">
        <v>384</v>
      </c>
      <c r="F16" s="49">
        <v>0.15</v>
      </c>
      <c r="G16" s="50">
        <f>G$19-$F16*G$19</f>
        <v>8.5</v>
      </c>
      <c r="H16" s="39">
        <f t="shared" ref="H16:I16" si="2">H$19-$F16*H$19</f>
        <v>40.799999999999997</v>
      </c>
      <c r="I16" s="40">
        <f t="shared" si="2"/>
        <v>870.4</v>
      </c>
      <c r="J16" s="41">
        <f>J$19-$F16*J$19</f>
        <v>278528</v>
      </c>
      <c r="K16" s="32"/>
      <c r="L16" s="32"/>
      <c r="M16" s="41" t="s">
        <v>378</v>
      </c>
    </row>
    <row r="17" spans="1:13" ht="50.1" customHeight="1">
      <c r="A17" s="147"/>
      <c r="B17" s="35"/>
      <c r="C17" s="48"/>
      <c r="D17" s="153"/>
      <c r="E17" s="74" t="s">
        <v>51</v>
      </c>
      <c r="F17" s="49">
        <v>0.4</v>
      </c>
      <c r="G17" s="50">
        <f>G$19-$F17*G$19</f>
        <v>6</v>
      </c>
      <c r="H17" s="39">
        <f t="shared" ref="H17:I17" si="3">H$19-$F17*H$19</f>
        <v>28.799999999999997</v>
      </c>
      <c r="I17" s="40">
        <f t="shared" si="3"/>
        <v>614.4</v>
      </c>
      <c r="J17" s="40">
        <f>J$19-$F17*J$19</f>
        <v>196608</v>
      </c>
      <c r="K17" s="32"/>
      <c r="L17" s="32"/>
      <c r="M17" s="40" t="s">
        <v>372</v>
      </c>
    </row>
    <row r="18" spans="1:13" ht="50.1" customHeight="1">
      <c r="A18" s="147"/>
      <c r="B18" s="35"/>
      <c r="C18" s="48"/>
      <c r="D18" s="153"/>
      <c r="E18" s="74" t="s">
        <v>56</v>
      </c>
      <c r="F18" s="49">
        <v>0.9</v>
      </c>
      <c r="G18" s="50">
        <f>G$19-$F18*G$19</f>
        <v>1</v>
      </c>
      <c r="H18" s="50">
        <f>H$19-$F18*H$19</f>
        <v>4.7999999999999972</v>
      </c>
      <c r="I18" s="39">
        <f>I$19-$F18*I$19</f>
        <v>102.39999999999998</v>
      </c>
      <c r="J18" s="40">
        <f>J$19-$F18*J$19</f>
        <v>32768</v>
      </c>
      <c r="K18" s="32"/>
      <c r="L18" s="32"/>
      <c r="M18" s="39" t="s">
        <v>370</v>
      </c>
    </row>
    <row r="19" spans="1:13" ht="30" customHeight="1">
      <c r="A19" s="32"/>
      <c r="B19" s="32"/>
      <c r="C19" s="32"/>
      <c r="D19" s="32"/>
      <c r="E19" s="32"/>
      <c r="F19" s="49"/>
      <c r="G19" s="51">
        <v>10</v>
      </c>
      <c r="H19" s="51">
        <v>48</v>
      </c>
      <c r="I19" s="51">
        <v>1024</v>
      </c>
      <c r="J19" s="51">
        <v>327680</v>
      </c>
      <c r="K19" s="32"/>
      <c r="L19" s="32"/>
      <c r="M19" s="38" t="s">
        <v>368</v>
      </c>
    </row>
    <row r="20" spans="1:13" ht="26.25" customHeight="1">
      <c r="A20" s="32"/>
      <c r="B20" s="32"/>
      <c r="C20" s="32"/>
      <c r="D20" s="32"/>
      <c r="E20" s="32"/>
      <c r="F20" s="49"/>
      <c r="G20" s="74" t="s">
        <v>385</v>
      </c>
      <c r="H20" s="74" t="s">
        <v>370</v>
      </c>
      <c r="I20" s="74" t="s">
        <v>386</v>
      </c>
      <c r="J20" s="74" t="s">
        <v>374</v>
      </c>
      <c r="K20" s="32"/>
      <c r="L20" s="32"/>
      <c r="M20" s="32"/>
    </row>
    <row r="21" spans="1:13" ht="26.1" customHeight="1">
      <c r="A21" s="32"/>
      <c r="B21" s="32"/>
      <c r="C21" s="32"/>
      <c r="D21" s="32"/>
      <c r="E21" s="32"/>
      <c r="F21" s="49"/>
      <c r="G21" s="149" t="s">
        <v>387</v>
      </c>
      <c r="H21" s="149"/>
      <c r="I21" s="149"/>
      <c r="J21" s="149"/>
      <c r="K21" s="32"/>
      <c r="L21" s="32"/>
      <c r="M21" s="32"/>
    </row>
    <row r="22" spans="1:13" ht="15">
      <c r="A22" s="32"/>
      <c r="B22" s="32"/>
      <c r="C22" s="32"/>
      <c r="D22" s="32"/>
      <c r="E22" s="32"/>
      <c r="F22" s="49"/>
      <c r="G22" s="151"/>
      <c r="H22" s="151"/>
      <c r="I22" s="151"/>
      <c r="J22" s="151"/>
      <c r="K22" s="32"/>
      <c r="L22" s="32"/>
      <c r="M22" s="32"/>
    </row>
    <row r="23" spans="1:13" ht="15">
      <c r="A23" s="32"/>
      <c r="B23" s="32"/>
      <c r="C23" s="32"/>
      <c r="D23" s="32"/>
      <c r="E23" s="32"/>
      <c r="F23" s="49"/>
      <c r="G23" s="43"/>
      <c r="H23" s="43"/>
      <c r="I23" s="43"/>
      <c r="J23" s="43"/>
      <c r="K23" s="32"/>
      <c r="L23" s="32"/>
      <c r="M23" s="32"/>
    </row>
    <row r="24" spans="1:13" ht="15">
      <c r="A24" s="32"/>
      <c r="B24" s="32"/>
      <c r="C24" s="32"/>
      <c r="D24" s="32"/>
      <c r="E24" s="32"/>
      <c r="F24" s="32"/>
      <c r="G24" s="44"/>
      <c r="H24" s="44"/>
      <c r="I24" s="44"/>
      <c r="J24" s="44"/>
      <c r="K24" s="32"/>
      <c r="L24" s="32"/>
      <c r="M24" s="32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Oscar Giacometto Baleta</cp:lastModifiedBy>
  <cp:revision/>
  <dcterms:created xsi:type="dcterms:W3CDTF">2021-07-28T14:19:11Z</dcterms:created>
  <dcterms:modified xsi:type="dcterms:W3CDTF">2024-03-11T21:28:37Z</dcterms:modified>
  <cp:category/>
  <cp:contentStatus/>
</cp:coreProperties>
</file>