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jimenez\Downloads\"/>
    </mc:Choice>
  </mc:AlternateContent>
  <bookViews>
    <workbookView xWindow="0" yWindow="0" windowWidth="20490" windowHeight="7755" tabRatio="746" activeTab="1"/>
    <workbookView xWindow="0" yWindow="0" windowWidth="24000" windowHeight="9735"/>
  </bookViews>
  <sheets>
    <sheet name="CONTROL DE ACTUALIZACIONES " sheetId="7" r:id="rId1"/>
    <sheet name="MATRIZ DE RIESGOS DE SST" sheetId="14" r:id="rId2"/>
    <sheet name="UNIVERSO DE RIESGOS DE SST " sheetId="11" r:id="rId3"/>
    <sheet name="TABLA DE CRITERIOS" sheetId="12" r:id="rId4"/>
    <sheet name="MAPAS DE RIESGOS INHER Y RESID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'MATRIZ DE RIESGOS DE SST'!$A$5:$Z$64</definedName>
    <definedName name="_xlnm._FilterDatabase" localSheetId="2" hidden="1">'UNIVERSO DE RIESGOS DE SST '!$A$1:$C$66</definedName>
    <definedName name="AB">[1]BASE!$A:$IV</definedName>
    <definedName name="ABC">[1]BASE1!$A:$IV</definedName>
    <definedName name="ABCD" localSheetId="1">#REF!</definedName>
    <definedName name="ABCD" localSheetId="3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3">'[2]PANORAMA RIESGOS'!#REF!</definedName>
    <definedName name="CALIFICACIÓN_CONSECUENCIAS">'[2]PANORAMA RIESGOS'!#REF!</definedName>
    <definedName name="CALIFICACIÓN_POSIBILIDAD_DE_OCURRENCIA">'[2]PANORAMA RIESGOS'!#REF!</definedName>
    <definedName name="Capacidad">[3]Lista!$C$4:$C$8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>'[2]PANORAMA RIESGOS'!#REF!</definedName>
    <definedName name="Datos" localSheetId="1">#REF!</definedName>
    <definedName name="Datos">#REF!</definedName>
    <definedName name="ECONÓMICO" localSheetId="3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3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3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1">#REF!</definedName>
    <definedName name="NATURALEZA_DE_LA_LESION" localSheetId="3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1">#REF!</definedName>
    <definedName name="OPCIONESM" localSheetId="3">#REF!</definedName>
    <definedName name="OPCIONESM">#REF!</definedName>
    <definedName name="OPERATIVIDAD" localSheetId="3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1">#REF!</definedName>
    <definedName name="PROBAB" localSheetId="3">#REF!</definedName>
    <definedName name="PROBAB">#REF!</definedName>
    <definedName name="Proyectos" localSheetId="1">#REF!</definedName>
    <definedName name="Proyectos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3">'[2]PANORAMA RIESGOS'!#REF!</definedName>
    <definedName name="SATISFACCIÓN">'[2]PANORAMA RIESGOS'!#REF!</definedName>
    <definedName name="Segmento" comment="Segmento de mercado">[3]Lista!#REF!</definedName>
    <definedName name="SEGURIDAD_DE_LA_INFORMACIÓN">'[2]PANORAMA RIESGOS'!#REF!</definedName>
    <definedName name="Selección">[3]Crecimiento!#REF!</definedName>
    <definedName name="Tiporegistro" localSheetId="1">#REF!</definedName>
    <definedName name="Tiporegistro">#REF!</definedName>
    <definedName name="x" localSheetId="1">#REF!</definedName>
    <definedName name="x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4" i="14" l="1"/>
  <c r="M64" i="14"/>
  <c r="O63" i="14"/>
  <c r="M63" i="14"/>
  <c r="P63" i="14" s="1"/>
  <c r="Q63" i="14" s="1"/>
  <c r="O62" i="14"/>
  <c r="M62" i="14"/>
  <c r="P62" i="14" s="1"/>
  <c r="Q62" i="14" s="1"/>
  <c r="O61" i="14"/>
  <c r="M61" i="14"/>
  <c r="P61" i="14" s="1"/>
  <c r="Q61" i="14" s="1"/>
  <c r="W51" i="14"/>
  <c r="O51" i="14"/>
  <c r="M51" i="14"/>
  <c r="W45" i="14"/>
  <c r="O45" i="14"/>
  <c r="M45" i="14"/>
  <c r="P45" i="14" s="1"/>
  <c r="W39" i="14"/>
  <c r="O39" i="14"/>
  <c r="M39" i="14"/>
  <c r="W38" i="14"/>
  <c r="O38" i="14"/>
  <c r="M38" i="14"/>
  <c r="M36" i="14"/>
  <c r="O36" i="14"/>
  <c r="W36" i="14"/>
  <c r="W37" i="14"/>
  <c r="O37" i="14"/>
  <c r="M37" i="14"/>
  <c r="O55" i="14"/>
  <c r="M55" i="14"/>
  <c r="O54" i="14"/>
  <c r="M54" i="14"/>
  <c r="O53" i="14"/>
  <c r="M53" i="14"/>
  <c r="O52" i="14"/>
  <c r="M52" i="14"/>
  <c r="O50" i="14"/>
  <c r="M50" i="14"/>
  <c r="O49" i="14"/>
  <c r="M49" i="14"/>
  <c r="P49" i="14" s="1"/>
  <c r="Q49" i="14" s="1"/>
  <c r="O48" i="14"/>
  <c r="M48" i="14"/>
  <c r="O47" i="14"/>
  <c r="M47" i="14"/>
  <c r="O46" i="14"/>
  <c r="M46" i="14"/>
  <c r="O44" i="14"/>
  <c r="M44" i="14"/>
  <c r="P44" i="14" s="1"/>
  <c r="Q44" i="14" s="1"/>
  <c r="O43" i="14"/>
  <c r="M43" i="14"/>
  <c r="O42" i="14"/>
  <c r="M42" i="14"/>
  <c r="O41" i="14"/>
  <c r="M41" i="14"/>
  <c r="O40" i="14"/>
  <c r="M40" i="14"/>
  <c r="P40" i="14" s="1"/>
  <c r="Q40" i="14" s="1"/>
  <c r="O35" i="14"/>
  <c r="M35" i="14"/>
  <c r="W31" i="14"/>
  <c r="O31" i="14"/>
  <c r="M31" i="14"/>
  <c r="W30" i="14"/>
  <c r="O30" i="14"/>
  <c r="M30" i="14"/>
  <c r="W29" i="14"/>
  <c r="O29" i="14"/>
  <c r="M29" i="14"/>
  <c r="W25" i="14"/>
  <c r="O25" i="14"/>
  <c r="M25" i="14"/>
  <c r="W26" i="14"/>
  <c r="O26" i="14"/>
  <c r="M26" i="14"/>
  <c r="W33" i="14"/>
  <c r="O33" i="14"/>
  <c r="M33" i="14"/>
  <c r="W32" i="14"/>
  <c r="O32" i="14"/>
  <c r="M32" i="14"/>
  <c r="W28" i="14"/>
  <c r="O28" i="14"/>
  <c r="M28" i="14"/>
  <c r="W27" i="14"/>
  <c r="O27" i="14"/>
  <c r="M27" i="14"/>
  <c r="W24" i="14"/>
  <c r="O24" i="14"/>
  <c r="M24" i="14"/>
  <c r="W23" i="14"/>
  <c r="O23" i="14"/>
  <c r="M23" i="14"/>
  <c r="W22" i="14"/>
  <c r="O22" i="14"/>
  <c r="M22" i="14"/>
  <c r="W21" i="14"/>
  <c r="O21" i="14"/>
  <c r="M21" i="14"/>
  <c r="W20" i="14"/>
  <c r="O20" i="14"/>
  <c r="M20" i="14"/>
  <c r="W11" i="14"/>
  <c r="W12" i="14"/>
  <c r="W13" i="14"/>
  <c r="W14" i="14"/>
  <c r="W15" i="14"/>
  <c r="W16" i="14"/>
  <c r="W17" i="14"/>
  <c r="W18" i="14"/>
  <c r="W19" i="14"/>
  <c r="W34" i="14"/>
  <c r="W35" i="14"/>
  <c r="W40" i="14"/>
  <c r="W41" i="14"/>
  <c r="W42" i="14"/>
  <c r="W43" i="14"/>
  <c r="W44" i="14"/>
  <c r="W46" i="14"/>
  <c r="W47" i="14"/>
  <c r="W48" i="14"/>
  <c r="W49" i="14"/>
  <c r="W50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10" i="14"/>
  <c r="O60" i="14"/>
  <c r="M60" i="14"/>
  <c r="O59" i="14"/>
  <c r="M59" i="14"/>
  <c r="O58" i="14"/>
  <c r="M58" i="14"/>
  <c r="O57" i="14"/>
  <c r="M57" i="14"/>
  <c r="O56" i="14"/>
  <c r="M56" i="14"/>
  <c r="O34" i="14"/>
  <c r="M34" i="14"/>
  <c r="O19" i="14"/>
  <c r="M19" i="14"/>
  <c r="O18" i="14"/>
  <c r="M18" i="14"/>
  <c r="O17" i="14"/>
  <c r="M17" i="14"/>
  <c r="O16" i="14"/>
  <c r="M16" i="14"/>
  <c r="O15" i="14"/>
  <c r="M15" i="14"/>
  <c r="O14" i="14"/>
  <c r="M14" i="14"/>
  <c r="O13" i="14"/>
  <c r="M13" i="14"/>
  <c r="O12" i="14"/>
  <c r="M12" i="14"/>
  <c r="O11" i="14"/>
  <c r="M11" i="14"/>
  <c r="O10" i="14"/>
  <c r="M10" i="14"/>
  <c r="P64" i="14" l="1"/>
  <c r="Q64" i="14" s="1"/>
  <c r="P51" i="14"/>
  <c r="Q51" i="14" s="1"/>
  <c r="X45" i="14"/>
  <c r="Y45" i="14" s="1"/>
  <c r="Z45" i="14" s="1"/>
  <c r="Q45" i="14"/>
  <c r="P36" i="14"/>
  <c r="Q36" i="14" s="1"/>
  <c r="P38" i="14"/>
  <c r="X38" i="14" s="1"/>
  <c r="Y38" i="14" s="1"/>
  <c r="Z38" i="14" s="1"/>
  <c r="P39" i="14"/>
  <c r="X39" i="14" s="1"/>
  <c r="Y39" i="14" s="1"/>
  <c r="Z39" i="14" s="1"/>
  <c r="P54" i="14"/>
  <c r="Q54" i="14" s="1"/>
  <c r="P25" i="14"/>
  <c r="Q25" i="14" s="1"/>
  <c r="P41" i="14"/>
  <c r="Q41" i="14" s="1"/>
  <c r="P46" i="14"/>
  <c r="Q46" i="14" s="1"/>
  <c r="P50" i="14"/>
  <c r="Q50" i="14" s="1"/>
  <c r="X36" i="14"/>
  <c r="Y36" i="14" s="1"/>
  <c r="Z36" i="14" s="1"/>
  <c r="P35" i="14"/>
  <c r="Q35" i="14" s="1"/>
  <c r="P43" i="14"/>
  <c r="Q43" i="14" s="1"/>
  <c r="P48" i="14"/>
  <c r="Q48" i="14" s="1"/>
  <c r="P37" i="14"/>
  <c r="X37" i="14" s="1"/>
  <c r="Y37" i="14" s="1"/>
  <c r="Z37" i="14" s="1"/>
  <c r="P42" i="14"/>
  <c r="Q42" i="14" s="1"/>
  <c r="P47" i="14"/>
  <c r="Q47" i="14" s="1"/>
  <c r="P52" i="14"/>
  <c r="Q52" i="14" s="1"/>
  <c r="P53" i="14"/>
  <c r="Q53" i="14" s="1"/>
  <c r="P55" i="14"/>
  <c r="Q55" i="14" s="1"/>
  <c r="P31" i="14"/>
  <c r="X31" i="14" s="1"/>
  <c r="Y31" i="14" s="1"/>
  <c r="Z31" i="14" s="1"/>
  <c r="P30" i="14"/>
  <c r="Q30" i="14" s="1"/>
  <c r="P29" i="14"/>
  <c r="Q29" i="14" s="1"/>
  <c r="X25" i="14"/>
  <c r="Y25" i="14" s="1"/>
  <c r="Z25" i="14" s="1"/>
  <c r="P28" i="14"/>
  <c r="Q28" i="14" s="1"/>
  <c r="P26" i="14"/>
  <c r="X26" i="14" s="1"/>
  <c r="Y26" i="14" s="1"/>
  <c r="Z26" i="14" s="1"/>
  <c r="P59" i="14"/>
  <c r="Q59" i="14" s="1"/>
  <c r="P56" i="14"/>
  <c r="Q56" i="14" s="1"/>
  <c r="P60" i="14"/>
  <c r="Q60" i="14" s="1"/>
  <c r="P33" i="14"/>
  <c r="Q33" i="14" s="1"/>
  <c r="P32" i="14"/>
  <c r="X32" i="14" s="1"/>
  <c r="Y32" i="14" s="1"/>
  <c r="Z32" i="14" s="1"/>
  <c r="P57" i="14"/>
  <c r="Q57" i="14" s="1"/>
  <c r="P58" i="14"/>
  <c r="Q58" i="14" s="1"/>
  <c r="P22" i="14"/>
  <c r="X22" i="14" s="1"/>
  <c r="Y22" i="14" s="1"/>
  <c r="Z22" i="14" s="1"/>
  <c r="P27" i="14"/>
  <c r="Q27" i="14" s="1"/>
  <c r="P23" i="14"/>
  <c r="X23" i="14" s="1"/>
  <c r="Y23" i="14" s="1"/>
  <c r="Z23" i="14" s="1"/>
  <c r="P21" i="14"/>
  <c r="X21" i="14" s="1"/>
  <c r="Y21" i="14" s="1"/>
  <c r="Z21" i="14" s="1"/>
  <c r="P34" i="14"/>
  <c r="P24" i="14"/>
  <c r="X24" i="14" s="1"/>
  <c r="Y24" i="14" s="1"/>
  <c r="Z24" i="14" s="1"/>
  <c r="P20" i="14"/>
  <c r="X20" i="14" s="1"/>
  <c r="Y20" i="14" s="1"/>
  <c r="Z20" i="14" s="1"/>
  <c r="P19" i="14"/>
  <c r="Q19" i="14" s="1"/>
  <c r="P18" i="14"/>
  <c r="Q18" i="14" s="1"/>
  <c r="P17" i="14"/>
  <c r="Q17" i="14" s="1"/>
  <c r="P15" i="14"/>
  <c r="Q15" i="14" s="1"/>
  <c r="P14" i="14"/>
  <c r="Q14" i="14" s="1"/>
  <c r="P13" i="14"/>
  <c r="Q13" i="14" s="1"/>
  <c r="P11" i="14"/>
  <c r="Q11" i="14" s="1"/>
  <c r="P12" i="14"/>
  <c r="Q12" i="14" s="1"/>
  <c r="P16" i="14"/>
  <c r="Q16" i="14" s="1"/>
  <c r="P10" i="14"/>
  <c r="Q10" i="14" s="1"/>
  <c r="W6" i="14"/>
  <c r="X51" i="14" l="1"/>
  <c r="Y51" i="14" s="1"/>
  <c r="Z51" i="14" s="1"/>
  <c r="Q38" i="14"/>
  <c r="Q39" i="14"/>
  <c r="X54" i="14"/>
  <c r="Y54" i="14" s="1"/>
  <c r="Z54" i="14" s="1"/>
  <c r="X28" i="14"/>
  <c r="Y28" i="14" s="1"/>
  <c r="Z28" i="14" s="1"/>
  <c r="Q37" i="14"/>
  <c r="X30" i="14"/>
  <c r="Y30" i="14" s="1"/>
  <c r="Z30" i="14" s="1"/>
  <c r="X29" i="14"/>
  <c r="Y29" i="14" s="1"/>
  <c r="Z29" i="14" s="1"/>
  <c r="Q31" i="14"/>
  <c r="X60" i="14"/>
  <c r="Y60" i="14" s="1"/>
  <c r="Z60" i="14" s="1"/>
  <c r="X27" i="14"/>
  <c r="Y27" i="14" s="1"/>
  <c r="Z27" i="14" s="1"/>
  <c r="Q26" i="14"/>
  <c r="X53" i="14"/>
  <c r="Y53" i="14" s="1"/>
  <c r="Z53" i="14" s="1"/>
  <c r="Q22" i="14"/>
  <c r="X61" i="14"/>
  <c r="Y61" i="14" s="1"/>
  <c r="Z61" i="14" s="1"/>
  <c r="Q32" i="14"/>
  <c r="X35" i="14"/>
  <c r="Y35" i="14" s="1"/>
  <c r="Z35" i="14" s="1"/>
  <c r="Q21" i="14"/>
  <c r="X52" i="14"/>
  <c r="Y52" i="14" s="1"/>
  <c r="Z52" i="14" s="1"/>
  <c r="X56" i="14"/>
  <c r="Y56" i="14" s="1"/>
  <c r="Z56" i="14" s="1"/>
  <c r="X50" i="14"/>
  <c r="Y50" i="14" s="1"/>
  <c r="Z50" i="14" s="1"/>
  <c r="X44" i="14"/>
  <c r="Y44" i="14" s="1"/>
  <c r="Z44" i="14" s="1"/>
  <c r="X57" i="14"/>
  <c r="Y57" i="14" s="1"/>
  <c r="Z57" i="14" s="1"/>
  <c r="X33" i="14"/>
  <c r="Y33" i="14" s="1"/>
  <c r="Z33" i="14" s="1"/>
  <c r="X59" i="14"/>
  <c r="Y59" i="14" s="1"/>
  <c r="Z59" i="14" s="1"/>
  <c r="X43" i="14"/>
  <c r="Y43" i="14" s="1"/>
  <c r="Z43" i="14" s="1"/>
  <c r="X41" i="14"/>
  <c r="Y41" i="14" s="1"/>
  <c r="Z41" i="14" s="1"/>
  <c r="X48" i="14"/>
  <c r="Y48" i="14" s="1"/>
  <c r="Z48" i="14" s="1"/>
  <c r="Q23" i="14"/>
  <c r="X63" i="14"/>
  <c r="Y63" i="14" s="1"/>
  <c r="Z63" i="14" s="1"/>
  <c r="X19" i="14"/>
  <c r="Y19" i="14" s="1"/>
  <c r="Z19" i="14" s="1"/>
  <c r="X46" i="14"/>
  <c r="Y46" i="14" s="1"/>
  <c r="Z46" i="14" s="1"/>
  <c r="X58" i="14"/>
  <c r="Y58" i="14" s="1"/>
  <c r="Z58" i="14" s="1"/>
  <c r="X47" i="14"/>
  <c r="Y47" i="14" s="1"/>
  <c r="Z47" i="14" s="1"/>
  <c r="X42" i="14"/>
  <c r="Y42" i="14" s="1"/>
  <c r="Z42" i="14" s="1"/>
  <c r="Q24" i="14"/>
  <c r="Q34" i="14"/>
  <c r="X34" i="14"/>
  <c r="Y34" i="14" s="1"/>
  <c r="Z34" i="14" s="1"/>
  <c r="X62" i="14"/>
  <c r="Y62" i="14" s="1"/>
  <c r="Z62" i="14" s="1"/>
  <c r="X49" i="14"/>
  <c r="Y49" i="14" s="1"/>
  <c r="Z49" i="14" s="1"/>
  <c r="X40" i="14"/>
  <c r="Y40" i="14" s="1"/>
  <c r="Z40" i="14" s="1"/>
  <c r="X64" i="14"/>
  <c r="Y64" i="14" s="1"/>
  <c r="Z64" i="14" s="1"/>
  <c r="X55" i="14"/>
  <c r="Y55" i="14" s="1"/>
  <c r="Z55" i="14" s="1"/>
  <c r="Q20" i="14"/>
  <c r="X11" i="14"/>
  <c r="Y11" i="14" s="1"/>
  <c r="Z11" i="14" s="1"/>
  <c r="X10" i="14"/>
  <c r="Y10" i="14" s="1"/>
  <c r="Z10" i="14" s="1"/>
  <c r="X18" i="14"/>
  <c r="Y18" i="14" s="1"/>
  <c r="Z18" i="14" s="1"/>
  <c r="X17" i="14"/>
  <c r="Y17" i="14" s="1"/>
  <c r="Z17" i="14" s="1"/>
  <c r="X16" i="14"/>
  <c r="Y16" i="14" s="1"/>
  <c r="Z16" i="14" s="1"/>
  <c r="X15" i="14"/>
  <c r="Y15" i="14" s="1"/>
  <c r="Z15" i="14" s="1"/>
  <c r="X14" i="14"/>
  <c r="Y14" i="14" s="1"/>
  <c r="Z14" i="14" s="1"/>
  <c r="X13" i="14"/>
  <c r="Y13" i="14" s="1"/>
  <c r="Z13" i="14" s="1"/>
  <c r="X12" i="14"/>
  <c r="Y12" i="14" s="1"/>
  <c r="Z12" i="14" s="1"/>
  <c r="W8" i="14"/>
  <c r="O7" i="14" l="1"/>
  <c r="O8" i="14"/>
  <c r="O9" i="14"/>
  <c r="O6" i="14"/>
  <c r="M7" i="14"/>
  <c r="M8" i="14"/>
  <c r="M9" i="14"/>
  <c r="M6" i="14"/>
  <c r="W7" i="14"/>
  <c r="W9" i="14"/>
  <c r="J16" i="3"/>
  <c r="I18" i="3"/>
  <c r="J18" i="3"/>
  <c r="J17" i="3"/>
  <c r="P9" i="14" l="1"/>
  <c r="X9" i="14" s="1"/>
  <c r="Y9" i="14" s="1"/>
  <c r="Z9" i="14" s="1"/>
  <c r="P7" i="14"/>
  <c r="Q7" i="14" s="1"/>
  <c r="P8" i="14"/>
  <c r="P6" i="14"/>
  <c r="X6" i="14" s="1"/>
  <c r="Y6" i="14" s="1"/>
  <c r="Z6" i="14" s="1"/>
  <c r="K3" i="3"/>
  <c r="J3" i="3"/>
  <c r="I3" i="3"/>
  <c r="H3" i="3"/>
  <c r="G3" i="3"/>
  <c r="K4" i="3"/>
  <c r="J4" i="3"/>
  <c r="I4" i="3"/>
  <c r="H4" i="3"/>
  <c r="G4" i="3"/>
  <c r="K5" i="3"/>
  <c r="J5" i="3"/>
  <c r="I5" i="3"/>
  <c r="H5" i="3"/>
  <c r="G5" i="3"/>
  <c r="H6" i="3"/>
  <c r="I6" i="3"/>
  <c r="J6" i="3"/>
  <c r="K6" i="3"/>
  <c r="G6" i="3"/>
  <c r="H7" i="3"/>
  <c r="I7" i="3"/>
  <c r="J7" i="3"/>
  <c r="K7" i="3"/>
  <c r="G7" i="3"/>
  <c r="H16" i="3"/>
  <c r="I16" i="3"/>
  <c r="G16" i="3"/>
  <c r="H17" i="3"/>
  <c r="I17" i="3"/>
  <c r="G17" i="3"/>
  <c r="H18" i="3"/>
  <c r="G18" i="3"/>
  <c r="X7" i="14" l="1"/>
  <c r="Y7" i="14" s="1"/>
  <c r="Z7" i="14" s="1"/>
  <c r="Q8" i="14"/>
  <c r="X8" i="14"/>
  <c r="Y8" i="14" s="1"/>
  <c r="Z8" i="14" s="1"/>
  <c r="Q9" i="14"/>
  <c r="Q6" i="14"/>
</calcChain>
</file>

<file path=xl/sharedStrings.xml><?xml version="1.0" encoding="utf-8"?>
<sst xmlns="http://schemas.openxmlformats.org/spreadsheetml/2006/main" count="767" uniqueCount="325">
  <si>
    <t xml:space="preserve">RUTINARIA </t>
  </si>
  <si>
    <t>NO RUTINARIA</t>
  </si>
  <si>
    <t>EXPUESTOS</t>
  </si>
  <si>
    <t>Fijo</t>
  </si>
  <si>
    <t>Temporal</t>
  </si>
  <si>
    <t>Contratista</t>
  </si>
  <si>
    <t>Visitante</t>
  </si>
  <si>
    <t>CARGO EXPUESTO</t>
  </si>
  <si>
    <t>GENERADO POR/ CAUSADO POR</t>
  </si>
  <si>
    <t>POSIBLE EFECTO/ CONSECUENCIA</t>
  </si>
  <si>
    <t>BIOLÓGICO:
Contacto con plantas urticantes</t>
  </si>
  <si>
    <t>*Dermatosis, reacciones alérgicas, enfermedades infecto contagiosas, alteraciones en los diferentes sistemas.</t>
  </si>
  <si>
    <t>BIOLÓGICO:
Fluidos o excrementos</t>
  </si>
  <si>
    <t>*Contacto con fluídos corporales y secreciones.</t>
  </si>
  <si>
    <t>BIOLÓGICO:
Microorganismos (Virus y bacterias)</t>
  </si>
  <si>
    <t>*Dermatosis, reacciones alérgicas, enfermedades infecto contagiosas, alteraciones en los diferentes sistemas, muerte.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</si>
  <si>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</si>
  <si>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</si>
  <si>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sistemas, muerte.</t>
  </si>
  <si>
    <t>BIOLÓGICO:
Picaduras y mordeduras de animales</t>
  </si>
  <si>
    <t>*Contacto con insectos, roedores, serpientes.
*Contacto con insectos, roedores, serpientes, cuando se realizan actividades de campo.</t>
  </si>
  <si>
    <t>BIOLÓGICO: 
Hongos</t>
  </si>
  <si>
    <t>BIOMECÁNICO:
Esfuerzos</t>
  </si>
  <si>
    <t>*Levantamiento y/o traslado manual de cargas por encima del peso permisible.</t>
  </si>
  <si>
    <t>*Desórdenes de trauma acumulativo; lesiones del sistema músculo esquelético; fatiga; alteraciones lumbares, dorsales, cervicales y sacras; alteraciones del sistema vascular.</t>
  </si>
  <si>
    <t>BIOMECÁNICO:
Manipulación manual de cargas</t>
  </si>
  <si>
    <t>BIOMECÁNICO:
Movimiento repetitivo</t>
  </si>
  <si>
    <t>*Digitación.
*CAD: Quitar grapas.
*Escanear.
*Inclinación del cuello al contestar el telefóno y atención al cliente.
*Conducción de motocicletas y automóviles.</t>
  </si>
  <si>
    <t>BIOMECÁNICO:
Postura forzada</t>
  </si>
  <si>
    <t>*Desórdenes de trauma acumulativo; lesiones del sistema músculo esquelético; fatiga; alteraciones lumbares, dorsales, cervicales y sacras; alteraciones del sistema vascular, golpes.</t>
  </si>
  <si>
    <t>BIOMECÁNICO:
Postura inadecuada</t>
  </si>
  <si>
    <t>*Alcazar objetivos que están ubicados fuera del alcance.
*Labores en oficina en general.
*Actos inseguros.</t>
  </si>
  <si>
    <t>BIOMECÁNICO:
Postura prolongada mantenida</t>
  </si>
  <si>
    <t>FENÓMENOS NATURALES:
Arroyos</t>
  </si>
  <si>
    <t>*Lluvias, vendavales, tormentas eléctricas, arroyos.</t>
  </si>
  <si>
    <t>*Contusiones, asfixia, fracturas, amputaciones, muerte.</t>
  </si>
  <si>
    <t>FENÓMENOS NATURALES:
Derrumbe</t>
  </si>
  <si>
    <t>*Lluvias, vendavales, tormentas eléctricas.
*Movimientos de tierra.
*Excavaciones.</t>
  </si>
  <si>
    <t>*Contusiones, fracturas, amputaciones, muerte.</t>
  </si>
  <si>
    <t>FENÓMENOS NATURALES:
Inundación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</si>
  <si>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</si>
  <si>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</si>
  <si>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</si>
  <si>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</si>
  <si>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</si>
  <si>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</si>
  <si>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</si>
  <si>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</si>
  <si>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FENÓMENOS NATURALES:
Tormenta eléctrica</t>
  </si>
  <si>
    <t>*Lluvias, tormentas, cambios atmósféricos.</t>
  </si>
  <si>
    <t>*Contusiones, fracturas, amputaciones, muerte.
*Caída de objetivos, accidentes de tránsito, perdida de visibilidad.</t>
  </si>
  <si>
    <t>FENÓMENOS NATURALES:
Vendaval</t>
  </si>
  <si>
    <t>FÍSICO:
Iluminación excesiva o deficiente</t>
  </si>
  <si>
    <t>*Fatiga visual, cefalea, disminución de la destreza y precisión, estrés, pérdida de la capacidad de visión</t>
  </si>
  <si>
    <t>FÍSICO:
Presión atmosférica anormal o ajustada</t>
  </si>
  <si>
    <t>*Anormales: Afectaciones del sistema nervioso, trastornos o problemas pulmonares, muerte.</t>
  </si>
  <si>
    <t>FÍSICO:
Radiaciones ionizantes, rayos X, alfa, gama y beta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</si>
  <si>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</si>
  <si>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FÍSICO:
Radiaciones No ionizantes láser, ultravioleta, infrarroja</t>
  </si>
  <si>
    <t>*Alteraciones de la piel, deshidratación, alteración en algunos tejidos blandos (ojos).</t>
  </si>
  <si>
    <t>FÍSICO:
Ruido intermitente o continuo</t>
  </si>
  <si>
    <t>*Fatiga auditiva, pérdida de la audición (Hipoacusia), estrés laboral.</t>
  </si>
  <si>
    <t>FÍSICO: 
Temperaturas extremas frío, calor</t>
  </si>
  <si>
    <t>*Disconfort térmico.
*Afecciones respiratorias, alergias.
*Fatiga que puede producir disminución la destreza manual y la rapidez, mareos, desmayos agravamiento de trastornos cardiovasculares.
*Deshidratación.</t>
  </si>
  <si>
    <t>FÍSICO: 
Vibración cuerpo entero o segmentado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</si>
  <si>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</si>
  <si>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</si>
  <si>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PSICOSOCIAL:
Demanda de las jornadas de trabajo: Trabajo noturno, horas  extras, turnos de trabajo.</t>
  </si>
  <si>
    <t>*Acumulación de trabajo.
*Perfiles de cargo mal diseñados.
*No remplazo de personas ausentes.
*Supresión de cargos.</t>
  </si>
  <si>
    <t>*Problemas familiares.
*Estrés, enfermedades psicosomáticas, ansiedad y depresión.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</si>
  <si>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</si>
  <si>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*Perfiles de cargo mal diseñados.
*Supresión de cargos.
*No remplazo de personas ausentes.
*Acumulación de trabajo.
*Trabajos que impliquen el manejo de dinero.
*Conflictos personales y  familiares.</t>
  </si>
  <si>
    <t>*Estrés, enfermedades psicosomáticas, ansiedad y depresión.</t>
  </si>
  <si>
    <t>*Desacuerdo entre compañeros.
*Perfiles de cargo mal diseñados.
*Conflictos personales y  familiares.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</si>
  <si>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</si>
  <si>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</si>
  <si>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*Muerte, agresiones verbales y físicas, heridas, estrés laboral, pérdidas económicas.</t>
  </si>
  <si>
    <t>PÚBLICO:
Asalto</t>
  </si>
  <si>
    <t>*Realizar tareas en la calle.
*Disturbios públicos.
*Vandalismo
*Paros, manifestaciones.
*Ingresar a zonas de riesgo.</t>
  </si>
  <si>
    <t>PÚBLICO:
Secuestro</t>
  </si>
  <si>
    <t>QUÍMICOS:
Fibras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</si>
  <si>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</si>
  <si>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QUÍMICOS:
Gases y vapores</t>
  </si>
  <si>
    <t>QUÍMICOS:
Humos metálicos y no metálicos</t>
  </si>
  <si>
    <t>QUÍMICOS:
Líquidos, nieblas, rocíos</t>
  </si>
  <si>
    <t>QUÍMICOS:
Polvos orgánicos e inorgánicos</t>
  </si>
  <si>
    <t>SEGURIDAD:
Accidentes de tránsito</t>
  </si>
  <si>
    <t>*Muerte, fracturas, contusiones, daño cervical, pérdidas económicas.</t>
  </si>
  <si>
    <t>SEGURIDAD:
Eléctrico-Equipos energizados (alta o baja)</t>
  </si>
  <si>
    <t>*Electrocución, paro cardiaco, paro respiratorio, fibrilación ventricular, tetanización, quemaduras severas, shock eléctrico, muerte.
*Golpes, heridas, fracturas, atrapamientos, electrocución, quemaduras, muerte.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</si>
  <si>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</si>
  <si>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</si>
  <si>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</si>
  <si>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>SEGURIDAD:
Locativo-Caída de objetos</t>
  </si>
  <si>
    <t>*Fracturas, contusiones.</t>
  </si>
  <si>
    <t>SEGURIDAD:
Locativo-Condiciones de orden y aseo</t>
  </si>
  <si>
    <t>*Desorden.
*Realizar actividades de campo.
*Transitar por las instalaciones.
*Obstáculos en el piso.</t>
  </si>
  <si>
    <t>*Golpes, heridas, contusiones, fracturas, esguinces, luxaciones, muerte.</t>
  </si>
  <si>
    <t>SEGURIDAD:
Locativo-Falta de señalización y demarcación</t>
  </si>
  <si>
    <t>*Traslado para realizar actividades.</t>
  </si>
  <si>
    <t>*Hombre al agua o desaparecido, asfixia por inmersión.
*Choque de embarcaciones.</t>
  </si>
  <si>
    <t>SEGURIDAD:
Locativo-Superficie de trabajo irregular, deslizante, con diferencia de nivel</t>
  </si>
  <si>
    <t>*Golpes, heridas, contusiones, fracturas, esguinces, luxaciones, traumas del sistema osteomuscular, heridas, muerte.</t>
  </si>
  <si>
    <t>*Trabajo en escaleras.
*Trabajo en andamios</t>
  </si>
  <si>
    <t>*Fracturas, contusiones, muerte.</t>
  </si>
  <si>
    <t>*Asfixia, sofocamiento, choques eléctricos, caídas y fatiga por el calor, atrapamientos, intoxicaciones por atmosferas peligrosas, muerte .</t>
  </si>
  <si>
    <t>SEGURIDAD:
Mecánico-Contacto con objetos calientes</t>
  </si>
  <si>
    <t>*Quemaduras, heridas.</t>
  </si>
  <si>
    <t>*Heridas, amputaciones, trastornos de tejidos blandos.</t>
  </si>
  <si>
    <t>SEGURIDAD:
Mecánico-Elementos de máquinas</t>
  </si>
  <si>
    <t>*Uso de máquinas, partes de la misma.</t>
  </si>
  <si>
    <t>*Golpes, heridas, fracturas, contusiones, amputaciones, quemaduras.</t>
  </si>
  <si>
    <t>SEGURIDAD:
Mecánico-Herramientas</t>
  </si>
  <si>
    <t>*Uso de herramientas, partes de las mismas.</t>
  </si>
  <si>
    <t>SEGURIDAD:
Mecánico-Materiales proyectados sólidos o fluido</t>
  </si>
  <si>
    <t>*Fracturas, contusiones, heridas, golpes, quemaduras, lesiones en los ojos.</t>
  </si>
  <si>
    <t>SEGURIDAD:
Mecánico-Piezas a trabajar</t>
  </si>
  <si>
    <t>*Fracturas, contusiones, heridas, golpes, quemaduras.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</si>
  <si>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</si>
  <si>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SEGURIDAD: 
Eléctrico-Estática</t>
  </si>
  <si>
    <t>*Equipos mal aislados eléctricamente.
*Acumulado el vehículo durante la marcha.</t>
  </si>
  <si>
    <t>*Calambre al tocar a otra persona, o un objeto metálico.</t>
  </si>
  <si>
    <t>SEGURIDAD: 
Locativo-Traslados áereos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</si>
  <si>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</si>
  <si>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</si>
  <si>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SEGURIDAD:
Locativo-Almacenamiento</t>
  </si>
  <si>
    <t>PROBABILIDAD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</si>
  <si>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</si>
  <si>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</si>
  <si>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</si>
  <si>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</si>
  <si>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</si>
  <si>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</si>
  <si>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</si>
  <si>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</si>
  <si>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</si>
  <si>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</si>
  <si>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</si>
  <si>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Lesiones leves o con primeros auxilios o con tratamiento médico, sin incapacidad o con incapacidad de 1 día.</t>
  </si>
  <si>
    <t>Accidentes de Trabajo y/o Enfermedades Laborales con Incapacidad temporal mayor a 1 día.</t>
  </si>
  <si>
    <t>Accidentes de Trabajo y/o Enfermedades Laborales con Incapacidad permanente- parcial o total.</t>
  </si>
  <si>
    <t>Una o más fatalidades por  accidentes de trabajo y/o enfermedades laborales.</t>
  </si>
  <si>
    <t>CONSECUENCIA</t>
  </si>
  <si>
    <t>NIVEL DE RIESGO RESIDUAL</t>
  </si>
  <si>
    <t>PLAN DE ACCIÓN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</si>
  <si>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</si>
  <si>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PROCESO:</t>
  </si>
  <si>
    <t xml:space="preserve">FECHA DE ELABORACIÓN: </t>
  </si>
  <si>
    <t>NIVEL DEL RIESGO INHERENTE
(Probabilidad x Consecuencia)</t>
  </si>
  <si>
    <t xml:space="preserve">CONTROLES ACTUALES </t>
  </si>
  <si>
    <t>En la fuente</t>
  </si>
  <si>
    <t>En el medio</t>
  </si>
  <si>
    <t>En la persona</t>
  </si>
  <si>
    <t>Administrativo</t>
  </si>
  <si>
    <t>MAPA DE RIESGOS INHERENTES</t>
  </si>
  <si>
    <t>MAPA DE RIESGOS RESIDUALES</t>
  </si>
  <si>
    <t>RIESGO INHERENTE</t>
  </si>
  <si>
    <t>EFICACIA DE LOS CONTROLES
(% DE REDUCCIÓN ESTIMADA DEL RIESGO INHERENTE)</t>
  </si>
  <si>
    <t>90% FUERTE</t>
  </si>
  <si>
    <t>40% MODERADA</t>
  </si>
  <si>
    <t>15% DÉBIL</t>
  </si>
  <si>
    <t>Hay pleno entendimiento del riesgo, existen y mantienen actualizados procedimientos y programas que se divulgan de manera permanente.</t>
  </si>
  <si>
    <t>Hay conciencia del riesgo, existen procedimientos y programas, pero no se actualizan, ni se divulgan con la periodicidad establecida.</t>
  </si>
  <si>
    <t>No hay conciencia del riesgo; no existen procedimientos, ni programas formales para evitar la materialización del riesgo.</t>
  </si>
  <si>
    <t>BAJO</t>
  </si>
  <si>
    <t>MODERADO</t>
  </si>
  <si>
    <t>ALTO</t>
  </si>
  <si>
    <t>EXTREMO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</si>
  <si>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</si>
  <si>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</si>
  <si>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 xml:space="preserve">No debe realizarse ningún trabajo sin  asegurarse que el riesgo está bajo control antes de iniciar cualquier tarea. </t>
  </si>
  <si>
    <t>1. MUY BAJA</t>
  </si>
  <si>
    <t>3. MODERADA</t>
  </si>
  <si>
    <t>2. LEVE</t>
  </si>
  <si>
    <t>3. IMPORTANTE</t>
  </si>
  <si>
    <t>4. CRÍTICA</t>
  </si>
  <si>
    <t>5. CATASTRÓFICA</t>
  </si>
  <si>
    <t>DÉBIL</t>
  </si>
  <si>
    <t>MODERADA</t>
  </si>
  <si>
    <t>FUERTE</t>
  </si>
  <si>
    <t xml:space="preserve">BAJO </t>
  </si>
  <si>
    <t xml:space="preserve">ALTO </t>
  </si>
  <si>
    <t xml:space="preserve">EXTREMO </t>
  </si>
  <si>
    <t>ALTA</t>
  </si>
  <si>
    <t>BAJA</t>
  </si>
  <si>
    <t>MUY BAJA</t>
  </si>
  <si>
    <t>INSIGNIFICANTE</t>
  </si>
  <si>
    <t>LEVE</t>
  </si>
  <si>
    <t>IMPORTANTE</t>
  </si>
  <si>
    <t>CRÍTICA</t>
  </si>
  <si>
    <t>CATASTRÓFICA</t>
  </si>
  <si>
    <t xml:space="preserve">EFICACIA DE(LOS) CONTRO(LES) </t>
  </si>
  <si>
    <t>MUY ALTA</t>
  </si>
  <si>
    <r>
      <t xml:space="preserve">TIPO DE ACTIVIDAD: </t>
    </r>
    <r>
      <rPr>
        <b/>
        <sz val="9"/>
        <color indexed="8"/>
        <rFont val="Tahoma"/>
        <family val="2"/>
      </rPr>
      <t xml:space="preserve"> </t>
    </r>
  </si>
  <si>
    <t>Valor probabilidad</t>
  </si>
  <si>
    <t>Valor Consecuencia</t>
  </si>
  <si>
    <t>Valor NRI</t>
  </si>
  <si>
    <t>% Reducción</t>
  </si>
  <si>
    <t>VALOR DE RIESGO RESIDUAL</t>
  </si>
  <si>
    <t>*Realizar trabajos al aire libre, sol.
*Pantallas de computador.
*Lámparas.
*Sistemas de radiocomunicaciones.
*Microondas.</t>
  </si>
  <si>
    <t>ACTIVIDAD/ TAREA</t>
  </si>
  <si>
    <t>ANÁLISIS DEL RIESGO</t>
  </si>
  <si>
    <t xml:space="preserve">CAUSA </t>
  </si>
  <si>
    <t>FACTOR DE RIESGO (PELIGRO)</t>
  </si>
  <si>
    <t>MATRIZ DE RIESGOS DE SST</t>
  </si>
  <si>
    <t xml:space="preserve">*Traslado para realizar actividades.
* Realizar tareas cerca de cuerpos de agua profundas. </t>
  </si>
  <si>
    <t xml:space="preserve">
*Actividades de soldadura.</t>
  </si>
  <si>
    <t xml:space="preserve">*Luminarias.
*Luz natural.   
*Trabajos Nocturnos </t>
  </si>
  <si>
    <t xml:space="preserve">SEGURIDAD:
Mecánico-Contacto con objetos cortantes / Punzantes </t>
  </si>
  <si>
    <t>PSICOSOCIAL:
Relaciones sociales en el trabajo: Tabajo en equipo, relación con los colaboradores.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</si>
  <si>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</si>
  <si>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*Almacenamiento de sustancias químicas.
*Almacenamiento de polvora 
*Desniveles en el piso.</t>
  </si>
  <si>
    <t>SEGURIDAD:
Tecnológico: Explosión.</t>
  </si>
  <si>
    <t>SEGURIDAD:
Tecnológico: incendios</t>
  </si>
  <si>
    <t>SEGURIDAD:
Tecnológico: Fugas</t>
  </si>
  <si>
    <t>SEGURIDAD:
Tecnológico: Derrames.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</si>
  <si>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</si>
  <si>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QUÍMICOS:
Material particulado.</t>
  </si>
  <si>
    <t xml:space="preserve">*Actividades realizadas en campo donde hay maleza.
*Contacto con plantas urticantes.
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</si>
  <si>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</si>
  <si>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*Desnivel en el suelo.
*Desorden.
*Realizar actividades de campo.
*Subir y bajar escaleras.
*Subir y bajar estribos 
*Transitar por las instalaciones.
*Obstáculos en el piso.
*Piso resbaloso.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</si>
  <si>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</si>
  <si>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</si>
  <si>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</si>
  <si>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t>* Fallas operativas en los equipos.
* Operación en lagunas de lixiviado.
* Sobre carga de equipos de recoleccion de residuos solidos.   
* Fenómenos naturales como sismos o huracanes</t>
  </si>
  <si>
    <t xml:space="preserve">SEGURIDAD:
Locativo: - Navegación marítima o fluvial
- Exposicion a cuerpos de agua profundas 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</si>
  <si>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</si>
  <si>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>*Contacto con tomacorrientes.
*Uso de extensión eléctricas defectuosas.
*Construcción de energía fotovoltaíca.</t>
  </si>
  <si>
    <t xml:space="preserve">*Realizar tareas en la calle.
*Disturbios públicos.
*Vandalismo
*Paros, manifestaciones.
*Ingresar a zonas de riesgo.
*Transito de rutas por diversas zonas de la ciudad. 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</si>
  <si>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</si>
  <si>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 xml:space="preserve">*Alcazar objetivos que están ubicados fuera del alcance.
*Ubicar objetos fuera del alcance.
* Manipular y/o realizar tareas que requieran extension de los brazos 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</si>
  <si>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</si>
  <si>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</si>
  <si>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</si>
  <si>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</si>
  <si>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</si>
  <si>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 xml:space="preserve">FECHA </t>
  </si>
  <si>
    <t>REVISION N°</t>
  </si>
  <si>
    <t>*Uso de aerosoles.
*Actividades de soldadura.</t>
  </si>
  <si>
    <t xml:space="preserve">*Limpieza de áreas.
*Material partículado polvo de madera, fibra de vidrio.
*Material particulado. </t>
  </si>
  <si>
    <t xml:space="preserve">*Limpieza de áreas.
*Material partículado polvo de madera, fibra de vidrio.
*Manipulacion de residuos. 
*Manipulacion de sustancias quimicas. </t>
  </si>
  <si>
    <t>SEGURIDAD:
Tabajo en alturas</t>
  </si>
  <si>
    <t>SEGURIDAD:
Trabajo en espacios confinados</t>
  </si>
  <si>
    <t>*Actividades de mantenimiento a gaseoductos.
*Actividades de mantenimiento locativo (Pintura, lavado, etc.)
*Levantamiento de planos instrumentales.
*Trabajos en espacios confinados.</t>
  </si>
  <si>
    <t>*Construcción de estaciones / Construcción de tuberías / Logística.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</si>
  <si>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</si>
  <si>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</si>
  <si>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 xml:space="preserve">CONTROL DE ACTUALIZACIONES </t>
  </si>
  <si>
    <t xml:space="preserve">REALIZADO POR </t>
  </si>
  <si>
    <t>DESCRIPCION DE LA ACTUALIZACION</t>
  </si>
  <si>
    <r>
      <t xml:space="preserve">MC-ST-FR-92
Version: </t>
    </r>
    <r>
      <rPr>
        <sz val="16"/>
        <color theme="1"/>
        <rFont val="Tahoma"/>
        <family val="2"/>
      </rPr>
      <t>00</t>
    </r>
    <r>
      <rPr>
        <b/>
        <sz val="16"/>
        <color theme="1"/>
        <rFont val="Tahoma"/>
        <family val="2"/>
      </rPr>
      <t xml:space="preserve">
Fecha: </t>
    </r>
    <r>
      <rPr>
        <sz val="16"/>
        <color theme="1"/>
        <rFont val="Tahoma"/>
        <family val="2"/>
      </rPr>
      <t>24/07/2023</t>
    </r>
  </si>
  <si>
    <r>
      <t xml:space="preserve">MC-ST-FR-92
Version: </t>
    </r>
    <r>
      <rPr>
        <sz val="11"/>
        <color theme="1"/>
        <rFont val="Tahoma"/>
        <family val="2"/>
      </rPr>
      <t>00</t>
    </r>
    <r>
      <rPr>
        <b/>
        <sz val="11"/>
        <color theme="1"/>
        <rFont val="Tahoma"/>
        <family val="2"/>
      </rPr>
      <t xml:space="preserve">
Fecha: </t>
    </r>
    <r>
      <rPr>
        <sz val="11"/>
        <color theme="1"/>
        <rFont val="Tahoma"/>
        <family val="2"/>
      </rPr>
      <t xml:space="preserve">24/07/2023
</t>
    </r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</si>
  <si>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</si>
  <si>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>*Labores en oficina en general.
*Actividades de vigilancia.
*Conducción de vehículos y motos.
*Operar maquinaria pesada. 
*Traslados terretres como pasajeros.</t>
  </si>
  <si>
    <t>X</t>
  </si>
  <si>
    <t>*Contacto con insectos, roedores, serpientes. Por ubicación de oficina.</t>
  </si>
  <si>
    <t>Director de Gestión Locativa
Jefe de Mtto locativo 
Supervisor Mtto Locativo
Analista en su especialidad</t>
  </si>
  <si>
    <t>Fumigacion contra insectos, roedores y serpientes.</t>
  </si>
  <si>
    <t xml:space="preserve">*Digitación.
*Escanear.
*Inclinación del cuello al contestar el telefóno y atención al cliente.
</t>
  </si>
  <si>
    <t>*Pausa activas
*Examenes medicos ocupacionales
*Programa de vigilancia epidemiologica para riesgo biomecanico</t>
  </si>
  <si>
    <t>*Alcazar objetos que están ubicados fuera del alcance.
*Labores en oficina en general.
*Actos inseguros.</t>
  </si>
  <si>
    <t>Mtto preventivo de sillas de escritorio.</t>
  </si>
  <si>
    <t xml:space="preserve">*Labores en oficina en general.
</t>
  </si>
  <si>
    <t>Uso de botas pantaneras</t>
  </si>
  <si>
    <t xml:space="preserve">*Luminarias.
*Luz natural.   
</t>
  </si>
  <si>
    <t>Mtto preventivo de luminarias</t>
  </si>
  <si>
    <t xml:space="preserve">*Uso de equipos de oficina, como impresoras y teléfonos.
*Uso de máquinas, equipos o herramientas.
*Utilización de marcador vibrador electrónico, calibracion de equipos en laboratorio y taladro
*Circulacion vehicular. 
* Operación de maquinaria. </t>
  </si>
  <si>
    <t>*Pausa activas
*Examenes medicos ocupacionales
*Programa de vigilancia epidemiologica para ruido</t>
  </si>
  <si>
    <t xml:space="preserve">*Aires acondicionados.
*Cambios de temperatura al entrar o salir de la oficina.
*Deficiencias en el aire acondicionado.
</t>
  </si>
  <si>
    <t>Mtto preventivo aires acondicionados</t>
  </si>
  <si>
    <t xml:space="preserve">
*Acumulación de trabajo.
*Trabajos que impliquen el manejo de dinero.
*Conflictos personales y  familiares.</t>
  </si>
  <si>
    <t>*Desacuerdo entre compañeros.
*Conflictos personales y  familiares.</t>
  </si>
  <si>
    <t xml:space="preserve">*Contacto con tomacorrientes.
*Uso de extensión eléctricas defectuosas.
</t>
  </si>
  <si>
    <t>Mtto preventivo de tomacorriente e instalaciones electricas</t>
  </si>
  <si>
    <t>*Desnivel en el suelo.
*Desorden. 
*Transitar por las instalaciones.
*Obstáculos en el piso.
*Piso resbaloso.</t>
  </si>
  <si>
    <t>*Uso de señalizacion para piso mojado.</t>
  </si>
  <si>
    <t>*Uso de elementos de oficina: Ganchos legajadores, hojas, grapas, guillotina, exactos, bisturi, etc.</t>
  </si>
  <si>
    <t>*Capacitacion en identificacion de peligros</t>
  </si>
  <si>
    <t>*Fuga de cloro-gas
*Almacenamiento de cloro-gas en las instalaciones</t>
  </si>
  <si>
    <t xml:space="preserve">*Mangaveletas
*Alarmas de emergencia
</t>
  </si>
  <si>
    <t>*Plan de emergencia 
*Formacion de brigadistas para atencion de emergencias</t>
  </si>
  <si>
    <t>Interventoria y supervicion de trabajos de: Obras civiles - Mtto de Zonas verdes - Mtto e instalacion de aires acondicionados</t>
  </si>
  <si>
    <t>DIRECCION Y JEFATURA DE MTTO LOCATIVO: Atencion Help ME atencion a clientes internos para gestionar necesidades del cliente interno de Triple A S.A E.S.P - Seguimiento al contrato de suministro de personal de apoyo y suministro de insumos de aseo y cafeteria.</t>
  </si>
  <si>
    <t>Director de Gestión Locativa
Jefe de Mtto locativo 
Supervisor Mtto Locativo
Oficial de Mtto Locativo
Electricista</t>
  </si>
  <si>
    <t>*Contacto con insectos, roedores, serpientes. Por ubicación de oficina.
*Contacto con insectos, roedores, serpientes, cuando se realizan actividades de campo.</t>
  </si>
  <si>
    <t xml:space="preserve">*Acumulación y demanda de trabajo.
*Conflictos personales y  familiares.
</t>
  </si>
  <si>
    <t>*Aplicación de encuesta de riesgo psicosocial
*Resolucion de conflictos 
*Comité de convivencia labora
*Beneficio al disfrute de dia remunerado (EFR)</t>
  </si>
  <si>
    <t>*Aplicación de encuesta de riesgo psicosocial
*Resolucion de conflictos 
*Comité de convivencia laboral 
*Beneficio al disfrute de dia remunerado (EFR)</t>
  </si>
  <si>
    <t xml:space="preserve">*Planta eléctrica.
*Cuarto de máquinas.
*Uso de máquinas, equipos o herramientas.
*Circulacion vehicular. 
* Operación de maquinaria. </t>
  </si>
  <si>
    <t xml:space="preserve">*Realizar trabajos al aire libre, sol.
</t>
  </si>
  <si>
    <t>*Uso de Epp
*Hidratacion</t>
  </si>
  <si>
    <t xml:space="preserve">*Capacitacion en prevencion de riesgo publico </t>
  </si>
  <si>
    <t xml:space="preserve">
*Material partículado proveniente de labores relacionadas con Obras civiles - Mtto de Zonas verdes - Mtto e instalacion de aires acondicionados
</t>
  </si>
  <si>
    <t>*Uso de Epp (mascarillas)</t>
  </si>
  <si>
    <t>*Capacitacoin en uso y mtto de EPP</t>
  </si>
  <si>
    <t>*Vías deterioradas.
*Incumplimiento de normas y señales de tránsito.
*Falta de mantenimiento a vehículos.
*Personas imprudentes en la vía.
* Alta circulacion vehicular
PEATONES:
*Trabajo y/o transito en zonas con trafico vehicular y/o operación de maquinaria pesada. 
*Cruzar las calles sin respetar las señales de trásito y semáforos.</t>
  </si>
  <si>
    <t>*Acreditacion del personal 
*Plan estrategico de seguridad vial
*Examenes medicos ocupacionales (reconocimiento al conductor)</t>
  </si>
  <si>
    <t>*Mtto preventivo de vehiculos</t>
  </si>
  <si>
    <t>*Uso de Epp (uso de botas, guantes, gafas y casco)</t>
  </si>
  <si>
    <t>*Capacitacion de uso y mtto de EPP</t>
  </si>
  <si>
    <t>Supervisor Mtto Locativo
Oficial de Mtto Locativo
Electricista</t>
  </si>
  <si>
    <t>*Levantamiento y/o traslado manual de cargas por encima del peso permisible.
*Halar o empujar cargas</t>
  </si>
  <si>
    <t>*Uso de elementos para el traslado de cargas</t>
  </si>
  <si>
    <t>*Alcazar objetivos que están ubicados fuera del alcance.
*Actos inseguros.</t>
  </si>
  <si>
    <t>*Uso de vehículos 
*Uso de máquinas, equipos o herramientas.</t>
  </si>
  <si>
    <t xml:space="preserve">*Uso o manipulacion de combustibles.
*Uso o manipulacion de aerosoles.
*Uso o manipulacion de pegantes.
*Uso o manipulacion de varsol.
*Uso o manipulacion de pinturas.
* Manipulacion de sustancias quimicas.
</t>
  </si>
  <si>
    <t>*Uso de herramientas dielectricas</t>
  </si>
  <si>
    <t>*Capacitacion de uso y mtto de EPP
*Capacitacion en riesgo electrico</t>
  </si>
  <si>
    <t xml:space="preserve">*Falta de orden y aseo.
*Estructuras sin anclajes.
*Alcanzar objetos, herramientas o materiales, almacenados en estantes. 
*Herramientas ubicadas en niveles superiores. </t>
  </si>
  <si>
    <t xml:space="preserve">*Capacitacion de uso y mtto de EPP
</t>
  </si>
  <si>
    <t>*Trabajo en escaleras.
*Trabajos con espacios libres de caidas en altura</t>
  </si>
  <si>
    <t>*Capacitacion de uso y mtto de EPP
*Formacion de trabajos en alturas
*Programa de prevecion de caidas en altura</t>
  </si>
  <si>
    <t>*Uso de escaleras certificadas</t>
  </si>
  <si>
    <t>des de reparaciones locativas menores: Instalacion y reemplazo de luminarias - Atencion a fugas y obstrucciones en redes internas - Apoyo en traslado entre sedes de equipos y documentacion - Instalacion de carpas - Carpineria metalica y en madera - Instalacion puestos de trabajo - Revision de hornos microondas y cafeteras</t>
  </si>
  <si>
    <t xml:space="preserve">*Contacto con  hornos microondas, cafeteras y cautin
*Herramientas de trabajo calientes. </t>
  </si>
  <si>
    <t xml:space="preserve">*Uso de herramientas de corte (segueta, pinzas, etc.)
*Superficies de trabajo con residuos cortantes y/o punzantes.
*Manipulacion de materiales de trabajo. </t>
  </si>
  <si>
    <t xml:space="preserve">*Reposicion de herramientas en mal estado </t>
  </si>
  <si>
    <t xml:space="preserve">*Martillado.
*Corte de piezas.
*Revision preoperacional de maquinas y/o equipos 
* Arena, particulas de residuos. </t>
  </si>
  <si>
    <t xml:space="preserve">*Cortocircuitos.
*Saturación de vapores combustibles.
*Manipulación de sustancias inflamables.
*Reacciones de sustancias incompatibles.
*Fallas en vehiculos y/o maquinas. 
</t>
  </si>
  <si>
    <t>*Disponibilidad de extintores en caso de incendio</t>
  </si>
  <si>
    <t xml:space="preserve">*Capacitacion de uso y mtto de EPP
*Jornada de orden y aseo </t>
  </si>
  <si>
    <t>Direccion de Gestión Locativa</t>
  </si>
  <si>
    <t>00</t>
  </si>
  <si>
    <t>Karen Villa Vizcaino</t>
  </si>
  <si>
    <t>Se realizo cambio de metodologia para la idetificacion de peligros y valoracion de riesgos del proceso de la Direccion de Gestión Locativa, dentro de la matriz se incluyeron las actividades de los cargos administrativos y operativos se reestructuraron las actividades que se realizan dentro del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</si>
</sst>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9"/>
      <color indexed="8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b/>
      <sz val="20"/>
      <color theme="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163">
    <xf numFmtId="0" fontId="0" fillId="0" borderId="0" xfId="0"/>
    <xf numFmtId="0" fontId="6" fillId="0" borderId="2" xfId="0" applyFont="1" applyBorder="1" applyAlignment="1">
      <alignment horizontal="left" vertical="center"/>
    </xf>
    <xf numFmtId="0" fontId="6" fillId="0" borderId="2" xfId="2" applyFont="1" applyBorder="1" applyAlignment="1">
      <alignment horizontal="left"/>
    </xf>
    <xf numFmtId="0" fontId="6" fillId="0" borderId="2" xfId="2" applyFont="1" applyBorder="1" applyAlignment="1">
      <alignment vertical="center" wrapText="1"/>
    </xf>
    <xf numFmtId="0" fontId="7" fillId="0" borderId="6" xfId="2" applyFont="1" applyBorder="1" applyAlignment="1">
      <alignment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2" applyFont="1" applyBorder="1" applyAlignment="1">
      <alignment vertical="center" wrapText="1"/>
    </xf>
    <xf numFmtId="0" fontId="10" fillId="0" borderId="0" xfId="4" applyFont="1"/>
    <xf numFmtId="0" fontId="10" fillId="0" borderId="0" xfId="4" applyFont="1" applyAlignment="1">
      <alignment vertical="center"/>
    </xf>
    <xf numFmtId="0" fontId="10" fillId="0" borderId="0" xfId="4" applyFont="1" applyAlignment="1">
      <alignment vertical="center" wrapText="1"/>
    </xf>
    <xf numFmtId="0" fontId="14" fillId="0" borderId="0" xfId="5" applyFont="1"/>
    <xf numFmtId="0" fontId="14" fillId="0" borderId="2" xfId="5" applyFont="1" applyBorder="1" applyAlignment="1">
      <alignment horizontal="center" vertical="center" wrapText="1"/>
    </xf>
    <xf numFmtId="0" fontId="16" fillId="16" borderId="2" xfId="5" applyFont="1" applyFill="1" applyBorder="1" applyAlignment="1">
      <alignment vertical="center" wrapText="1"/>
    </xf>
    <xf numFmtId="0" fontId="15" fillId="9" borderId="2" xfId="5" applyFont="1" applyFill="1" applyBorder="1" applyAlignment="1">
      <alignment horizontal="left" vertical="center" readingOrder="1"/>
    </xf>
    <xf numFmtId="0" fontId="15" fillId="12" borderId="2" xfId="5" applyFont="1" applyFill="1" applyBorder="1" applyAlignment="1">
      <alignment horizontal="left" vertical="center" readingOrder="1"/>
    </xf>
    <xf numFmtId="0" fontId="17" fillId="0" borderId="2" xfId="5" applyFont="1" applyBorder="1" applyAlignment="1">
      <alignment horizontal="left" vertical="center" wrapText="1"/>
    </xf>
    <xf numFmtId="0" fontId="16" fillId="9" borderId="2" xfId="5" applyFont="1" applyFill="1" applyBorder="1" applyAlignment="1">
      <alignment vertical="center" wrapText="1"/>
    </xf>
    <xf numFmtId="0" fontId="16" fillId="12" borderId="2" xfId="5" applyFont="1" applyFill="1" applyBorder="1" applyAlignment="1">
      <alignment vertical="center" wrapText="1"/>
    </xf>
    <xf numFmtId="0" fontId="15" fillId="17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vertical="center" wrapText="1"/>
    </xf>
    <xf numFmtId="0" fontId="12" fillId="8" borderId="2" xfId="3" applyFont="1" applyFill="1" applyBorder="1" applyAlignment="1">
      <alignment horizontal="left" vertical="center" wrapText="1"/>
    </xf>
    <xf numFmtId="0" fontId="12" fillId="8" borderId="0" xfId="3" applyFont="1" applyFill="1" applyAlignment="1">
      <alignment horizontal="left" vertical="center"/>
    </xf>
    <xf numFmtId="0" fontId="12" fillId="8" borderId="0" xfId="3" applyFont="1" applyFill="1" applyAlignment="1">
      <alignment horizontal="center" vertical="center"/>
    </xf>
    <xf numFmtId="0" fontId="12" fillId="8" borderId="0" xfId="3" applyFont="1" applyFill="1" applyAlignment="1">
      <alignment horizontal="left" vertical="center" wrapText="1"/>
    </xf>
    <xf numFmtId="0" fontId="19" fillId="3" borderId="0" xfId="0" applyFont="1" applyFill="1"/>
    <xf numFmtId="0" fontId="21" fillId="0" borderId="0" xfId="0" applyFont="1"/>
    <xf numFmtId="0" fontId="22" fillId="3" borderId="0" xfId="0" applyFont="1" applyFill="1"/>
    <xf numFmtId="0" fontId="19" fillId="6" borderId="0" xfId="0" applyFont="1" applyFill="1"/>
    <xf numFmtId="0" fontId="23" fillId="3" borderId="0" xfId="0" applyFont="1" applyFill="1" applyAlignment="1">
      <alignment vertical="center"/>
    </xf>
    <xf numFmtId="0" fontId="23" fillId="3" borderId="0" xfId="0" applyFont="1" applyFill="1" applyAlignment="1">
      <alignment horizontal="center" vertical="center"/>
    </xf>
    <xf numFmtId="0" fontId="24" fillId="4" borderId="2" xfId="0" applyFont="1" applyFill="1" applyBorder="1" applyAlignment="1">
      <alignment horizontal="center" vertical="center" wrapText="1"/>
    </xf>
    <xf numFmtId="0" fontId="24" fillId="9" borderId="2" xfId="0" applyFont="1" applyFill="1" applyBorder="1" applyAlignment="1">
      <alignment horizontal="center" vertical="center" wrapText="1"/>
    </xf>
    <xf numFmtId="0" fontId="24" fillId="10" borderId="2" xfId="0" applyFont="1" applyFill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/>
    </xf>
    <xf numFmtId="0" fontId="19" fillId="7" borderId="0" xfId="0" applyFont="1" applyFill="1"/>
    <xf numFmtId="0" fontId="23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/>
    </xf>
    <xf numFmtId="0" fontId="23" fillId="3" borderId="0" xfId="0" applyFont="1" applyFill="1" applyAlignment="1">
      <alignment vertical="center" wrapText="1"/>
    </xf>
    <xf numFmtId="9" fontId="23" fillId="3" borderId="0" xfId="0" applyNumberFormat="1" applyFont="1" applyFill="1" applyAlignment="1">
      <alignment horizontal="center" vertical="center" wrapText="1"/>
    </xf>
    <xf numFmtId="0" fontId="24" fillId="11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15" fillId="13" borderId="2" xfId="5" applyFont="1" applyFill="1" applyBorder="1" applyAlignment="1">
      <alignment horizontal="left" vertical="center" readingOrder="1"/>
    </xf>
    <xf numFmtId="0" fontId="15" fillId="10" borderId="2" xfId="5" applyFont="1" applyFill="1" applyBorder="1" applyAlignment="1">
      <alignment horizontal="left" vertical="center" readingOrder="1"/>
    </xf>
    <xf numFmtId="0" fontId="16" fillId="13" borderId="2" xfId="5" applyFont="1" applyFill="1" applyBorder="1" applyAlignment="1">
      <alignment vertical="center" wrapText="1"/>
    </xf>
    <xf numFmtId="0" fontId="16" fillId="10" borderId="2" xfId="5" applyFont="1" applyFill="1" applyBorder="1" applyAlignment="1">
      <alignment vertical="center" wrapText="1"/>
    </xf>
    <xf numFmtId="0" fontId="15" fillId="20" borderId="2" xfId="5" applyFont="1" applyFill="1" applyBorder="1" applyAlignment="1">
      <alignment vertical="center" wrapText="1"/>
    </xf>
    <xf numFmtId="0" fontId="15" fillId="21" borderId="2" xfId="5" applyFont="1" applyFill="1" applyBorder="1" applyAlignment="1">
      <alignment vertical="center" wrapText="1"/>
    </xf>
    <xf numFmtId="0" fontId="18" fillId="18" borderId="2" xfId="5" applyFont="1" applyFill="1" applyBorder="1" applyAlignment="1">
      <alignment vertical="center" wrapText="1"/>
    </xf>
    <xf numFmtId="0" fontId="16" fillId="20" borderId="2" xfId="5" applyFont="1" applyFill="1" applyBorder="1" applyAlignment="1">
      <alignment vertical="center" wrapText="1"/>
    </xf>
    <xf numFmtId="0" fontId="18" fillId="21" borderId="2" xfId="5" applyFont="1" applyFill="1" applyBorder="1" applyAlignment="1">
      <alignment vertical="center" wrapText="1"/>
    </xf>
    <xf numFmtId="0" fontId="15" fillId="22" borderId="2" xfId="5" applyFont="1" applyFill="1" applyBorder="1" applyAlignment="1">
      <alignment horizontal="justify" vertical="center" wrapText="1"/>
    </xf>
    <xf numFmtId="0" fontId="18" fillId="0" borderId="2" xfId="5" applyFont="1" applyBorder="1" applyAlignment="1">
      <alignment horizontal="left" vertical="center" wrapText="1"/>
    </xf>
    <xf numFmtId="0" fontId="15" fillId="22" borderId="2" xfId="5" applyFont="1" applyFill="1" applyBorder="1" applyAlignment="1">
      <alignment vertical="center" wrapText="1"/>
    </xf>
    <xf numFmtId="0" fontId="18" fillId="22" borderId="2" xfId="5" applyFont="1" applyFill="1" applyBorder="1" applyAlignment="1">
      <alignment vertical="center" wrapText="1"/>
    </xf>
    <xf numFmtId="0" fontId="15" fillId="23" borderId="2" xfId="5" applyFont="1" applyFill="1" applyBorder="1" applyAlignment="1">
      <alignment vertical="center" wrapText="1"/>
    </xf>
    <xf numFmtId="0" fontId="18" fillId="23" borderId="2" xfId="5" applyFont="1" applyFill="1" applyBorder="1" applyAlignment="1">
      <alignment vertical="center" wrapText="1"/>
    </xf>
    <xf numFmtId="0" fontId="24" fillId="18" borderId="2" xfId="0" applyFont="1" applyFill="1" applyBorder="1" applyAlignment="1">
      <alignment horizontal="center" vertical="center" wrapText="1"/>
    </xf>
    <xf numFmtId="0" fontId="24" fillId="23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24" fillId="24" borderId="3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/>
    </xf>
    <xf numFmtId="0" fontId="24" fillId="3" borderId="2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 wrapText="1"/>
    </xf>
    <xf numFmtId="0" fontId="12" fillId="0" borderId="0" xfId="4" applyFont="1" applyAlignment="1">
      <alignment vertical="center"/>
    </xf>
    <xf numFmtId="0" fontId="12" fillId="0" borderId="2" xfId="6" applyFont="1" applyBorder="1" applyAlignment="1">
      <alignment vertical="center" wrapText="1"/>
    </xf>
    <xf numFmtId="0" fontId="10" fillId="0" borderId="2" xfId="6" applyFont="1" applyBorder="1" applyAlignment="1">
      <alignment vertical="center" wrapText="1"/>
    </xf>
    <xf numFmtId="0" fontId="9" fillId="8" borderId="7" xfId="5" applyFont="1" applyFill="1" applyBorder="1" applyAlignment="1">
      <alignment horizontal="center" vertical="center" wrapText="1"/>
    </xf>
    <xf numFmtId="0" fontId="8" fillId="8" borderId="2" xfId="3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horizontal="center" vertical="center" textRotation="90" wrapText="1"/>
    </xf>
    <xf numFmtId="0" fontId="9" fillId="8" borderId="8" xfId="5" applyFont="1" applyFill="1" applyBorder="1" applyAlignment="1">
      <alignment horizontal="center" vertical="center" textRotation="90" wrapText="1"/>
    </xf>
    <xf numFmtId="0" fontId="28" fillId="8" borderId="2" xfId="5" applyFont="1" applyFill="1" applyBorder="1" applyAlignment="1" applyProtection="1">
      <alignment horizontal="center" vertical="center" textRotation="255" wrapText="1"/>
      <protection locked="0"/>
    </xf>
    <xf numFmtId="0" fontId="19" fillId="8" borderId="2" xfId="5" applyFont="1" applyFill="1" applyBorder="1" applyAlignment="1" applyProtection="1">
      <alignment horizontal="center" vertical="center" textRotation="255" wrapText="1"/>
      <protection locked="0"/>
    </xf>
    <xf numFmtId="9" fontId="11" fillId="8" borderId="2" xfId="1" applyFont="1" applyFill="1" applyBorder="1" applyAlignment="1" applyProtection="1">
      <alignment horizontal="center" vertical="center" wrapText="1"/>
      <protection locked="0"/>
    </xf>
    <xf numFmtId="0" fontId="19" fillId="8" borderId="2" xfId="5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30" fillId="2" borderId="2" xfId="2" applyFont="1" applyFill="1" applyBorder="1" applyAlignment="1">
      <alignment horizontal="center" vertical="center"/>
    </xf>
    <xf numFmtId="49" fontId="31" fillId="0" borderId="2" xfId="2" applyNumberFormat="1" applyFont="1" applyBorder="1" applyAlignment="1">
      <alignment horizontal="center" vertical="center"/>
    </xf>
    <xf numFmtId="14" fontId="31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0" fontId="29" fillId="0" borderId="2" xfId="0" applyFont="1" applyBorder="1" applyAlignment="1">
      <alignment vertical="center" wrapText="1"/>
    </xf>
    <xf numFmtId="0" fontId="8" fillId="14" borderId="2" xfId="6" applyFont="1" applyFill="1" applyBorder="1" applyAlignment="1">
      <alignment horizontal="center" vertical="center" wrapText="1"/>
    </xf>
    <xf numFmtId="0" fontId="10" fillId="0" borderId="2" xfId="6" applyFont="1" applyBorder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30" fillId="2" borderId="2" xfId="2" applyFont="1" applyFill="1" applyBorder="1" applyAlignment="1">
      <alignment horizontal="center" vertical="center" wrapText="1"/>
    </xf>
    <xf numFmtId="0" fontId="8" fillId="8" borderId="2" xfId="3" applyFont="1" applyFill="1" applyBorder="1" applyAlignment="1">
      <alignment horizontal="left" vertical="center" wrapText="1"/>
    </xf>
    <xf numFmtId="0" fontId="28" fillId="0" borderId="2" xfId="5" applyFont="1" applyBorder="1" applyAlignment="1" applyProtection="1">
      <alignment horizontal="center" vertical="center" textRotation="255" wrapText="1"/>
      <protection locked="0"/>
    </xf>
    <xf numFmtId="0" fontId="12" fillId="0" borderId="0" xfId="3" applyFont="1" applyAlignment="1">
      <alignment horizontal="center" vertical="center"/>
    </xf>
    <xf numFmtId="0" fontId="9" fillId="8" borderId="2" xfId="5" applyFont="1" applyFill="1" applyBorder="1" applyAlignment="1">
      <alignment horizontal="center" vertical="center" wrapText="1"/>
    </xf>
    <xf numFmtId="0" fontId="10" fillId="0" borderId="0" xfId="3" applyFont="1" applyAlignment="1">
      <alignment horizontal="center" vertical="center"/>
    </xf>
    <xf numFmtId="0" fontId="9" fillId="8" borderId="8" xfId="3" applyFont="1" applyFill="1" applyBorder="1" applyAlignment="1">
      <alignment horizontal="center" vertical="center" wrapText="1"/>
    </xf>
    <xf numFmtId="0" fontId="9" fillId="8" borderId="2" xfId="3" applyFont="1" applyFill="1" applyBorder="1" applyAlignment="1">
      <alignment horizontal="center" vertical="center" wrapText="1"/>
    </xf>
    <xf numFmtId="0" fontId="12" fillId="0" borderId="0" xfId="3" applyFont="1" applyAlignment="1">
      <alignment horizontal="center" vertical="center" wrapText="1"/>
    </xf>
    <xf numFmtId="0" fontId="10" fillId="8" borderId="2" xfId="4" applyFont="1" applyFill="1" applyBorder="1" applyAlignment="1">
      <alignment horizontal="center" vertical="center" wrapText="1"/>
    </xf>
    <xf numFmtId="0" fontId="12" fillId="8" borderId="2" xfId="3" applyFont="1" applyFill="1" applyBorder="1" applyAlignment="1">
      <alignment horizontal="center" vertical="center"/>
    </xf>
    <xf numFmtId="0" fontId="12" fillId="8" borderId="5" xfId="3" applyFont="1" applyFill="1" applyBorder="1" applyAlignment="1">
      <alignment horizontal="center" vertical="center" wrapText="1"/>
    </xf>
    <xf numFmtId="0" fontId="12" fillId="8" borderId="3" xfId="3" applyFont="1" applyFill="1" applyBorder="1" applyAlignment="1">
      <alignment horizontal="center" vertical="center" wrapText="1"/>
    </xf>
    <xf numFmtId="0" fontId="10" fillId="8" borderId="2" xfId="4" applyFont="1" applyFill="1" applyBorder="1" applyAlignment="1">
      <alignment horizontal="left" vertical="center" wrapText="1"/>
    </xf>
    <xf numFmtId="0" fontId="10" fillId="0" borderId="0" xfId="3" applyFont="1" applyAlignment="1">
      <alignment horizontal="center" vertical="center" wrapText="1"/>
    </xf>
    <xf numFmtId="0" fontId="10" fillId="8" borderId="2" xfId="6" applyFont="1" applyFill="1" applyBorder="1" applyAlignment="1">
      <alignment vertical="center" wrapText="1"/>
    </xf>
    <xf numFmtId="0" fontId="12" fillId="8" borderId="2" xfId="6" applyFont="1" applyFill="1" applyBorder="1" applyAlignment="1">
      <alignment vertical="center" wrapText="1"/>
    </xf>
    <xf numFmtId="0" fontId="31" fillId="0" borderId="2" xfId="2" applyFont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31" fillId="0" borderId="2" xfId="2" applyFont="1" applyBorder="1" applyAlignment="1">
      <alignment horizontal="center" vertical="center" wrapText="1"/>
    </xf>
    <xf numFmtId="0" fontId="30" fillId="8" borderId="2" xfId="2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12" fillId="8" borderId="5" xfId="3" applyFont="1" applyFill="1" applyBorder="1" applyAlignment="1">
      <alignment horizontal="center" vertical="center" wrapText="1"/>
    </xf>
    <xf numFmtId="0" fontId="12" fillId="8" borderId="3" xfId="3" applyFont="1" applyFill="1" applyBorder="1" applyAlignment="1">
      <alignment horizontal="center" vertical="center" wrapText="1"/>
    </xf>
    <xf numFmtId="0" fontId="12" fillId="8" borderId="1" xfId="3" applyFont="1" applyFill="1" applyBorder="1" applyAlignment="1">
      <alignment horizontal="center" vertical="center" textRotation="90" wrapText="1"/>
    </xf>
    <xf numFmtId="0" fontId="12" fillId="8" borderId="5" xfId="3" applyFont="1" applyFill="1" applyBorder="1" applyAlignment="1">
      <alignment horizontal="center" vertical="center" textRotation="90" wrapText="1"/>
    </xf>
    <xf numFmtId="0" fontId="12" fillId="8" borderId="3" xfId="3" applyFont="1" applyFill="1" applyBorder="1" applyAlignment="1">
      <alignment horizontal="center" vertical="center" textRotation="90" wrapText="1"/>
    </xf>
    <xf numFmtId="0" fontId="12" fillId="8" borderId="1" xfId="3" applyFont="1" applyFill="1" applyBorder="1" applyAlignment="1">
      <alignment horizontal="center" vertical="center" wrapText="1"/>
    </xf>
    <xf numFmtId="0" fontId="12" fillId="8" borderId="1" xfId="3" applyFont="1" applyFill="1" applyBorder="1" applyAlignment="1">
      <alignment horizontal="center" vertical="center" textRotation="90"/>
    </xf>
    <xf numFmtId="0" fontId="12" fillId="8" borderId="5" xfId="3" applyFont="1" applyFill="1" applyBorder="1" applyAlignment="1">
      <alignment horizontal="center" vertical="center" textRotation="90"/>
    </xf>
    <xf numFmtId="0" fontId="32" fillId="8" borderId="9" xfId="3" applyFont="1" applyFill="1" applyBorder="1" applyAlignment="1">
      <alignment horizontal="center" vertical="center"/>
    </xf>
    <xf numFmtId="0" fontId="8" fillId="8" borderId="8" xfId="3" applyFont="1" applyFill="1" applyBorder="1" applyAlignment="1">
      <alignment horizontal="center" vertical="center"/>
    </xf>
    <xf numFmtId="0" fontId="8" fillId="8" borderId="9" xfId="3" applyFont="1" applyFill="1" applyBorder="1" applyAlignment="1">
      <alignment horizontal="center" vertical="center"/>
    </xf>
    <xf numFmtId="0" fontId="8" fillId="8" borderId="2" xfId="3" applyFont="1" applyFill="1" applyBorder="1" applyAlignment="1">
      <alignment horizontal="center" vertical="center" wrapText="1"/>
    </xf>
    <xf numFmtId="0" fontId="16" fillId="8" borderId="8" xfId="3" applyFont="1" applyFill="1" applyBorder="1" applyAlignment="1">
      <alignment horizontal="center" vertical="center" wrapText="1"/>
    </xf>
    <xf numFmtId="0" fontId="16" fillId="8" borderId="10" xfId="3" applyFont="1" applyFill="1" applyBorder="1" applyAlignment="1">
      <alignment horizontal="center" vertical="center" wrapText="1"/>
    </xf>
    <xf numFmtId="0" fontId="16" fillId="8" borderId="9" xfId="3" applyFont="1" applyFill="1" applyBorder="1" applyAlignment="1">
      <alignment horizontal="center" vertical="center" wrapText="1"/>
    </xf>
    <xf numFmtId="0" fontId="8" fillId="8" borderId="1" xfId="3" applyFont="1" applyFill="1" applyBorder="1" applyAlignment="1">
      <alignment horizontal="center" vertical="center" wrapText="1"/>
    </xf>
    <xf numFmtId="0" fontId="8" fillId="8" borderId="3" xfId="3" applyFont="1" applyFill="1" applyBorder="1" applyAlignment="1">
      <alignment horizontal="center" vertical="center" wrapText="1"/>
    </xf>
    <xf numFmtId="0" fontId="8" fillId="8" borderId="1" xfId="6" applyFont="1" applyFill="1" applyBorder="1" applyAlignment="1">
      <alignment horizontal="center" vertical="center" wrapText="1"/>
    </xf>
    <xf numFmtId="0" fontId="8" fillId="8" borderId="3" xfId="6" applyFont="1" applyFill="1" applyBorder="1" applyAlignment="1">
      <alignment horizontal="center" vertical="center" wrapText="1"/>
    </xf>
    <xf numFmtId="0" fontId="23" fillId="8" borderId="5" xfId="5" applyFont="1" applyFill="1" applyBorder="1" applyAlignment="1">
      <alignment horizontal="center" vertical="center" textRotation="90" wrapText="1"/>
    </xf>
    <xf numFmtId="0" fontId="23" fillId="8" borderId="3" xfId="5" applyFont="1" applyFill="1" applyBorder="1" applyAlignment="1">
      <alignment horizontal="center" vertical="center" textRotation="90" wrapText="1"/>
    </xf>
    <xf numFmtId="0" fontId="9" fillId="8" borderId="5" xfId="5" applyFont="1" applyFill="1" applyBorder="1" applyAlignment="1">
      <alignment horizontal="center" vertical="center" textRotation="90" wrapText="1"/>
    </xf>
    <xf numFmtId="0" fontId="9" fillId="8" borderId="3" xfId="5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horizontal="center" vertical="center" wrapText="1"/>
    </xf>
    <xf numFmtId="0" fontId="9" fillId="0" borderId="5" xfId="5" applyFont="1" applyBorder="1" applyAlignment="1">
      <alignment horizontal="center" vertical="center" textRotation="90" wrapText="1"/>
    </xf>
    <xf numFmtId="0" fontId="9" fillId="0" borderId="3" xfId="5" applyFont="1" applyBorder="1" applyAlignment="1">
      <alignment horizontal="center" vertical="center" textRotation="90" wrapText="1"/>
    </xf>
    <xf numFmtId="0" fontId="9" fillId="8" borderId="8" xfId="5" applyFont="1" applyFill="1" applyBorder="1" applyAlignment="1">
      <alignment horizontal="center" vertical="center" wrapText="1"/>
    </xf>
    <xf numFmtId="0" fontId="9" fillId="8" borderId="9" xfId="5" applyFont="1" applyFill="1" applyBorder="1" applyAlignment="1">
      <alignment horizontal="center" vertical="center" wrapText="1"/>
    </xf>
    <xf numFmtId="0" fontId="9" fillId="8" borderId="10" xfId="5" applyFont="1" applyFill="1" applyBorder="1" applyAlignment="1">
      <alignment horizontal="center" vertical="center" wrapText="1"/>
    </xf>
    <xf numFmtId="0" fontId="9" fillId="8" borderId="5" xfId="5" applyFont="1" applyFill="1" applyBorder="1" applyAlignment="1">
      <alignment horizontal="center" vertical="center" wrapText="1"/>
    </xf>
    <xf numFmtId="0" fontId="9" fillId="8" borderId="3" xfId="5" applyFont="1" applyFill="1" applyBorder="1" applyAlignment="1">
      <alignment horizontal="center" vertical="center" wrapText="1"/>
    </xf>
    <xf numFmtId="0" fontId="9" fillId="8" borderId="1" xfId="5" applyFont="1" applyFill="1" applyBorder="1" applyAlignment="1">
      <alignment horizontal="center" vertical="center" textRotation="90" wrapText="1"/>
    </xf>
    <xf numFmtId="0" fontId="15" fillId="15" borderId="8" xfId="5" applyFont="1" applyFill="1" applyBorder="1" applyAlignment="1">
      <alignment horizontal="center" vertical="center" wrapText="1"/>
    </xf>
    <xf numFmtId="0" fontId="15" fillId="15" borderId="10" xfId="5" applyFont="1" applyFill="1" applyBorder="1" applyAlignment="1">
      <alignment horizontal="center" vertical="center" wrapText="1"/>
    </xf>
    <xf numFmtId="0" fontId="13" fillId="15" borderId="2" xfId="5" applyFont="1" applyFill="1" applyBorder="1" applyAlignment="1">
      <alignment horizontal="center" vertical="center" wrapText="1"/>
    </xf>
    <xf numFmtId="0" fontId="13" fillId="19" borderId="8" xfId="5" applyFont="1" applyFill="1" applyBorder="1" applyAlignment="1">
      <alignment horizontal="center" vertical="center" wrapText="1"/>
    </xf>
    <xf numFmtId="0" fontId="13" fillId="19" borderId="10" xfId="5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textRotation="90" wrapText="1"/>
    </xf>
    <xf numFmtId="0" fontId="23" fillId="3" borderId="0" xfId="0" applyFont="1" applyFill="1" applyAlignment="1">
      <alignment horizontal="center" vertical="center" wrapText="1"/>
    </xf>
    <xf numFmtId="0" fontId="23" fillId="14" borderId="0" xfId="0" applyFont="1" applyFill="1" applyAlignment="1">
      <alignment horizontal="center" vertical="center" wrapText="1"/>
    </xf>
    <xf numFmtId="0" fontId="23" fillId="14" borderId="0" xfId="0" applyFont="1" applyFill="1" applyAlignment="1">
      <alignment horizontal="center" vertical="center" textRotation="90"/>
    </xf>
    <xf numFmtId="0" fontId="23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5" fillId="14" borderId="0" xfId="0" applyFont="1" applyFill="1" applyAlignment="1">
      <alignment horizontal="center" vertical="center" textRotation="90" wrapText="1"/>
    </xf>
    <xf numFmtId="0" fontId="29" fillId="14" borderId="0" xfId="0" applyFont="1" applyFill="1" applyAlignment="1">
      <alignment horizontal="center" vertical="center"/>
    </xf>
    <xf numFmtId="0" fontId="9" fillId="8" borderId="8" xfId="3" applyFont="1" applyFill="1" applyBorder="1" applyAlignment="1">
      <alignment horizontal="left" vertical="center" wrapText="1"/>
    </xf>
    <xf numFmtId="0" fontId="9" fillId="8" borderId="9" xfId="3" applyFont="1" applyFill="1" applyBorder="1" applyAlignment="1">
      <alignment horizontal="left" vertical="center" wrapText="1"/>
    </xf>
    <xf numFmtId="0" fontId="9" fillId="8" borderId="10" xfId="3" applyFont="1" applyFill="1" applyBorder="1" applyAlignment="1">
      <alignment horizontal="left" vertical="center" wrapText="1"/>
    </xf>
    <xf numFmtId="14" fontId="9" fillId="8" borderId="8" xfId="3" applyNumberFormat="1" applyFont="1" applyFill="1" applyBorder="1" applyAlignment="1">
      <alignment horizontal="left" vertical="center" wrapText="1"/>
    </xf>
  </cellXfs>
  <cellStyles count="8">
    <cellStyle name="Normal" xfId="0" builtinId="0"/>
    <cellStyle name="Normal 10" xfId="5"/>
    <cellStyle name="Normal 2" xfId="2"/>
    <cellStyle name="Normal 2 2" xfId="7"/>
    <cellStyle name="Normal 3" xfId="3"/>
    <cellStyle name="Normal 6" xfId="4"/>
    <cellStyle name="Normal 6 2" xfId="6"/>
    <cellStyle name="Porcentaje" xfId="1" builtinId="5"/>
  </cellStyles>
  <dxfs count="314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FF00"/>
      <color rgb="FFF9A805"/>
      <color rgb="FFFF0000"/>
      <color rgb="FF85CA3A"/>
      <color rgb="FFFF6600"/>
      <color rgb="FFFF3300"/>
      <color rgb="FFEAA316"/>
      <color rgb="FF1DE7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0</xdr:col>
      <xdr:colOff>1458711</xdr:colOff>
      <xdr:row>0</xdr:row>
      <xdr:rowOff>676276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1458711" cy="590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2129553</xdr:colOff>
      <xdr:row>0</xdr:row>
      <xdr:rowOff>1070133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8C5C95BB-BDC4-3206-2778-4CBB78C86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21615" cy="10701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3182"/>
          <a:ext cx="5965190" cy="2771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34636</xdr:colOff>
      <xdr:row>14</xdr:row>
      <xdr:rowOff>25977</xdr:rowOff>
    </xdr:from>
    <xdr:to>
      <xdr:col>3</xdr:col>
      <xdr:colOff>476827</xdr:colOff>
      <xdr:row>14</xdr:row>
      <xdr:rowOff>3619442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34636" y="7516091"/>
          <a:ext cx="5074805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="" xmlns:a16="http://schemas.microsoft.com/office/drawing/2014/main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="" xmlns:a16="http://schemas.microsoft.com/office/drawing/2014/main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="" xmlns:a16="http://schemas.microsoft.com/office/drawing/2014/main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="" xmlns:a16="http://schemas.microsoft.com/office/drawing/2014/main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Documents%20and%20Settings\brodriguez\Configuraci&#243;n%20local\Archivos%20temporales%20de%20Internet\OLK11\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sorayaarangoruiz\Downloads\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cstand\Downloads\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%20SORAYA\Desktop\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ArangoR\Desktop\GESTI&#211;N%20DEL%20RIESGO%20ISO%2031000\Documents%20and%20Settings\AGAVIRIA\Configuraci&#243;n%20local\Archivos%20temporales%20de%20Internet\Content.IE5\8967C9EF\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SST\AppData\Local\Microsoft\Windows\Temporary%20Internet%20Files\Content.Outlook\8N7KE2P1\file:\H:\CARACTERIZACION%20ANGE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>
        <row r="495">
          <cell r="CG495">
            <v>2</v>
          </cell>
          <cell r="CH495" t="str">
            <v>Bajo</v>
          </cell>
          <cell r="CJ495">
            <v>20</v>
          </cell>
          <cell r="CK495" t="str">
            <v>IV Mantener las medidas de control existentes, pero se deberían considerar soluciones o mejoras y se deben hacer comprobaciones periódicas para asegurar que el riesgo aún es tolerable.</v>
          </cell>
          <cell r="CL495" t="str">
            <v>Aceptable</v>
          </cell>
        </row>
        <row r="496">
          <cell r="CG496">
            <v>4</v>
          </cell>
          <cell r="CH496" t="str">
            <v>Bajo</v>
          </cell>
          <cell r="CJ496">
            <v>40</v>
          </cell>
          <cell r="CK496" t="str">
            <v xml:space="preserve">III Mejorar si es posible.  Sería conveniente justificar la intervención y su rentabilidad. </v>
          </cell>
          <cell r="CL496" t="str">
            <v>Aceptable</v>
          </cell>
        </row>
        <row r="497">
          <cell r="CG497">
            <v>6</v>
          </cell>
          <cell r="CH497" t="str">
            <v>Medio</v>
          </cell>
          <cell r="CJ497">
            <v>50</v>
          </cell>
          <cell r="CK497" t="str">
            <v xml:space="preserve">III Mejorar si es posible.  Sería conveniente justificar la intervención y su rentabilidad. </v>
          </cell>
          <cell r="CL497" t="str">
            <v>Aceptable</v>
          </cell>
        </row>
        <row r="498">
          <cell r="CG498">
            <v>8</v>
          </cell>
          <cell r="CH498" t="str">
            <v>Medio</v>
          </cell>
          <cell r="CJ498">
            <v>60</v>
          </cell>
          <cell r="CK498" t="str">
            <v xml:space="preserve">III Mejorar si es posible.  Sería conveniente justificar la intervención y su rentabilidad. </v>
          </cell>
          <cell r="CL498" t="str">
            <v>Aceptable</v>
          </cell>
        </row>
        <row r="499">
          <cell r="CG499">
            <v>10</v>
          </cell>
          <cell r="CH499" t="str">
            <v>Alto</v>
          </cell>
          <cell r="CJ499">
            <v>80</v>
          </cell>
          <cell r="CK499" t="str">
            <v xml:space="preserve">III Mejorar si es posible.  Sería conveniente justificar la intervención y su rentabilidad. </v>
          </cell>
          <cell r="CL499" t="str">
            <v>Aceptable</v>
          </cell>
        </row>
        <row r="500">
          <cell r="CG500">
            <v>12</v>
          </cell>
          <cell r="CH500" t="str">
            <v>Alto</v>
          </cell>
          <cell r="CJ500">
            <v>100</v>
          </cell>
          <cell r="CK500" t="str">
            <v xml:space="preserve">III Mejorar si es posible.  Sería conveniente justificar la intervención y su rentabilidad. </v>
          </cell>
          <cell r="CL500" t="str">
            <v>Aceptable</v>
          </cell>
        </row>
        <row r="501">
          <cell r="CG501">
            <v>18</v>
          </cell>
          <cell r="CH501" t="str">
            <v>Alto</v>
          </cell>
          <cell r="CJ501">
            <v>120</v>
          </cell>
          <cell r="CK501" t="str">
            <v xml:space="preserve">III Mejorar si es posible.  Sería conveniente justificar la intervención y su rentabilidad. </v>
          </cell>
          <cell r="CL501" t="str">
            <v>Aceptable</v>
          </cell>
        </row>
        <row r="502">
          <cell r="CG502">
            <v>20</v>
          </cell>
          <cell r="CH502" t="str">
            <v>Alto</v>
          </cell>
          <cell r="CJ502">
            <v>150</v>
          </cell>
          <cell r="CK502" t="str">
            <v>II Corregir y adoptar medidas de control inmediato.  Sin embargo, suspenda actividades si el nivel de consecuencia está por encima de 60.</v>
          </cell>
          <cell r="CL502" t="str">
            <v>No Aceptable</v>
          </cell>
        </row>
        <row r="503">
          <cell r="CG503">
            <v>24</v>
          </cell>
          <cell r="CH503" t="str">
            <v>Muy Alto</v>
          </cell>
          <cell r="CJ503">
            <v>200</v>
          </cell>
          <cell r="CK503" t="str">
            <v>II Corregir y adoptar medidas de control inmediato.  Sin embargo, suspenda actividades si el nivel de consecuencia está por encima de 60.</v>
          </cell>
          <cell r="CL503" t="str">
            <v>No Aceptable</v>
          </cell>
        </row>
        <row r="504">
          <cell r="CG504">
            <v>30</v>
          </cell>
          <cell r="CH504" t="str">
            <v>Muy Alto</v>
          </cell>
          <cell r="CJ504">
            <v>240</v>
          </cell>
          <cell r="CK504" t="str">
            <v>II Corregir y adoptar medidas de control inmediato.  Sin embargo, suspenda actividades si el nivel de consecuencia está por encima de 60.</v>
          </cell>
          <cell r="CL504" t="str">
            <v>No Aceptable</v>
          </cell>
        </row>
        <row r="505">
          <cell r="CG505">
            <v>40</v>
          </cell>
          <cell r="CH505" t="str">
            <v>Muy Alto</v>
          </cell>
          <cell r="CJ505">
            <v>250</v>
          </cell>
          <cell r="CK505" t="str">
            <v>II Corregir y adoptar medidas de control inmediato.  Sin embargo, suspenda actividades si el nivel de consecuencia está por encima de 60.</v>
          </cell>
          <cell r="CL505" t="str">
            <v>No Aceptable</v>
          </cell>
        </row>
        <row r="506">
          <cell r="CJ506">
            <v>360</v>
          </cell>
          <cell r="CK506" t="str">
            <v>II Corregir y adoptar medidas de control inmediato.  Sin embargo, suspenda actividades si el nivel de consecuencia está por encima de 60.</v>
          </cell>
          <cell r="CL506" t="str">
            <v>No Aceptable</v>
          </cell>
        </row>
        <row r="507">
          <cell r="CJ507">
            <v>400</v>
          </cell>
          <cell r="CK507" t="str">
            <v>II Corregir y adoptar medidas de control inmediato.  Sin embargo, suspenda actividades si el nivel de consecuencia está por encima de 60.</v>
          </cell>
          <cell r="CL507" t="str">
            <v>No Aceptable</v>
          </cell>
        </row>
        <row r="508">
          <cell r="CJ508">
            <v>480</v>
          </cell>
          <cell r="CK508" t="str">
            <v>II Corregir y adoptar medidas de control inmediato.  Sin embargo, suspenda actividades si el nivel de consecuencia está por encima de 60.</v>
          </cell>
          <cell r="CL508" t="str">
            <v>No Aceptable</v>
          </cell>
        </row>
        <row r="509">
          <cell r="CJ509">
            <v>500</v>
          </cell>
          <cell r="CK509" t="str">
            <v>II Corregir y adoptar medidas de control inmediato.  Sin embargo, suspenda actividades si el nivel de consecuencia está por encima de 60.</v>
          </cell>
          <cell r="CL509" t="str">
            <v>No Aceptable</v>
          </cell>
        </row>
        <row r="510">
          <cell r="CJ510">
            <v>600</v>
          </cell>
          <cell r="CK510" t="str">
            <v>I Situación crítica.  Suspender actividades hasta que el riesgo esté bajo control.  Intervención urgente.</v>
          </cell>
          <cell r="CL510" t="str">
            <v>No Aceptable</v>
          </cell>
        </row>
        <row r="511">
          <cell r="CJ511">
            <v>800</v>
          </cell>
          <cell r="CK511" t="str">
            <v>I Situación crítica.  Suspender actividades hasta que el riesgo esté bajo control.  Intervención urgente.</v>
          </cell>
          <cell r="CL511" t="str">
            <v>No Aceptable</v>
          </cell>
        </row>
        <row r="512">
          <cell r="CJ512">
            <v>1000</v>
          </cell>
          <cell r="CK512" t="str">
            <v>I Situación crítica.  Suspender actividades hasta que el riesgo esté bajo control.  Intervención urgente.</v>
          </cell>
          <cell r="CL512" t="str">
            <v>No Aceptable</v>
          </cell>
        </row>
        <row r="513">
          <cell r="CJ513">
            <v>1200</v>
          </cell>
          <cell r="CK513" t="str">
            <v>I Situación crítica.  Suspender actividades hasta que el riesgo esté bajo control.  Intervención urgente.</v>
          </cell>
          <cell r="CL513" t="str">
            <v>No Aceptable</v>
          </cell>
        </row>
        <row r="514">
          <cell r="CJ514">
            <v>1440</v>
          </cell>
          <cell r="CK514" t="str">
            <v>I Situación crítica.  Suspender actividades hasta que el riesgo esté bajo control.  Intervención urgente.</v>
          </cell>
          <cell r="CL514" t="str">
            <v>No Aceptable</v>
          </cell>
        </row>
        <row r="515">
          <cell r="CJ515">
            <v>2000</v>
          </cell>
          <cell r="CK515" t="str">
            <v>I Situación crítica.  Suspender actividades hasta que el riesgo esté bajo control.  Intervención urgente.</v>
          </cell>
          <cell r="CL515" t="str">
            <v>No Aceptable</v>
          </cell>
        </row>
        <row r="516">
          <cell r="CJ516">
            <v>2400</v>
          </cell>
          <cell r="CK516" t="str">
            <v>I Situación crítica.  Suspender actividades hasta que el riesgo esté bajo control.  Intervención urgente.</v>
          </cell>
          <cell r="CL516" t="str">
            <v>No Aceptable</v>
          </cell>
        </row>
        <row r="517">
          <cell r="CJ517">
            <v>4000</v>
          </cell>
          <cell r="CK517" t="str">
            <v>I Situación crítica.  Suspender actividades hasta que el riesgo esté bajo control.  Intervención urgente.</v>
          </cell>
          <cell r="CL517" t="str">
            <v>No Aceptable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9" sqref="F9"/>
    </sheetView>
    <sheetView tabSelected="1" workbookViewId="1">
      <selection activeCell="B7" sqref="B7"/>
    </sheetView>
  </sheetViews>
  <sheetFormatPr baseColWidth="10" defaultRowHeight="15" x14ac:dyDescent="0.25"/>
  <cols>
    <col min="1" max="1" width="23.42578125" customWidth="1"/>
    <col min="2" max="2" width="73.42578125" customWidth="1"/>
    <col min="3" max="3" width="25" customWidth="1"/>
    <col min="4" max="4" width="24.5703125" customWidth="1"/>
  </cols>
  <sheetData>
    <row r="1" spans="1:7" ht="56.25" customHeight="1" x14ac:dyDescent="0.25">
      <c r="A1" s="85"/>
      <c r="B1" s="112" t="s">
        <v>204</v>
      </c>
      <c r="C1" s="113"/>
      <c r="D1" s="86" t="s">
        <v>251</v>
      </c>
    </row>
    <row r="2" spans="1:7" ht="29.25" customHeight="1" x14ac:dyDescent="0.25">
      <c r="B2" s="89"/>
      <c r="C2" s="90"/>
    </row>
    <row r="3" spans="1:7" ht="27.75" customHeight="1" x14ac:dyDescent="0.25">
      <c r="A3" s="111" t="s">
        <v>247</v>
      </c>
      <c r="B3" s="111"/>
      <c r="C3" s="111"/>
      <c r="D3" s="111"/>
      <c r="G3" s="81"/>
    </row>
    <row r="4" spans="1:7" ht="24" customHeight="1" x14ac:dyDescent="0.25">
      <c r="A4" s="91" t="s">
        <v>237</v>
      </c>
      <c r="B4" s="82" t="s">
        <v>249</v>
      </c>
      <c r="C4" s="82" t="s">
        <v>236</v>
      </c>
      <c r="D4" s="82" t="s">
        <v>248</v>
      </c>
    </row>
    <row r="5" spans="1:7" s="109" customFormat="1" ht="57.75" customHeight="1" x14ac:dyDescent="0.25">
      <c r="A5" s="83" t="s">
        <v>322</v>
      </c>
      <c r="B5" s="108" t="s">
        <v>324</v>
      </c>
      <c r="C5" s="84">
        <v>45365</v>
      </c>
      <c r="D5" s="110" t="s">
        <v>323</v>
      </c>
    </row>
    <row r="6" spans="1:7" ht="24.75" customHeight="1" x14ac:dyDescent="0.25">
      <c r="A6" s="6"/>
      <c r="B6" s="3"/>
      <c r="C6" s="1"/>
      <c r="D6" s="85"/>
    </row>
    <row r="7" spans="1:7" ht="24.75" customHeight="1" x14ac:dyDescent="0.25">
      <c r="A7" s="6"/>
      <c r="B7" s="3"/>
      <c r="C7" s="1"/>
      <c r="D7" s="85"/>
    </row>
    <row r="8" spans="1:7" ht="24.75" customHeight="1" x14ac:dyDescent="0.25">
      <c r="A8" s="6"/>
      <c r="B8" s="3"/>
      <c r="C8" s="2"/>
      <c r="D8" s="85"/>
    </row>
    <row r="9" spans="1:7" ht="24.75" customHeight="1" x14ac:dyDescent="0.25">
      <c r="A9" s="6"/>
      <c r="B9" s="4"/>
      <c r="C9" s="2"/>
      <c r="D9" s="85"/>
    </row>
    <row r="10" spans="1:7" ht="24.75" customHeight="1" x14ac:dyDescent="0.25">
      <c r="A10" s="6"/>
      <c r="B10" s="8"/>
      <c r="C10" s="1"/>
      <c r="D10" s="85"/>
    </row>
    <row r="11" spans="1:7" ht="30.75" customHeight="1" x14ac:dyDescent="0.25">
      <c r="A11" s="6"/>
      <c r="B11" s="5"/>
      <c r="C11" s="7"/>
      <c r="D11" s="85"/>
    </row>
  </sheetData>
  <mergeCells count="2">
    <mergeCell ref="A3:D3"/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B64"/>
  <sheetViews>
    <sheetView showGridLines="0" tabSelected="1" zoomScaleNormal="100" workbookViewId="0">
      <pane xSplit="7" ySplit="5" topLeftCell="H6" activePane="bottomRight" state="frozen"/>
      <selection activeCell="A4" sqref="A4"/>
      <selection pane="topRight" activeCell="H4" sqref="H4"/>
      <selection pane="bottomLeft" activeCell="A6" sqref="A6"/>
      <selection pane="bottomRight" activeCell="AD7" sqref="AD7"/>
    </sheetView>
    <sheetView zoomScale="50" zoomScaleNormal="50" workbookViewId="1">
      <selection activeCell="B3" sqref="B3:Z3"/>
    </sheetView>
  </sheetViews>
  <sheetFormatPr baseColWidth="10" defaultColWidth="11.42578125" defaultRowHeight="19.5" x14ac:dyDescent="0.25"/>
  <cols>
    <col min="1" max="1" width="33.28515625" style="25" customWidth="1"/>
    <col min="2" max="7" width="5.42578125" style="25" customWidth="1"/>
    <col min="8" max="8" width="17.42578125" style="25" customWidth="1"/>
    <col min="9" max="9" width="32.140625" style="25" customWidth="1"/>
    <col min="10" max="10" width="36.5703125" style="25" customWidth="1"/>
    <col min="11" max="11" width="43.5703125" style="25" customWidth="1"/>
    <col min="12" max="13" width="6.85546875" style="25" customWidth="1"/>
    <col min="14" max="17" width="11.42578125" style="25" customWidth="1"/>
    <col min="18" max="18" width="22" style="25" customWidth="1"/>
    <col min="19" max="19" width="24.42578125" style="25" customWidth="1"/>
    <col min="20" max="20" width="24.7109375" style="25" customWidth="1"/>
    <col min="21" max="21" width="27.5703125" style="24" customWidth="1"/>
    <col min="22" max="22" width="6.42578125" style="25" customWidth="1"/>
    <col min="23" max="23" width="13.28515625" style="25" customWidth="1"/>
    <col min="24" max="24" width="14.42578125" style="25" customWidth="1"/>
    <col min="25" max="25" width="8.28515625" style="94" customWidth="1"/>
    <col min="26" max="26" width="74.28515625" style="26" customWidth="1"/>
    <col min="27" max="27" width="29.28515625" style="25" customWidth="1"/>
    <col min="28" max="16384" width="11.42578125" style="25"/>
  </cols>
  <sheetData>
    <row r="1" spans="1:28" ht="85.5" customHeight="1" x14ac:dyDescent="0.25">
      <c r="A1" s="123"/>
      <c r="B1" s="124"/>
      <c r="C1" s="122" t="s">
        <v>204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92" t="s">
        <v>250</v>
      </c>
    </row>
    <row r="2" spans="1:28" s="94" customFormat="1" ht="60.75" customHeight="1" x14ac:dyDescent="0.25">
      <c r="A2" s="97" t="s">
        <v>146</v>
      </c>
      <c r="B2" s="159" t="s">
        <v>321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1"/>
    </row>
    <row r="3" spans="1:28" s="99" customFormat="1" ht="60.75" customHeight="1" x14ac:dyDescent="0.25">
      <c r="A3" s="98" t="s">
        <v>147</v>
      </c>
      <c r="B3" s="162">
        <v>45365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1"/>
    </row>
    <row r="4" spans="1:28" s="96" customFormat="1" ht="41.25" customHeight="1" x14ac:dyDescent="0.25">
      <c r="A4" s="125" t="s">
        <v>200</v>
      </c>
      <c r="B4" s="126" t="s">
        <v>193</v>
      </c>
      <c r="C4" s="127"/>
      <c r="D4" s="126" t="s">
        <v>2</v>
      </c>
      <c r="E4" s="128"/>
      <c r="F4" s="128"/>
      <c r="G4" s="127"/>
      <c r="H4" s="129" t="s">
        <v>7</v>
      </c>
      <c r="I4" s="131" t="s">
        <v>203</v>
      </c>
      <c r="J4" s="131" t="s">
        <v>202</v>
      </c>
      <c r="K4" s="131" t="s">
        <v>142</v>
      </c>
      <c r="L4" s="140" t="s">
        <v>201</v>
      </c>
      <c r="M4" s="141"/>
      <c r="N4" s="141"/>
      <c r="O4" s="142"/>
      <c r="P4" s="73"/>
      <c r="Q4" s="135" t="s">
        <v>148</v>
      </c>
      <c r="R4" s="137" t="s">
        <v>149</v>
      </c>
      <c r="S4" s="137"/>
      <c r="T4" s="137"/>
      <c r="U4" s="137"/>
      <c r="V4" s="135" t="s">
        <v>191</v>
      </c>
      <c r="W4" s="145" t="s">
        <v>197</v>
      </c>
      <c r="X4" s="133" t="s">
        <v>198</v>
      </c>
      <c r="Y4" s="138" t="s">
        <v>143</v>
      </c>
      <c r="Z4" s="143" t="s">
        <v>144</v>
      </c>
    </row>
    <row r="5" spans="1:28" s="96" customFormat="1" ht="147.94999999999999" customHeight="1" x14ac:dyDescent="0.25">
      <c r="A5" s="125"/>
      <c r="B5" s="74" t="s">
        <v>0</v>
      </c>
      <c r="C5" s="74" t="s">
        <v>1</v>
      </c>
      <c r="D5" s="75" t="s">
        <v>3</v>
      </c>
      <c r="E5" s="75" t="s">
        <v>4</v>
      </c>
      <c r="F5" s="75" t="s">
        <v>5</v>
      </c>
      <c r="G5" s="76" t="s">
        <v>6</v>
      </c>
      <c r="H5" s="130"/>
      <c r="I5" s="132"/>
      <c r="J5" s="132" t="s">
        <v>8</v>
      </c>
      <c r="K5" s="132" t="s">
        <v>9</v>
      </c>
      <c r="L5" s="75" t="s">
        <v>126</v>
      </c>
      <c r="M5" s="75" t="s">
        <v>194</v>
      </c>
      <c r="N5" s="75" t="s">
        <v>142</v>
      </c>
      <c r="O5" s="75" t="s">
        <v>195</v>
      </c>
      <c r="P5" s="75" t="s">
        <v>196</v>
      </c>
      <c r="Q5" s="136"/>
      <c r="R5" s="95" t="s">
        <v>150</v>
      </c>
      <c r="S5" s="95" t="s">
        <v>151</v>
      </c>
      <c r="T5" s="95" t="s">
        <v>152</v>
      </c>
      <c r="U5" s="95" t="s">
        <v>153</v>
      </c>
      <c r="V5" s="136"/>
      <c r="W5" s="136"/>
      <c r="X5" s="134"/>
      <c r="Y5" s="139"/>
      <c r="Z5" s="144"/>
      <c r="AA5" s="105"/>
      <c r="AB5" s="105"/>
    </row>
    <row r="6" spans="1:28" ht="156" customHeight="1" x14ac:dyDescent="0.25">
      <c r="A6" s="120" t="s">
        <v>282</v>
      </c>
      <c r="B6" s="119" t="s">
        <v>254</v>
      </c>
      <c r="C6" s="119"/>
      <c r="D6" s="119" t="s">
        <v>254</v>
      </c>
      <c r="E6" s="119"/>
      <c r="F6" s="119"/>
      <c r="G6" s="119"/>
      <c r="H6" s="116" t="s">
        <v>256</v>
      </c>
      <c r="I6" s="106" t="s">
        <v>19</v>
      </c>
      <c r="J6" s="107" t="s">
        <v>255</v>
      </c>
      <c r="K6" s="106" t="s">
        <v>15</v>
      </c>
      <c r="L6" s="77" t="s">
        <v>184</v>
      </c>
      <c r="M6" s="78">
        <f>VLOOKUP('MATRIZ DE RIESGOS DE SST'!L6,'MAPAS DE RIESGOS INHER Y RESID'!$E$3:$F$7,2,FALSE)</f>
        <v>2</v>
      </c>
      <c r="N6" s="77" t="s">
        <v>186</v>
      </c>
      <c r="O6" s="78">
        <f>VLOOKUP('MATRIZ DE RIESGOS DE SST'!N6,'MAPAS DE RIESGOS INHER Y RESID'!$O$3:$P$7,2,FALSE)</f>
        <v>2</v>
      </c>
      <c r="P6" s="78">
        <f>M6*O6</f>
        <v>4</v>
      </c>
      <c r="Q6" s="77" t="str">
        <f>IF(OR('MAPAS DE RIESGOS INHER Y RESID'!$G$7='MATRIZ DE RIESGOS DE SST'!P6,P6&lt;'MAPAS DE RIESGOS INHER Y RESID'!$G$3+1),'MAPAS DE RIESGOS INHER Y RESID'!$M$6,IF(OR('MAPAS DE RIESGOS INHER Y RESID'!$H$5='MATRIZ DE RIESGOS DE SST'!P6,P6&lt;'MAPAS DE RIESGOS INHER Y RESID'!$I$5+1),'MAPAS DE RIESGOS INHER Y RESID'!$M$5,IF(OR('MAPAS DE RIESGOS INHER Y RESID'!$I$4='MATRIZ DE RIESGOS DE SST'!P6,P6&lt;'MAPAS DE RIESGOS INHER Y RESID'!$J$4+1),'MAPAS DE RIESGOS INHER Y RESID'!$M$4,'MAPAS DE RIESGOS INHER Y RESID'!$M$3)))</f>
        <v>BAJO</v>
      </c>
      <c r="R6" s="100"/>
      <c r="S6" s="100" t="s">
        <v>257</v>
      </c>
      <c r="T6" s="100"/>
      <c r="U6" s="104"/>
      <c r="V6" s="77" t="s">
        <v>179</v>
      </c>
      <c r="W6" s="79">
        <f>VLOOKUP(V6,'MAPAS DE RIESGOS INHER Y RESID'!$E$16:$F$18,2,FALSE)</f>
        <v>0.9</v>
      </c>
      <c r="X6" s="80">
        <f>P6-(W6*P6)</f>
        <v>0.39999999999999991</v>
      </c>
      <c r="Y6" s="93" t="str">
        <f>IF(OR('MAPAS DE RIESGOS INHER Y RESID'!$G$18='MATRIZ DE RIESGOS DE SST'!X6,X6&lt;'MAPAS DE RIESGOS INHER Y RESID'!$G$16+1),'MAPAS DE RIESGOS INHER Y RESID'!$M$19,IF(OR('MAPAS DE RIESGOS INHER Y RESID'!$H$17='MATRIZ DE RIESGOS DE SST'!X6,X6&lt;'MAPAS DE RIESGOS INHER Y RESID'!$I$18+1),'MAPAS DE RIESGOS INHER Y RESID'!$M$18,IF(OR('MAPAS DE RIESGOS INHER Y RESID'!$I$17='MATRIZ DE RIESGOS DE SST'!X6,X6&lt;'MAPAS DE RIESGOS INHER Y RESID'!$J$17+1),'MAPAS DE RIESGOS INHER Y RESID'!$M$17,'MAPAS DE RIESGOS INHER Y RESID'!$M$16)))</f>
        <v>BAJO</v>
      </c>
      <c r="Z6" s="104" t="str">
        <f>VLOOKUP('MATRIZ DE RIESGOS DE SST'!Y6,'TABLA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" spans="1:28" ht="175.5" x14ac:dyDescent="0.25">
      <c r="A7" s="121"/>
      <c r="B7" s="114"/>
      <c r="C7" s="114"/>
      <c r="D7" s="114"/>
      <c r="E7" s="114"/>
      <c r="F7" s="114"/>
      <c r="G7" s="114"/>
      <c r="H7" s="117"/>
      <c r="I7" s="106" t="s">
        <v>26</v>
      </c>
      <c r="J7" s="107" t="s">
        <v>258</v>
      </c>
      <c r="K7" s="106" t="s">
        <v>24</v>
      </c>
      <c r="L7" s="77" t="s">
        <v>184</v>
      </c>
      <c r="M7" s="78">
        <f>VLOOKUP('MATRIZ DE RIESGOS DE SST'!L7,'MAPAS DE RIESGOS INHER Y RESID'!$E$3:$F$7,2,FALSE)</f>
        <v>2</v>
      </c>
      <c r="N7" s="77" t="s">
        <v>187</v>
      </c>
      <c r="O7" s="78">
        <f>VLOOKUP('MATRIZ DE RIESGOS DE SST'!N7,'MAPAS DE RIESGOS INHER Y RESID'!$O$3:$P$7,2,FALSE)</f>
        <v>4</v>
      </c>
      <c r="P7" s="78">
        <f>+M7*O7</f>
        <v>8</v>
      </c>
      <c r="Q7" s="77" t="str">
        <f>IF(OR('MAPAS DE RIESGOS INHER Y RESID'!$G$7='MATRIZ DE RIESGOS DE SST'!P7,P7&lt;'MAPAS DE RIESGOS INHER Y RESID'!$G$3+1),'MAPAS DE RIESGOS INHER Y RESID'!$M$6,IF(OR('MAPAS DE RIESGOS INHER Y RESID'!$H$5='MATRIZ DE RIESGOS DE SST'!P7,P7&lt;'MAPAS DE RIESGOS INHER Y RESID'!$I$5+1),'MAPAS DE RIESGOS INHER Y RESID'!$M$5,IF(OR('MAPAS DE RIESGOS INHER Y RESID'!$I$4='MATRIZ DE RIESGOS DE SST'!P7,P7&lt;'MAPAS DE RIESGOS INHER Y RESID'!$J$4+1),'MAPAS DE RIESGOS INHER Y RESID'!$M$4,'MAPAS DE RIESGOS INHER Y RESID'!$M$3)))</f>
        <v>BAJO</v>
      </c>
      <c r="R7" s="100"/>
      <c r="S7" s="100"/>
      <c r="T7" s="101"/>
      <c r="U7" s="23" t="s">
        <v>259</v>
      </c>
      <c r="V7" s="77" t="s">
        <v>179</v>
      </c>
      <c r="W7" s="79">
        <f>VLOOKUP(V7,'MAPAS DE RIESGOS INHER Y RESID'!$E$16:$F$18,2,FALSE)</f>
        <v>0.9</v>
      </c>
      <c r="X7" s="80">
        <f>P7-(W7*P7)</f>
        <v>0.79999999999999982</v>
      </c>
      <c r="Y7" s="93" t="str">
        <f>IF(OR('MAPAS DE RIESGOS INHER Y RESID'!$G$18='MATRIZ DE RIESGOS DE SST'!X7,X7&lt;'MAPAS DE RIESGOS INHER Y RESID'!$G$16+1),'MAPAS DE RIESGOS INHER Y RESID'!$M$19,IF(OR('MAPAS DE RIESGOS INHER Y RESID'!$H$17='MATRIZ DE RIESGOS DE SST'!X7,X7&lt;'MAPAS DE RIESGOS INHER Y RESID'!$I$18+1),'MAPAS DE RIESGOS INHER Y RESID'!$M$18,IF(OR('MAPAS DE RIESGOS INHER Y RESID'!$I$17='MATRIZ DE RIESGOS DE SST'!X7,X7&lt;'MAPAS DE RIESGOS INHER Y RESID'!$J$17+1),'MAPAS DE RIESGOS INHER Y RESID'!$M$17,'MAPAS DE RIESGOS INHER Y RESID'!$M$16)))</f>
        <v>BAJO</v>
      </c>
      <c r="Z7" s="104" t="str">
        <f>VLOOKUP('MATRIZ DE RIESGOS DE SST'!Y7,'TABLA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" spans="1:28" ht="175.5" x14ac:dyDescent="0.25">
      <c r="A8" s="121"/>
      <c r="B8" s="114"/>
      <c r="C8" s="114"/>
      <c r="D8" s="114"/>
      <c r="E8" s="114"/>
      <c r="F8" s="114"/>
      <c r="G8" s="114"/>
      <c r="H8" s="117"/>
      <c r="I8" s="106" t="s">
        <v>30</v>
      </c>
      <c r="J8" s="107" t="s">
        <v>260</v>
      </c>
      <c r="K8" s="106" t="s">
        <v>24</v>
      </c>
      <c r="L8" s="77" t="s">
        <v>184</v>
      </c>
      <c r="M8" s="78">
        <f>VLOOKUP('MATRIZ DE RIESGOS DE SST'!L8,'MAPAS DE RIESGOS INHER Y RESID'!$E$3:$F$7,2,FALSE)</f>
        <v>2</v>
      </c>
      <c r="N8" s="77" t="s">
        <v>188</v>
      </c>
      <c r="O8" s="78">
        <f>VLOOKUP('MATRIZ DE RIESGOS DE SST'!N8,'MAPAS DE RIESGOS INHER Y RESID'!$O$3:$P$7,2,FALSE)</f>
        <v>16</v>
      </c>
      <c r="P8" s="78">
        <f>M8*O8</f>
        <v>32</v>
      </c>
      <c r="Q8" s="77" t="str">
        <f>IF(OR('MAPAS DE RIESGOS INHER Y RESID'!$G$7='MATRIZ DE RIESGOS DE SST'!P8,P8&lt;'MAPAS DE RIESGOS INHER Y RESID'!$G$3+1),'MAPAS DE RIESGOS INHER Y RESID'!$M$6,IF(OR('MAPAS DE RIESGOS INHER Y RESID'!$H$5='MATRIZ DE RIESGOS DE SST'!P8,P8&lt;'MAPAS DE RIESGOS INHER Y RESID'!$I$5+1),'MAPAS DE RIESGOS INHER Y RESID'!$M$5,IF(OR('MAPAS DE RIESGOS INHER Y RESID'!$I$4='MATRIZ DE RIESGOS DE SST'!P8,P8&lt;'MAPAS DE RIESGOS INHER Y RESID'!$J$4+1),'MAPAS DE RIESGOS INHER Y RESID'!$M$4,'MAPAS DE RIESGOS INHER Y RESID'!$M$3)))</f>
        <v>MODERADO</v>
      </c>
      <c r="R8" s="100"/>
      <c r="S8" s="100"/>
      <c r="T8" s="100"/>
      <c r="U8" s="23" t="s">
        <v>259</v>
      </c>
      <c r="V8" s="77" t="s">
        <v>179</v>
      </c>
      <c r="W8" s="79">
        <f>VLOOKUP(V8,'MAPAS DE RIESGOS INHER Y RESID'!$E$16:$F$18,2,FALSE)</f>
        <v>0.9</v>
      </c>
      <c r="X8" s="80">
        <f>P8-(W8*P8)</f>
        <v>3.1999999999999993</v>
      </c>
      <c r="Y8" s="93" t="str">
        <f>IF(OR('MAPAS DE RIESGOS INHER Y RESID'!$G$18='MATRIZ DE RIESGOS DE SST'!X8,X8&lt;'MAPAS DE RIESGOS INHER Y RESID'!$G$16+1),'MAPAS DE RIESGOS INHER Y RESID'!$M$19,IF(OR('MAPAS DE RIESGOS INHER Y RESID'!$H$17='MATRIZ DE RIESGOS DE SST'!X8,X8&lt;'MAPAS DE RIESGOS INHER Y RESID'!$I$18+1),'MAPAS DE RIESGOS INHER Y RESID'!$M$18,IF(OR('MAPAS DE RIESGOS INHER Y RESID'!$I$17='MATRIZ DE RIESGOS DE SST'!X8,X8&lt;'MAPAS DE RIESGOS INHER Y RESID'!$J$17+1),'MAPAS DE RIESGOS INHER Y RESID'!$M$17,'MAPAS DE RIESGOS INHER Y RESID'!$M$16)))</f>
        <v>BAJO</v>
      </c>
      <c r="Z8" s="104" t="str">
        <f>VLOOKUP('MATRIZ DE RIESGOS DE SST'!Y8,'TABLA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" spans="1:28" ht="175.5" x14ac:dyDescent="0.25">
      <c r="A9" s="121"/>
      <c r="B9" s="114"/>
      <c r="C9" s="114"/>
      <c r="D9" s="114"/>
      <c r="E9" s="114"/>
      <c r="F9" s="114"/>
      <c r="G9" s="114"/>
      <c r="H9" s="117"/>
      <c r="I9" s="106" t="s">
        <v>32</v>
      </c>
      <c r="J9" s="107" t="s">
        <v>262</v>
      </c>
      <c r="K9" s="106" t="s">
        <v>24</v>
      </c>
      <c r="L9" s="77" t="s">
        <v>184</v>
      </c>
      <c r="M9" s="78">
        <f>VLOOKUP('MATRIZ DE RIESGOS DE SST'!L9,'MAPAS DE RIESGOS INHER Y RESID'!$E$3:$F$7,2,FALSE)</f>
        <v>2</v>
      </c>
      <c r="N9" s="77" t="s">
        <v>187</v>
      </c>
      <c r="O9" s="78">
        <f>VLOOKUP('MATRIZ DE RIESGOS DE SST'!N9,'MAPAS DE RIESGOS INHER Y RESID'!$O$3:$P$7,2,FALSE)</f>
        <v>4</v>
      </c>
      <c r="P9" s="78">
        <f t="shared" ref="P9" si="0">+M9*O9</f>
        <v>8</v>
      </c>
      <c r="Q9" s="77" t="str">
        <f>IF(OR('MAPAS DE RIESGOS INHER Y RESID'!$G$7='MATRIZ DE RIESGOS DE SST'!P9,P9&lt;'MAPAS DE RIESGOS INHER Y RESID'!$G$3+1),'MAPAS DE RIESGOS INHER Y RESID'!$M$6,IF(OR('MAPAS DE RIESGOS INHER Y RESID'!$H$5='MATRIZ DE RIESGOS DE SST'!P9,P9&lt;'MAPAS DE RIESGOS INHER Y RESID'!$I$5+1),'MAPAS DE RIESGOS INHER Y RESID'!$M$5,IF(OR('MAPAS DE RIESGOS INHER Y RESID'!$I$4='MATRIZ DE RIESGOS DE SST'!P9,P9&lt;'MAPAS DE RIESGOS INHER Y RESID'!$J$4+1),'MAPAS DE RIESGOS INHER Y RESID'!$M$4,'MAPAS DE RIESGOS INHER Y RESID'!$M$3)))</f>
        <v>BAJO</v>
      </c>
      <c r="R9" s="100"/>
      <c r="S9" s="100" t="s">
        <v>261</v>
      </c>
      <c r="T9" s="100"/>
      <c r="U9" s="23" t="s">
        <v>259</v>
      </c>
      <c r="V9" s="77" t="s">
        <v>179</v>
      </c>
      <c r="W9" s="79">
        <f>VLOOKUP(V9,'MAPAS DE RIESGOS INHER Y RESID'!$E$16:$F$18,2,FALSE)</f>
        <v>0.9</v>
      </c>
      <c r="X9" s="80">
        <f t="shared" ref="X9" si="1">P9-(P9*W9)</f>
        <v>0.79999999999999982</v>
      </c>
      <c r="Y9" s="93" t="str">
        <f>IF(OR('MAPAS DE RIESGOS INHER Y RESID'!$G$18='MATRIZ DE RIESGOS DE SST'!X9,X9&lt;'MAPAS DE RIESGOS INHER Y RESID'!$G$16+1),'MAPAS DE RIESGOS INHER Y RESID'!$M$19,IF(OR('MAPAS DE RIESGOS INHER Y RESID'!$H$17='MATRIZ DE RIESGOS DE SST'!X9,X9&lt;'MAPAS DE RIESGOS INHER Y RESID'!$I$18+1),'MAPAS DE RIESGOS INHER Y RESID'!$M$18,IF(OR('MAPAS DE RIESGOS INHER Y RESID'!$I$17='MATRIZ DE RIESGOS DE SST'!X9,X9&lt;'MAPAS DE RIESGOS INHER Y RESID'!$J$17+1),'MAPAS DE RIESGOS INHER Y RESID'!$M$17,'MAPAS DE RIESGOS INHER Y RESID'!$M$16)))</f>
        <v>BAJO</v>
      </c>
      <c r="Z9" s="104" t="str">
        <f>VLOOKUP('MATRIZ DE RIESGOS DE SST'!Y9,'TABLA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" spans="1:28" ht="114.75" customHeight="1" x14ac:dyDescent="0.25">
      <c r="A10" s="121"/>
      <c r="B10" s="114"/>
      <c r="C10" s="114"/>
      <c r="D10" s="114"/>
      <c r="E10" s="114"/>
      <c r="F10" s="114"/>
      <c r="G10" s="114"/>
      <c r="H10" s="117"/>
      <c r="I10" s="106" t="s">
        <v>39</v>
      </c>
      <c r="J10" s="107" t="s">
        <v>34</v>
      </c>
      <c r="K10" s="106" t="s">
        <v>35</v>
      </c>
      <c r="L10" s="77" t="s">
        <v>183</v>
      </c>
      <c r="M10" s="78">
        <f>VLOOKUP('MATRIZ DE RIESGOS DE SST'!L10,'MAPAS DE RIESGOS INHER Y RESID'!$E$3:$F$7,2,FALSE)</f>
        <v>4</v>
      </c>
      <c r="N10" s="77" t="s">
        <v>187</v>
      </c>
      <c r="O10" s="78">
        <f>VLOOKUP('MATRIZ DE RIESGOS DE SST'!N10,'MAPAS DE RIESGOS INHER Y RESID'!$O$3:$P$7,2,FALSE)</f>
        <v>4</v>
      </c>
      <c r="P10" s="78">
        <f t="shared" ref="P10:P60" si="2">+M10*O10</f>
        <v>16</v>
      </c>
      <c r="Q10" s="77" t="str">
        <f>IF(OR('MAPAS DE RIESGOS INHER Y RESID'!$G$7='MATRIZ DE RIESGOS DE SST'!P10,P10&lt;'MAPAS DE RIESGOS INHER Y RESID'!$G$3+1),'MAPAS DE RIESGOS INHER Y RESID'!$M$6,IF(OR('MAPAS DE RIESGOS INHER Y RESID'!$H$5='MATRIZ DE RIESGOS DE SST'!P10,P10&lt;'MAPAS DE RIESGOS INHER Y RESID'!$I$5+1),'MAPAS DE RIESGOS INHER Y RESID'!$M$5,IF(OR('MAPAS DE RIESGOS INHER Y RESID'!$I$4='MATRIZ DE RIESGOS DE SST'!P10,P10&lt;'MAPAS DE RIESGOS INHER Y RESID'!$J$4+1),'MAPAS DE RIESGOS INHER Y RESID'!$M$4,'MAPAS DE RIESGOS INHER Y RESID'!$M$3)))</f>
        <v>MODERADO</v>
      </c>
      <c r="R10" s="100"/>
      <c r="S10" s="100"/>
      <c r="T10" s="100" t="s">
        <v>263</v>
      </c>
      <c r="U10" s="104"/>
      <c r="V10" s="77" t="s">
        <v>177</v>
      </c>
      <c r="W10" s="79">
        <f>VLOOKUP(V10,'MAPAS DE RIESGOS INHER Y RESID'!$E$16:$F$18,2,FALSE)</f>
        <v>0.15</v>
      </c>
      <c r="X10" s="80">
        <f t="shared" ref="X10" si="3">P10-(P10*W10)</f>
        <v>13.6</v>
      </c>
      <c r="Y10" s="93" t="str">
        <f>IF(OR('MAPAS DE RIESGOS INHER Y RESID'!$G$18='MATRIZ DE RIESGOS DE SST'!X10,X10&lt;'MAPAS DE RIESGOS INHER Y RESID'!$G$16+1),'MAPAS DE RIESGOS INHER Y RESID'!$M$19,IF(OR('MAPAS DE RIESGOS INHER Y RESID'!$H$17='MATRIZ DE RIESGOS DE SST'!X10,X10&lt;'MAPAS DE RIESGOS INHER Y RESID'!$I$18+1),'MAPAS DE RIESGOS INHER Y RESID'!$M$18,IF(OR('MAPAS DE RIESGOS INHER Y RESID'!$I$17='MATRIZ DE RIESGOS DE SST'!X10,X10&lt;'MAPAS DE RIESGOS INHER Y RESID'!$J$17+1),'MAPAS DE RIESGOS INHER Y RESID'!$M$17,'MAPAS DE RIESGOS INHER Y RESID'!$M$16)))</f>
        <v>MODERADO</v>
      </c>
      <c r="Z10" s="104" t="str">
        <f>VLOOKUP('MATRIZ DE RIESGOS DE SST'!Y10,'TABLA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" spans="1:28" ht="142.5" customHeight="1" x14ac:dyDescent="0.25">
      <c r="A11" s="121"/>
      <c r="B11" s="114"/>
      <c r="C11" s="114"/>
      <c r="D11" s="114"/>
      <c r="E11" s="114"/>
      <c r="F11" s="114"/>
      <c r="G11" s="114"/>
      <c r="H11" s="117"/>
      <c r="I11" s="106" t="s">
        <v>52</v>
      </c>
      <c r="J11" s="107" t="s">
        <v>264</v>
      </c>
      <c r="K11" s="106" t="s">
        <v>53</v>
      </c>
      <c r="L11" s="77" t="s">
        <v>185</v>
      </c>
      <c r="M11" s="78">
        <f>VLOOKUP('MATRIZ DE RIESGOS DE SST'!L11,'MAPAS DE RIESGOS INHER Y RESID'!$E$3:$F$7,2,FALSE)</f>
        <v>1</v>
      </c>
      <c r="N11" s="77" t="s">
        <v>186</v>
      </c>
      <c r="O11" s="78">
        <f>VLOOKUP('MATRIZ DE RIESGOS DE SST'!N11,'MAPAS DE RIESGOS INHER Y RESID'!$O$3:$P$7,2,FALSE)</f>
        <v>2</v>
      </c>
      <c r="P11" s="78">
        <f t="shared" si="2"/>
        <v>2</v>
      </c>
      <c r="Q11" s="77" t="str">
        <f>IF(OR('MAPAS DE RIESGOS INHER Y RESID'!$G$7='MATRIZ DE RIESGOS DE SST'!P11,P11&lt;'MAPAS DE RIESGOS INHER Y RESID'!$G$3+1),'MAPAS DE RIESGOS INHER Y RESID'!$M$6,IF(OR('MAPAS DE RIESGOS INHER Y RESID'!$H$5='MATRIZ DE RIESGOS DE SST'!P11,P11&lt;'MAPAS DE RIESGOS INHER Y RESID'!$I$5+1),'MAPAS DE RIESGOS INHER Y RESID'!$M$5,IF(OR('MAPAS DE RIESGOS INHER Y RESID'!$I$4='MATRIZ DE RIESGOS DE SST'!P11,P11&lt;'MAPAS DE RIESGOS INHER Y RESID'!$J$4+1),'MAPAS DE RIESGOS INHER Y RESID'!$M$4,'MAPAS DE RIESGOS INHER Y RESID'!$M$3)))</f>
        <v>BAJO</v>
      </c>
      <c r="R11" s="100"/>
      <c r="S11" s="100" t="s">
        <v>265</v>
      </c>
      <c r="T11" s="100"/>
      <c r="U11" s="104"/>
      <c r="V11" s="77" t="s">
        <v>179</v>
      </c>
      <c r="W11" s="79">
        <f>VLOOKUP(V11,'MAPAS DE RIESGOS INHER Y RESID'!$E$16:$F$18,2,FALSE)</f>
        <v>0.9</v>
      </c>
      <c r="X11" s="80">
        <f t="shared" ref="X11:X64" si="4">P11-(P11*W11)</f>
        <v>0.19999999999999996</v>
      </c>
      <c r="Y11" s="93" t="str">
        <f>IF(OR('MAPAS DE RIESGOS INHER Y RESID'!$G$18='MATRIZ DE RIESGOS DE SST'!X11,X11&lt;'MAPAS DE RIESGOS INHER Y RESID'!$G$16+1),'MAPAS DE RIESGOS INHER Y RESID'!$M$19,IF(OR('MAPAS DE RIESGOS INHER Y RESID'!$H$17='MATRIZ DE RIESGOS DE SST'!X11,X11&lt;'MAPAS DE RIESGOS INHER Y RESID'!$I$18+1),'MAPAS DE RIESGOS INHER Y RESID'!$M$18,IF(OR('MAPAS DE RIESGOS INHER Y RESID'!$I$17='MATRIZ DE RIESGOS DE SST'!X11,X11&lt;'MAPAS DE RIESGOS INHER Y RESID'!$J$17+1),'MAPAS DE RIESGOS INHER Y RESID'!$M$17,'MAPAS DE RIESGOS INHER Y RESID'!$M$16)))</f>
        <v>BAJO</v>
      </c>
      <c r="Z11" s="104" t="str">
        <f>VLOOKUP('MATRIZ DE RIESGOS DE SST'!Y11,'TABLA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1:28" ht="234" x14ac:dyDescent="0.25">
      <c r="A12" s="121"/>
      <c r="B12" s="114"/>
      <c r="C12" s="114"/>
      <c r="D12" s="114"/>
      <c r="E12" s="114"/>
      <c r="F12" s="114"/>
      <c r="G12" s="114"/>
      <c r="H12" s="117"/>
      <c r="I12" s="106" t="s">
        <v>60</v>
      </c>
      <c r="J12" s="107" t="s">
        <v>266</v>
      </c>
      <c r="K12" s="106" t="s">
        <v>61</v>
      </c>
      <c r="L12" s="77" t="s">
        <v>184</v>
      </c>
      <c r="M12" s="78">
        <f>VLOOKUP('MATRIZ DE RIESGOS DE SST'!L12,'MAPAS DE RIESGOS INHER Y RESID'!$E$3:$F$7,2,FALSE)</f>
        <v>2</v>
      </c>
      <c r="N12" s="77" t="s">
        <v>187</v>
      </c>
      <c r="O12" s="78">
        <f>VLOOKUP('MATRIZ DE RIESGOS DE SST'!N12,'MAPAS DE RIESGOS INHER Y RESID'!$O$3:$P$7,2,FALSE)</f>
        <v>4</v>
      </c>
      <c r="P12" s="78">
        <f t="shared" si="2"/>
        <v>8</v>
      </c>
      <c r="Q12" s="77" t="str">
        <f>IF(OR('MAPAS DE RIESGOS INHER Y RESID'!$G$7='MATRIZ DE RIESGOS DE SST'!P12,P12&lt;'MAPAS DE RIESGOS INHER Y RESID'!$G$3+1),'MAPAS DE RIESGOS INHER Y RESID'!$M$6,IF(OR('MAPAS DE RIESGOS INHER Y RESID'!$H$5='MATRIZ DE RIESGOS DE SST'!P12,P12&lt;'MAPAS DE RIESGOS INHER Y RESID'!$I$5+1),'MAPAS DE RIESGOS INHER Y RESID'!$M$5,IF(OR('MAPAS DE RIESGOS INHER Y RESID'!$I$4='MATRIZ DE RIESGOS DE SST'!P12,P12&lt;'MAPAS DE RIESGOS INHER Y RESID'!$J$4+1),'MAPAS DE RIESGOS INHER Y RESID'!$M$4,'MAPAS DE RIESGOS INHER Y RESID'!$M$3)))</f>
        <v>BAJO</v>
      </c>
      <c r="R12" s="100"/>
      <c r="S12" s="100"/>
      <c r="T12" s="100"/>
      <c r="U12" s="23" t="s">
        <v>267</v>
      </c>
      <c r="V12" s="77" t="s">
        <v>179</v>
      </c>
      <c r="W12" s="79">
        <f>VLOOKUP(V12,'MAPAS DE RIESGOS INHER Y RESID'!$E$16:$F$18,2,FALSE)</f>
        <v>0.9</v>
      </c>
      <c r="X12" s="80">
        <f t="shared" si="4"/>
        <v>0.79999999999999982</v>
      </c>
      <c r="Y12" s="93" t="str">
        <f>IF(OR('MAPAS DE RIESGOS INHER Y RESID'!$G$18='MATRIZ DE RIESGOS DE SST'!X12,X12&lt;'MAPAS DE RIESGOS INHER Y RESID'!$G$16+1),'MAPAS DE RIESGOS INHER Y RESID'!$M$19,IF(OR('MAPAS DE RIESGOS INHER Y RESID'!$H$17='MATRIZ DE RIESGOS DE SST'!X12,X12&lt;'MAPAS DE RIESGOS INHER Y RESID'!$I$18+1),'MAPAS DE RIESGOS INHER Y RESID'!$M$18,IF(OR('MAPAS DE RIESGOS INHER Y RESID'!$I$17='MATRIZ DE RIESGOS DE SST'!X12,X12&lt;'MAPAS DE RIESGOS INHER Y RESID'!$J$17+1),'MAPAS DE RIESGOS INHER Y RESID'!$M$17,'MAPAS DE RIESGOS INHER Y RESID'!$M$16)))</f>
        <v>BAJO</v>
      </c>
      <c r="Z12" s="104" t="str">
        <f>VLOOKUP('MATRIZ DE RIESGOS DE SST'!Y12,'TABLA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" spans="1:28" ht="175.5" x14ac:dyDescent="0.25">
      <c r="A13" s="121"/>
      <c r="B13" s="114"/>
      <c r="C13" s="114"/>
      <c r="D13" s="114"/>
      <c r="E13" s="114"/>
      <c r="F13" s="114"/>
      <c r="G13" s="114"/>
      <c r="H13" s="117"/>
      <c r="I13" s="106" t="s">
        <v>62</v>
      </c>
      <c r="J13" s="106" t="s">
        <v>268</v>
      </c>
      <c r="K13" s="106" t="s">
        <v>63</v>
      </c>
      <c r="L13" s="77" t="s">
        <v>184</v>
      </c>
      <c r="M13" s="78">
        <f>VLOOKUP('MATRIZ DE RIESGOS DE SST'!L13,'MAPAS DE RIESGOS INHER Y RESID'!$E$3:$F$7,2,FALSE)</f>
        <v>2</v>
      </c>
      <c r="N13" s="77" t="s">
        <v>187</v>
      </c>
      <c r="O13" s="78">
        <f>VLOOKUP('MATRIZ DE RIESGOS DE SST'!N13,'MAPAS DE RIESGOS INHER Y RESID'!$O$3:$P$7,2,FALSE)</f>
        <v>4</v>
      </c>
      <c r="P13" s="78">
        <f t="shared" si="2"/>
        <v>8</v>
      </c>
      <c r="Q13" s="77" t="str">
        <f>IF(OR('MAPAS DE RIESGOS INHER Y RESID'!$G$7='MATRIZ DE RIESGOS DE SST'!P13,P13&lt;'MAPAS DE RIESGOS INHER Y RESID'!$G$3+1),'MAPAS DE RIESGOS INHER Y RESID'!$M$6,IF(OR('MAPAS DE RIESGOS INHER Y RESID'!$H$5='MATRIZ DE RIESGOS DE SST'!P13,P13&lt;'MAPAS DE RIESGOS INHER Y RESID'!$I$5+1),'MAPAS DE RIESGOS INHER Y RESID'!$M$5,IF(OR('MAPAS DE RIESGOS INHER Y RESID'!$I$4='MATRIZ DE RIESGOS DE SST'!P13,P13&lt;'MAPAS DE RIESGOS INHER Y RESID'!$J$4+1),'MAPAS DE RIESGOS INHER Y RESID'!$M$4,'MAPAS DE RIESGOS INHER Y RESID'!$M$3)))</f>
        <v>BAJO</v>
      </c>
      <c r="R13" s="100"/>
      <c r="S13" s="100" t="s">
        <v>269</v>
      </c>
      <c r="T13" s="100"/>
      <c r="U13" s="104"/>
      <c r="V13" s="77" t="s">
        <v>179</v>
      </c>
      <c r="W13" s="79">
        <f>VLOOKUP(V13,'MAPAS DE RIESGOS INHER Y RESID'!$E$16:$F$18,2,FALSE)</f>
        <v>0.9</v>
      </c>
      <c r="X13" s="80">
        <f t="shared" si="4"/>
        <v>0.79999999999999982</v>
      </c>
      <c r="Y13" s="93" t="str">
        <f>IF(OR('MAPAS DE RIESGOS INHER Y RESID'!$G$18='MATRIZ DE RIESGOS DE SST'!X13,X13&lt;'MAPAS DE RIESGOS INHER Y RESID'!$G$16+1),'MAPAS DE RIESGOS INHER Y RESID'!$M$19,IF(OR('MAPAS DE RIESGOS INHER Y RESID'!$H$17='MATRIZ DE RIESGOS DE SST'!X13,X13&lt;'MAPAS DE RIESGOS INHER Y RESID'!$I$18+1),'MAPAS DE RIESGOS INHER Y RESID'!$M$18,IF(OR('MAPAS DE RIESGOS INHER Y RESID'!$I$17='MATRIZ DE RIESGOS DE SST'!X13,X13&lt;'MAPAS DE RIESGOS INHER Y RESID'!$J$17+1),'MAPAS DE RIESGOS INHER Y RESID'!$M$17,'MAPAS DE RIESGOS INHER Y RESID'!$M$16)))</f>
        <v>BAJO</v>
      </c>
      <c r="Z13" s="104" t="str">
        <f>VLOOKUP('MATRIZ DE RIESGOS DE SST'!Y13,'TABLA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" spans="1:28" ht="278.25" customHeight="1" x14ac:dyDescent="0.25">
      <c r="A14" s="121"/>
      <c r="B14" s="114"/>
      <c r="C14" s="114"/>
      <c r="D14" s="114"/>
      <c r="E14" s="114"/>
      <c r="F14" s="114"/>
      <c r="G14" s="114"/>
      <c r="H14" s="117"/>
      <c r="I14" s="106" t="s">
        <v>70</v>
      </c>
      <c r="J14" s="107" t="s">
        <v>270</v>
      </c>
      <c r="K14" s="106" t="s">
        <v>72</v>
      </c>
      <c r="L14" s="77" t="s">
        <v>184</v>
      </c>
      <c r="M14" s="78">
        <f>VLOOKUP('MATRIZ DE RIESGOS DE SST'!L14,'MAPAS DE RIESGOS INHER Y RESID'!$E$3:$F$7,2,FALSE)</f>
        <v>2</v>
      </c>
      <c r="N14" s="77" t="s">
        <v>188</v>
      </c>
      <c r="O14" s="78">
        <f>VLOOKUP('MATRIZ DE RIESGOS DE SST'!N14,'MAPAS DE RIESGOS INHER Y RESID'!$O$3:$P$7,2,FALSE)</f>
        <v>16</v>
      </c>
      <c r="P14" s="78">
        <f t="shared" si="2"/>
        <v>32</v>
      </c>
      <c r="Q14" s="77" t="str">
        <f>IF(OR('MAPAS DE RIESGOS INHER Y RESID'!$G$7='MATRIZ DE RIESGOS DE SST'!P14,P14&lt;'MAPAS DE RIESGOS INHER Y RESID'!$G$3+1),'MAPAS DE RIESGOS INHER Y RESID'!$M$6,IF(OR('MAPAS DE RIESGOS INHER Y RESID'!$H$5='MATRIZ DE RIESGOS DE SST'!P14,P14&lt;'MAPAS DE RIESGOS INHER Y RESID'!$I$5+1),'MAPAS DE RIESGOS INHER Y RESID'!$M$5,IF(OR('MAPAS DE RIESGOS INHER Y RESID'!$I$4='MATRIZ DE RIESGOS DE SST'!P14,P14&lt;'MAPAS DE RIESGOS INHER Y RESID'!$J$4+1),'MAPAS DE RIESGOS INHER Y RESID'!$M$4,'MAPAS DE RIESGOS INHER Y RESID'!$M$3)))</f>
        <v>MODERADO</v>
      </c>
      <c r="R14" s="100"/>
      <c r="S14" s="100"/>
      <c r="T14" s="100"/>
      <c r="U14" s="104" t="s">
        <v>287</v>
      </c>
      <c r="V14" s="77" t="s">
        <v>179</v>
      </c>
      <c r="W14" s="79">
        <f>VLOOKUP(V14,'MAPAS DE RIESGOS INHER Y RESID'!$E$16:$F$18,2,FALSE)</f>
        <v>0.9</v>
      </c>
      <c r="X14" s="80">
        <f t="shared" si="4"/>
        <v>3.1999999999999993</v>
      </c>
      <c r="Y14" s="93" t="str">
        <f>IF(OR('MAPAS DE RIESGOS INHER Y RESID'!$G$18='MATRIZ DE RIESGOS DE SST'!X14,X14&lt;'MAPAS DE RIESGOS INHER Y RESID'!$G$16+1),'MAPAS DE RIESGOS INHER Y RESID'!$M$19,IF(OR('MAPAS DE RIESGOS INHER Y RESID'!$H$17='MATRIZ DE RIESGOS DE SST'!X14,X14&lt;'MAPAS DE RIESGOS INHER Y RESID'!$I$18+1),'MAPAS DE RIESGOS INHER Y RESID'!$M$18,IF(OR('MAPAS DE RIESGOS INHER Y RESID'!$I$17='MATRIZ DE RIESGOS DE SST'!X14,X14&lt;'MAPAS DE RIESGOS INHER Y RESID'!$J$17+1),'MAPAS DE RIESGOS INHER Y RESID'!$M$17,'MAPAS DE RIESGOS INHER Y RESID'!$M$16)))</f>
        <v>BAJO</v>
      </c>
      <c r="Z14" s="104" t="str">
        <f>VLOOKUP('MATRIZ DE RIESGOS DE SST'!Y14,'TABLA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" spans="1:28" ht="195" x14ac:dyDescent="0.25">
      <c r="A15" s="121"/>
      <c r="B15" s="114"/>
      <c r="C15" s="114"/>
      <c r="D15" s="114"/>
      <c r="E15" s="114"/>
      <c r="F15" s="114"/>
      <c r="G15" s="114"/>
      <c r="H15" s="117"/>
      <c r="I15" s="106" t="s">
        <v>209</v>
      </c>
      <c r="J15" s="107" t="s">
        <v>271</v>
      </c>
      <c r="K15" s="106" t="s">
        <v>72</v>
      </c>
      <c r="L15" s="77" t="s">
        <v>184</v>
      </c>
      <c r="M15" s="78">
        <f>VLOOKUP('MATRIZ DE RIESGOS DE SST'!L15,'MAPAS DE RIESGOS INHER Y RESID'!$E$3:$F$7,2,FALSE)</f>
        <v>2</v>
      </c>
      <c r="N15" s="77" t="s">
        <v>188</v>
      </c>
      <c r="O15" s="78">
        <f>VLOOKUP('MATRIZ DE RIESGOS DE SST'!N15,'MAPAS DE RIESGOS INHER Y RESID'!$O$3:$P$7,2,FALSE)</f>
        <v>16</v>
      </c>
      <c r="P15" s="78">
        <f t="shared" si="2"/>
        <v>32</v>
      </c>
      <c r="Q15" s="77" t="str">
        <f>IF(OR('MAPAS DE RIESGOS INHER Y RESID'!$G$7='MATRIZ DE RIESGOS DE SST'!P15,P15&lt;'MAPAS DE RIESGOS INHER Y RESID'!$G$3+1),'MAPAS DE RIESGOS INHER Y RESID'!$M$6,IF(OR('MAPAS DE RIESGOS INHER Y RESID'!$H$5='MATRIZ DE RIESGOS DE SST'!P15,P15&lt;'MAPAS DE RIESGOS INHER Y RESID'!$I$5+1),'MAPAS DE RIESGOS INHER Y RESID'!$M$5,IF(OR('MAPAS DE RIESGOS INHER Y RESID'!$I$4='MATRIZ DE RIESGOS DE SST'!P15,P15&lt;'MAPAS DE RIESGOS INHER Y RESID'!$J$4+1),'MAPAS DE RIESGOS INHER Y RESID'!$M$4,'MAPAS DE RIESGOS INHER Y RESID'!$M$3)))</f>
        <v>MODERADO</v>
      </c>
      <c r="R15" s="100"/>
      <c r="S15" s="100"/>
      <c r="T15" s="100"/>
      <c r="U15" s="104" t="s">
        <v>287</v>
      </c>
      <c r="V15" s="77" t="s">
        <v>179</v>
      </c>
      <c r="W15" s="79">
        <f>VLOOKUP(V15,'MAPAS DE RIESGOS INHER Y RESID'!$E$16:$F$18,2,FALSE)</f>
        <v>0.9</v>
      </c>
      <c r="X15" s="80">
        <f t="shared" si="4"/>
        <v>3.1999999999999993</v>
      </c>
      <c r="Y15" s="93" t="str">
        <f>IF(OR('MAPAS DE RIESGOS INHER Y RESID'!$G$18='MATRIZ DE RIESGOS DE SST'!X15,X15&lt;'MAPAS DE RIESGOS INHER Y RESID'!$G$16+1),'MAPAS DE RIESGOS INHER Y RESID'!$M$19,IF(OR('MAPAS DE RIESGOS INHER Y RESID'!$H$17='MATRIZ DE RIESGOS DE SST'!X15,X15&lt;'MAPAS DE RIESGOS INHER Y RESID'!$I$18+1),'MAPAS DE RIESGOS INHER Y RESID'!$M$18,IF(OR('MAPAS DE RIESGOS INHER Y RESID'!$I$17='MATRIZ DE RIESGOS DE SST'!X15,X15&lt;'MAPAS DE RIESGOS INHER Y RESID'!$J$17+1),'MAPAS DE RIESGOS INHER Y RESID'!$M$17,'MAPAS DE RIESGOS INHER Y RESID'!$M$16)))</f>
        <v>BAJO</v>
      </c>
      <c r="Z15" s="104" t="str">
        <f>VLOOKUP('MATRIZ DE RIESGOS DE SST'!Y15,'TABLA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" spans="1:28" ht="156" x14ac:dyDescent="0.25">
      <c r="A16" s="121"/>
      <c r="B16" s="114"/>
      <c r="C16" s="114"/>
      <c r="D16" s="114"/>
      <c r="E16" s="114"/>
      <c r="F16" s="114"/>
      <c r="G16" s="114"/>
      <c r="H16" s="117"/>
      <c r="I16" s="106" t="s">
        <v>88</v>
      </c>
      <c r="J16" s="107" t="s">
        <v>272</v>
      </c>
      <c r="K16" s="106" t="s">
        <v>89</v>
      </c>
      <c r="L16" s="77" t="s">
        <v>185</v>
      </c>
      <c r="M16" s="78">
        <f>VLOOKUP('MATRIZ DE RIESGOS DE SST'!L16,'MAPAS DE RIESGOS INHER Y RESID'!$E$3:$F$7,2,FALSE)</f>
        <v>1</v>
      </c>
      <c r="N16" s="77" t="s">
        <v>187</v>
      </c>
      <c r="O16" s="78">
        <f>VLOOKUP('MATRIZ DE RIESGOS DE SST'!N16,'MAPAS DE RIESGOS INHER Y RESID'!$O$3:$P$7,2,FALSE)</f>
        <v>4</v>
      </c>
      <c r="P16" s="78">
        <f t="shared" si="2"/>
        <v>4</v>
      </c>
      <c r="Q16" s="77" t="str">
        <f>IF(OR('MAPAS DE RIESGOS INHER Y RESID'!$G$7='MATRIZ DE RIESGOS DE SST'!P16,P16&lt;'MAPAS DE RIESGOS INHER Y RESID'!$G$3+1),'MAPAS DE RIESGOS INHER Y RESID'!$M$6,IF(OR('MAPAS DE RIESGOS INHER Y RESID'!$H$5='MATRIZ DE RIESGOS DE SST'!P16,P16&lt;'MAPAS DE RIESGOS INHER Y RESID'!$I$5+1),'MAPAS DE RIESGOS INHER Y RESID'!$M$5,IF(OR('MAPAS DE RIESGOS INHER Y RESID'!$I$4='MATRIZ DE RIESGOS DE SST'!P16,P16&lt;'MAPAS DE RIESGOS INHER Y RESID'!$J$4+1),'MAPAS DE RIESGOS INHER Y RESID'!$M$4,'MAPAS DE RIESGOS INHER Y RESID'!$M$3)))</f>
        <v>BAJO</v>
      </c>
      <c r="R16" s="100"/>
      <c r="S16" s="104" t="s">
        <v>273</v>
      </c>
      <c r="T16" s="100"/>
      <c r="U16" s="104"/>
      <c r="V16" s="77" t="s">
        <v>179</v>
      </c>
      <c r="W16" s="79">
        <f>VLOOKUP(V16,'MAPAS DE RIESGOS INHER Y RESID'!$E$16:$F$18,2,FALSE)</f>
        <v>0.9</v>
      </c>
      <c r="X16" s="80">
        <f t="shared" si="4"/>
        <v>0.39999999999999991</v>
      </c>
      <c r="Y16" s="93" t="str">
        <f>IF(OR('MAPAS DE RIESGOS INHER Y RESID'!$G$18='MATRIZ DE RIESGOS DE SST'!X16,X16&lt;'MAPAS DE RIESGOS INHER Y RESID'!$G$16+1),'MAPAS DE RIESGOS INHER Y RESID'!$M$19,IF(OR('MAPAS DE RIESGOS INHER Y RESID'!$H$17='MATRIZ DE RIESGOS DE SST'!X16,X16&lt;'MAPAS DE RIESGOS INHER Y RESID'!$I$18+1),'MAPAS DE RIESGOS INHER Y RESID'!$M$18,IF(OR('MAPAS DE RIESGOS INHER Y RESID'!$I$17='MATRIZ DE RIESGOS DE SST'!X16,X16&lt;'MAPAS DE RIESGOS INHER Y RESID'!$J$17+1),'MAPAS DE RIESGOS INHER Y RESID'!$M$17,'MAPAS DE RIESGOS INHER Y RESID'!$M$16)))</f>
        <v>BAJO</v>
      </c>
      <c r="Z16" s="104" t="str">
        <f>VLOOKUP('MATRIZ DE RIESGOS DE SST'!Y16,'TABLA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" spans="1:26" ht="138" x14ac:dyDescent="0.25">
      <c r="A17" s="121"/>
      <c r="B17" s="114"/>
      <c r="C17" s="114"/>
      <c r="D17" s="114"/>
      <c r="E17" s="114"/>
      <c r="F17" s="114"/>
      <c r="G17" s="114"/>
      <c r="H17" s="117"/>
      <c r="I17" s="106" t="s">
        <v>101</v>
      </c>
      <c r="J17" s="107" t="s">
        <v>274</v>
      </c>
      <c r="K17" s="106" t="s">
        <v>102</v>
      </c>
      <c r="L17" s="77" t="s">
        <v>184</v>
      </c>
      <c r="M17" s="78">
        <f>VLOOKUP('MATRIZ DE RIESGOS DE SST'!L17,'MAPAS DE RIESGOS INHER Y RESID'!$E$3:$F$7,2,FALSE)</f>
        <v>2</v>
      </c>
      <c r="N17" s="77" t="s">
        <v>188</v>
      </c>
      <c r="O17" s="78">
        <f>VLOOKUP('MATRIZ DE RIESGOS DE SST'!N17,'MAPAS DE RIESGOS INHER Y RESID'!$O$3:$P$7,2,FALSE)</f>
        <v>16</v>
      </c>
      <c r="P17" s="78">
        <f t="shared" si="2"/>
        <v>32</v>
      </c>
      <c r="Q17" s="77" t="str">
        <f>IF(OR('MAPAS DE RIESGOS INHER Y RESID'!$G$7='MATRIZ DE RIESGOS DE SST'!P17,P17&lt;'MAPAS DE RIESGOS INHER Y RESID'!$G$3+1),'MAPAS DE RIESGOS INHER Y RESID'!$M$6,IF(OR('MAPAS DE RIESGOS INHER Y RESID'!$H$5='MATRIZ DE RIESGOS DE SST'!P17,P17&lt;'MAPAS DE RIESGOS INHER Y RESID'!$I$5+1),'MAPAS DE RIESGOS INHER Y RESID'!$M$5,IF(OR('MAPAS DE RIESGOS INHER Y RESID'!$I$4='MATRIZ DE RIESGOS DE SST'!P17,P17&lt;'MAPAS DE RIESGOS INHER Y RESID'!$J$4+1),'MAPAS DE RIESGOS INHER Y RESID'!$M$4,'MAPAS DE RIESGOS INHER Y RESID'!$M$3)))</f>
        <v>MODERADO</v>
      </c>
      <c r="R17" s="100"/>
      <c r="S17" s="100"/>
      <c r="T17" s="100"/>
      <c r="U17" s="104" t="s">
        <v>275</v>
      </c>
      <c r="V17" s="77" t="s">
        <v>179</v>
      </c>
      <c r="W17" s="79">
        <f>VLOOKUP(V17,'MAPAS DE RIESGOS INHER Y RESID'!$E$16:$F$18,2,FALSE)</f>
        <v>0.9</v>
      </c>
      <c r="X17" s="80">
        <f t="shared" si="4"/>
        <v>3.1999999999999993</v>
      </c>
      <c r="Y17" s="93" t="str">
        <f>IF(OR('MAPAS DE RIESGOS INHER Y RESID'!$G$18='MATRIZ DE RIESGOS DE SST'!X17,X17&lt;'MAPAS DE RIESGOS INHER Y RESID'!$G$16+1),'MAPAS DE RIESGOS INHER Y RESID'!$M$19,IF(OR('MAPAS DE RIESGOS INHER Y RESID'!$H$17='MATRIZ DE RIESGOS DE SST'!X17,X17&lt;'MAPAS DE RIESGOS INHER Y RESID'!$I$18+1),'MAPAS DE RIESGOS INHER Y RESID'!$M$18,IF(OR('MAPAS DE RIESGOS INHER Y RESID'!$I$17='MATRIZ DE RIESGOS DE SST'!X17,X17&lt;'MAPAS DE RIESGOS INHER Y RESID'!$J$17+1),'MAPAS DE RIESGOS INHER Y RESID'!$M$17,'MAPAS DE RIESGOS INHER Y RESID'!$M$16)))</f>
        <v>BAJO</v>
      </c>
      <c r="Z17" s="104" t="str">
        <f>VLOOKUP('MATRIZ DE RIESGOS DE SST'!Y17,'TABLA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" spans="1:26" ht="122.25" x14ac:dyDescent="0.25">
      <c r="A18" s="121"/>
      <c r="B18" s="114"/>
      <c r="C18" s="114"/>
      <c r="D18" s="114"/>
      <c r="E18" s="114"/>
      <c r="F18" s="114"/>
      <c r="G18" s="114"/>
      <c r="H18" s="117"/>
      <c r="I18" s="106" t="s">
        <v>208</v>
      </c>
      <c r="J18" s="107" t="s">
        <v>276</v>
      </c>
      <c r="K18" s="106" t="s">
        <v>108</v>
      </c>
      <c r="L18" s="77" t="s">
        <v>185</v>
      </c>
      <c r="M18" s="78">
        <f>VLOOKUP('MATRIZ DE RIESGOS DE SST'!L18,'MAPAS DE RIESGOS INHER Y RESID'!$E$3:$F$7,2,FALSE)</f>
        <v>1</v>
      </c>
      <c r="N18" s="77" t="s">
        <v>187</v>
      </c>
      <c r="O18" s="78">
        <f>VLOOKUP('MATRIZ DE RIESGOS DE SST'!N18,'MAPAS DE RIESGOS INHER Y RESID'!$O$3:$P$7,2,FALSE)</f>
        <v>4</v>
      </c>
      <c r="P18" s="78">
        <f t="shared" si="2"/>
        <v>4</v>
      </c>
      <c r="Q18" s="77" t="str">
        <f>IF(OR('MAPAS DE RIESGOS INHER Y RESID'!$G$7='MATRIZ DE RIESGOS DE SST'!P18,P18&lt;'MAPAS DE RIESGOS INHER Y RESID'!$G$3+1),'MAPAS DE RIESGOS INHER Y RESID'!$M$6,IF(OR('MAPAS DE RIESGOS INHER Y RESID'!$H$5='MATRIZ DE RIESGOS DE SST'!P18,P18&lt;'MAPAS DE RIESGOS INHER Y RESID'!$I$5+1),'MAPAS DE RIESGOS INHER Y RESID'!$M$5,IF(OR('MAPAS DE RIESGOS INHER Y RESID'!$I$4='MATRIZ DE RIESGOS DE SST'!P18,P18&lt;'MAPAS DE RIESGOS INHER Y RESID'!$J$4+1),'MAPAS DE RIESGOS INHER Y RESID'!$M$4,'MAPAS DE RIESGOS INHER Y RESID'!$M$3)))</f>
        <v>BAJO</v>
      </c>
      <c r="R18" s="100"/>
      <c r="S18" s="100"/>
      <c r="T18" s="100"/>
      <c r="U18" s="104" t="s">
        <v>277</v>
      </c>
      <c r="V18" s="77" t="s">
        <v>179</v>
      </c>
      <c r="W18" s="79">
        <f>VLOOKUP(V18,'MAPAS DE RIESGOS INHER Y RESID'!$E$16:$F$18,2,FALSE)</f>
        <v>0.9</v>
      </c>
      <c r="X18" s="80">
        <f t="shared" si="4"/>
        <v>0.39999999999999991</v>
      </c>
      <c r="Y18" s="93" t="str">
        <f>IF(OR('MAPAS DE RIESGOS INHER Y RESID'!$G$18='MATRIZ DE RIESGOS DE SST'!X18,X18&lt;'MAPAS DE RIESGOS INHER Y RESID'!$G$16+1),'MAPAS DE RIESGOS INHER Y RESID'!$M$19,IF(OR('MAPAS DE RIESGOS INHER Y RESID'!$H$17='MATRIZ DE RIESGOS DE SST'!X18,X18&lt;'MAPAS DE RIESGOS INHER Y RESID'!$I$18+1),'MAPAS DE RIESGOS INHER Y RESID'!$M$18,IF(OR('MAPAS DE RIESGOS INHER Y RESID'!$I$17='MATRIZ DE RIESGOS DE SST'!X18,X18&lt;'MAPAS DE RIESGOS INHER Y RESID'!$J$17+1),'MAPAS DE RIESGOS INHER Y RESID'!$M$17,'MAPAS DE RIESGOS INHER Y RESID'!$M$16)))</f>
        <v>BAJO</v>
      </c>
      <c r="Z18" s="104" t="str">
        <f>VLOOKUP('MATRIZ DE RIESGOS DE SST'!Y18,'TABLA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" spans="1:26" ht="253.5" x14ac:dyDescent="0.25">
      <c r="A19" s="121"/>
      <c r="B19" s="114"/>
      <c r="C19" s="114"/>
      <c r="D19" s="114"/>
      <c r="E19" s="114"/>
      <c r="F19" s="114"/>
      <c r="G19" s="114"/>
      <c r="H19" s="117"/>
      <c r="I19" s="106" t="s">
        <v>214</v>
      </c>
      <c r="J19" s="107" t="s">
        <v>278</v>
      </c>
      <c r="K19" s="106" t="s">
        <v>118</v>
      </c>
      <c r="L19" s="77" t="s">
        <v>178</v>
      </c>
      <c r="M19" s="78">
        <f>VLOOKUP('MATRIZ DE RIESGOS DE SST'!L19,'MAPAS DE RIESGOS INHER Y RESID'!$E$3:$F$7,2,FALSE)</f>
        <v>3</v>
      </c>
      <c r="N19" s="77" t="s">
        <v>188</v>
      </c>
      <c r="O19" s="78">
        <f>VLOOKUP('MATRIZ DE RIESGOS DE SST'!N19,'MAPAS DE RIESGOS INHER Y RESID'!$O$3:$P$7,2,FALSE)</f>
        <v>16</v>
      </c>
      <c r="P19" s="78">
        <f t="shared" si="2"/>
        <v>48</v>
      </c>
      <c r="Q19" s="77" t="str">
        <f>IF(OR('MAPAS DE RIESGOS INHER Y RESID'!$G$7='MATRIZ DE RIESGOS DE SST'!P19,P19&lt;'MAPAS DE RIESGOS INHER Y RESID'!$G$3+1),'MAPAS DE RIESGOS INHER Y RESID'!$M$6,IF(OR('MAPAS DE RIESGOS INHER Y RESID'!$H$5='MATRIZ DE RIESGOS DE SST'!P19,P19&lt;'MAPAS DE RIESGOS INHER Y RESID'!$I$5+1),'MAPAS DE RIESGOS INHER Y RESID'!$M$5,IF(OR('MAPAS DE RIESGOS INHER Y RESID'!$I$4='MATRIZ DE RIESGOS DE SST'!P19,P19&lt;'MAPAS DE RIESGOS INHER Y RESID'!$J$4+1),'MAPAS DE RIESGOS INHER Y RESID'!$M$4,'MAPAS DE RIESGOS INHER Y RESID'!$M$3)))</f>
        <v>MODERADO</v>
      </c>
      <c r="R19" s="100"/>
      <c r="S19" s="104" t="s">
        <v>279</v>
      </c>
      <c r="T19" s="100"/>
      <c r="U19" s="104" t="s">
        <v>280</v>
      </c>
      <c r="V19" s="77" t="s">
        <v>179</v>
      </c>
      <c r="W19" s="79">
        <f>VLOOKUP(V19,'MAPAS DE RIESGOS INHER Y RESID'!$E$16:$F$18,2,FALSE)</f>
        <v>0.9</v>
      </c>
      <c r="X19" s="80">
        <f t="shared" si="4"/>
        <v>4.7999999999999972</v>
      </c>
      <c r="Y19" s="93" t="str">
        <f>IF(OR('MAPAS DE RIESGOS INHER Y RESID'!$G$18='MATRIZ DE RIESGOS DE SST'!X19,X19&lt;'MAPAS DE RIESGOS INHER Y RESID'!$G$16+1),'MAPAS DE RIESGOS INHER Y RESID'!$M$19,IF(OR('MAPAS DE RIESGOS INHER Y RESID'!$H$17='MATRIZ DE RIESGOS DE SST'!X19,X19&lt;'MAPAS DE RIESGOS INHER Y RESID'!$I$18+1),'MAPAS DE RIESGOS INHER Y RESID'!$M$18,IF(OR('MAPAS DE RIESGOS INHER Y RESID'!$I$17='MATRIZ DE RIESGOS DE SST'!X19,X19&lt;'MAPAS DE RIESGOS INHER Y RESID'!$J$17+1),'MAPAS DE RIESGOS INHER Y RESID'!$M$17,'MAPAS DE RIESGOS INHER Y RESID'!$M$16)))</f>
        <v>BAJO</v>
      </c>
      <c r="Z19" s="104" t="str">
        <f>VLOOKUP('MATRIZ DE RIESGOS DE SST'!Y19,'TABLA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" spans="1:26" ht="177" customHeight="1" x14ac:dyDescent="0.25">
      <c r="A20" s="114" t="s">
        <v>281</v>
      </c>
      <c r="B20" s="114" t="s">
        <v>254</v>
      </c>
      <c r="C20" s="102"/>
      <c r="D20" s="114" t="s">
        <v>254</v>
      </c>
      <c r="E20" s="102"/>
      <c r="F20" s="102"/>
      <c r="G20" s="102"/>
      <c r="H20" s="116" t="s">
        <v>283</v>
      </c>
      <c r="I20" s="106" t="s">
        <v>19</v>
      </c>
      <c r="J20" s="107" t="s">
        <v>284</v>
      </c>
      <c r="K20" s="106" t="s">
        <v>15</v>
      </c>
      <c r="L20" s="77" t="s">
        <v>184</v>
      </c>
      <c r="M20" s="78">
        <f>VLOOKUP('MATRIZ DE RIESGOS DE SST'!L20,'MAPAS DE RIESGOS INHER Y RESID'!$E$3:$F$7,2,FALSE)</f>
        <v>2</v>
      </c>
      <c r="N20" s="77" t="s">
        <v>188</v>
      </c>
      <c r="O20" s="78">
        <f>VLOOKUP('MATRIZ DE RIESGOS DE SST'!N20,'MAPAS DE RIESGOS INHER Y RESID'!$O$3:$P$7,2,FALSE)</f>
        <v>16</v>
      </c>
      <c r="P20" s="78">
        <f>M20*O20</f>
        <v>32</v>
      </c>
      <c r="Q20" s="77" t="str">
        <f>IF(OR('MAPAS DE RIESGOS INHER Y RESID'!$G$7='MATRIZ DE RIESGOS DE SST'!P20,P20&lt;'MAPAS DE RIESGOS INHER Y RESID'!$G$3+1),'MAPAS DE RIESGOS INHER Y RESID'!$M$6,IF(OR('MAPAS DE RIESGOS INHER Y RESID'!$H$5='MATRIZ DE RIESGOS DE SST'!P20,P20&lt;'MAPAS DE RIESGOS INHER Y RESID'!$I$5+1),'MAPAS DE RIESGOS INHER Y RESID'!$M$5,IF(OR('MAPAS DE RIESGOS INHER Y RESID'!$I$4='MATRIZ DE RIESGOS DE SST'!P20,P20&lt;'MAPAS DE RIESGOS INHER Y RESID'!$J$4+1),'MAPAS DE RIESGOS INHER Y RESID'!$M$4,'MAPAS DE RIESGOS INHER Y RESID'!$M$3)))</f>
        <v>MODERADO</v>
      </c>
      <c r="R20" s="100"/>
      <c r="S20" s="100" t="s">
        <v>257</v>
      </c>
      <c r="T20" s="100"/>
      <c r="U20" s="104"/>
      <c r="V20" s="77" t="s">
        <v>179</v>
      </c>
      <c r="W20" s="79">
        <f>VLOOKUP(V20,'MAPAS DE RIESGOS INHER Y RESID'!$E$16:$F$18,2,FALSE)</f>
        <v>0.9</v>
      </c>
      <c r="X20" s="80">
        <f>P20-(W20*P20)</f>
        <v>3.1999999999999993</v>
      </c>
      <c r="Y20" s="93" t="str">
        <f>IF(OR('MAPAS DE RIESGOS INHER Y RESID'!$G$18='MATRIZ DE RIESGOS DE SST'!X20,X20&lt;'MAPAS DE RIESGOS INHER Y RESID'!$G$16+1),'MAPAS DE RIESGOS INHER Y RESID'!$M$19,IF(OR('MAPAS DE RIESGOS INHER Y RESID'!$H$17='MATRIZ DE RIESGOS DE SST'!X20,X20&lt;'MAPAS DE RIESGOS INHER Y RESID'!$I$18+1),'MAPAS DE RIESGOS INHER Y RESID'!$M$18,IF(OR('MAPAS DE RIESGOS INHER Y RESID'!$I$17='MATRIZ DE RIESGOS DE SST'!X20,X20&lt;'MAPAS DE RIESGOS INHER Y RESID'!$J$17+1),'MAPAS DE RIESGOS INHER Y RESID'!$M$17,'MAPAS DE RIESGOS INHER Y RESID'!$M$16)))</f>
        <v>BAJO</v>
      </c>
      <c r="Z20" s="104" t="str">
        <f>VLOOKUP('MATRIZ DE RIESGOS DE SST'!Y20,'TABLA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" spans="1:26" ht="142.5" customHeight="1" x14ac:dyDescent="0.25">
      <c r="A21" s="114"/>
      <c r="B21" s="114"/>
      <c r="C21" s="102"/>
      <c r="D21" s="114"/>
      <c r="E21" s="102"/>
      <c r="F21" s="102"/>
      <c r="G21" s="102"/>
      <c r="H21" s="117"/>
      <c r="I21" s="106" t="s">
        <v>39</v>
      </c>
      <c r="J21" s="107" t="s">
        <v>34</v>
      </c>
      <c r="K21" s="106" t="s">
        <v>35</v>
      </c>
      <c r="L21" s="77" t="s">
        <v>183</v>
      </c>
      <c r="M21" s="78">
        <f>VLOOKUP('MATRIZ DE RIESGOS DE SST'!L21,'MAPAS DE RIESGOS INHER Y RESID'!$E$3:$F$7,2,FALSE)</f>
        <v>4</v>
      </c>
      <c r="N21" s="77" t="s">
        <v>187</v>
      </c>
      <c r="O21" s="78">
        <f>VLOOKUP('MATRIZ DE RIESGOS DE SST'!N21,'MAPAS DE RIESGOS INHER Y RESID'!$O$3:$P$7,2,FALSE)</f>
        <v>4</v>
      </c>
      <c r="P21" s="78">
        <f t="shared" ref="P21:P33" si="5">+M21*O21</f>
        <v>16</v>
      </c>
      <c r="Q21" s="77" t="str">
        <f>IF(OR('MAPAS DE RIESGOS INHER Y RESID'!$G$7='MATRIZ DE RIESGOS DE SST'!P21,P21&lt;'MAPAS DE RIESGOS INHER Y RESID'!$G$3+1),'MAPAS DE RIESGOS INHER Y RESID'!$M$6,IF(OR('MAPAS DE RIESGOS INHER Y RESID'!$H$5='MATRIZ DE RIESGOS DE SST'!P21,P21&lt;'MAPAS DE RIESGOS INHER Y RESID'!$I$5+1),'MAPAS DE RIESGOS INHER Y RESID'!$M$5,IF(OR('MAPAS DE RIESGOS INHER Y RESID'!$I$4='MATRIZ DE RIESGOS DE SST'!P21,P21&lt;'MAPAS DE RIESGOS INHER Y RESID'!$J$4+1),'MAPAS DE RIESGOS INHER Y RESID'!$M$4,'MAPAS DE RIESGOS INHER Y RESID'!$M$3)))</f>
        <v>MODERADO</v>
      </c>
      <c r="R21" s="100"/>
      <c r="S21" s="100"/>
      <c r="T21" s="100" t="s">
        <v>263</v>
      </c>
      <c r="U21" s="104"/>
      <c r="V21" s="77" t="s">
        <v>177</v>
      </c>
      <c r="W21" s="79">
        <f>VLOOKUP(V21,'MAPAS DE RIESGOS INHER Y RESID'!$E$16:$F$18,2,FALSE)</f>
        <v>0.15</v>
      </c>
      <c r="X21" s="80">
        <f t="shared" ref="X21:X33" si="6">P21-(P21*W21)</f>
        <v>13.6</v>
      </c>
      <c r="Y21" s="93" t="str">
        <f>IF(OR('MAPAS DE RIESGOS INHER Y RESID'!$G$18='MATRIZ DE RIESGOS DE SST'!X21,X21&lt;'MAPAS DE RIESGOS INHER Y RESID'!$G$16+1),'MAPAS DE RIESGOS INHER Y RESID'!$M$19,IF(OR('MAPAS DE RIESGOS INHER Y RESID'!$H$17='MATRIZ DE RIESGOS DE SST'!X21,X21&lt;'MAPAS DE RIESGOS INHER Y RESID'!$I$18+1),'MAPAS DE RIESGOS INHER Y RESID'!$M$18,IF(OR('MAPAS DE RIESGOS INHER Y RESID'!$I$17='MATRIZ DE RIESGOS DE SST'!X21,X21&lt;'MAPAS DE RIESGOS INHER Y RESID'!$J$17+1),'MAPAS DE RIESGOS INHER Y RESID'!$M$17,'MAPAS DE RIESGOS INHER Y RESID'!$M$16)))</f>
        <v>MODERADO</v>
      </c>
      <c r="Z21" s="104" t="str">
        <f>VLOOKUP('MATRIZ DE RIESGOS DE SST'!Y21,'TABLA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2" spans="1:26" ht="142.5" customHeight="1" x14ac:dyDescent="0.25">
      <c r="A22" s="114"/>
      <c r="B22" s="114"/>
      <c r="C22" s="102"/>
      <c r="D22" s="114"/>
      <c r="E22" s="102"/>
      <c r="F22" s="102"/>
      <c r="G22" s="102"/>
      <c r="H22" s="117"/>
      <c r="I22" s="106" t="s">
        <v>52</v>
      </c>
      <c r="J22" s="107" t="s">
        <v>264</v>
      </c>
      <c r="K22" s="106" t="s">
        <v>53</v>
      </c>
      <c r="L22" s="77" t="s">
        <v>185</v>
      </c>
      <c r="M22" s="78">
        <f>VLOOKUP('MATRIZ DE RIESGOS DE SST'!L22,'MAPAS DE RIESGOS INHER Y RESID'!$E$3:$F$7,2,FALSE)</f>
        <v>1</v>
      </c>
      <c r="N22" s="77" t="s">
        <v>186</v>
      </c>
      <c r="O22" s="78">
        <f>VLOOKUP('MATRIZ DE RIESGOS DE SST'!N22,'MAPAS DE RIESGOS INHER Y RESID'!$O$3:$P$7,2,FALSE)</f>
        <v>2</v>
      </c>
      <c r="P22" s="78">
        <f t="shared" si="5"/>
        <v>2</v>
      </c>
      <c r="Q22" s="77" t="str">
        <f>IF(OR('MAPAS DE RIESGOS INHER Y RESID'!$G$7='MATRIZ DE RIESGOS DE SST'!P22,P22&lt;'MAPAS DE RIESGOS INHER Y RESID'!$G$3+1),'MAPAS DE RIESGOS INHER Y RESID'!$M$6,IF(OR('MAPAS DE RIESGOS INHER Y RESID'!$H$5='MATRIZ DE RIESGOS DE SST'!P22,P22&lt;'MAPAS DE RIESGOS INHER Y RESID'!$I$5+1),'MAPAS DE RIESGOS INHER Y RESID'!$M$5,IF(OR('MAPAS DE RIESGOS INHER Y RESID'!$I$4='MATRIZ DE RIESGOS DE SST'!P22,P22&lt;'MAPAS DE RIESGOS INHER Y RESID'!$J$4+1),'MAPAS DE RIESGOS INHER Y RESID'!$M$4,'MAPAS DE RIESGOS INHER Y RESID'!$M$3)))</f>
        <v>BAJO</v>
      </c>
      <c r="R22" s="100"/>
      <c r="S22" s="100" t="s">
        <v>265</v>
      </c>
      <c r="T22" s="100"/>
      <c r="U22" s="104"/>
      <c r="V22" s="77" t="s">
        <v>179</v>
      </c>
      <c r="W22" s="79">
        <f>VLOOKUP(V22,'MAPAS DE RIESGOS INHER Y RESID'!$E$16:$F$18,2,FALSE)</f>
        <v>0.9</v>
      </c>
      <c r="X22" s="80">
        <f t="shared" si="6"/>
        <v>0.19999999999999996</v>
      </c>
      <c r="Y22" s="93" t="str">
        <f>IF(OR('MAPAS DE RIESGOS INHER Y RESID'!$G$18='MATRIZ DE RIESGOS DE SST'!X22,X22&lt;'MAPAS DE RIESGOS INHER Y RESID'!$G$16+1),'MAPAS DE RIESGOS INHER Y RESID'!$M$19,IF(OR('MAPAS DE RIESGOS INHER Y RESID'!$H$17='MATRIZ DE RIESGOS DE SST'!X22,X22&lt;'MAPAS DE RIESGOS INHER Y RESID'!$I$18+1),'MAPAS DE RIESGOS INHER Y RESID'!$M$18,IF(OR('MAPAS DE RIESGOS INHER Y RESID'!$I$17='MATRIZ DE RIESGOS DE SST'!X22,X22&lt;'MAPAS DE RIESGOS INHER Y RESID'!$J$17+1),'MAPAS DE RIESGOS INHER Y RESID'!$M$17,'MAPAS DE RIESGOS INHER Y RESID'!$M$16)))</f>
        <v>BAJO</v>
      </c>
      <c r="Z22" s="104" t="str">
        <f>VLOOKUP('MATRIZ DE RIESGOS DE SST'!Y22,'TABLA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" spans="1:26" ht="150" customHeight="1" x14ac:dyDescent="0.25">
      <c r="A23" s="114"/>
      <c r="B23" s="114"/>
      <c r="C23" s="102"/>
      <c r="D23" s="114"/>
      <c r="E23" s="102"/>
      <c r="F23" s="102"/>
      <c r="G23" s="102"/>
      <c r="H23" s="117"/>
      <c r="I23" s="106" t="s">
        <v>60</v>
      </c>
      <c r="J23" s="107" t="s">
        <v>288</v>
      </c>
      <c r="K23" s="106" t="s">
        <v>61</v>
      </c>
      <c r="L23" s="77" t="s">
        <v>184</v>
      </c>
      <c r="M23" s="78">
        <f>VLOOKUP('MATRIZ DE RIESGOS DE SST'!L23,'MAPAS DE RIESGOS INHER Y RESID'!$E$3:$F$7,2,FALSE)</f>
        <v>2</v>
      </c>
      <c r="N23" s="77" t="s">
        <v>187</v>
      </c>
      <c r="O23" s="78">
        <f>VLOOKUP('MATRIZ DE RIESGOS DE SST'!N23,'MAPAS DE RIESGOS INHER Y RESID'!$O$3:$P$7,2,FALSE)</f>
        <v>4</v>
      </c>
      <c r="P23" s="78">
        <f t="shared" si="5"/>
        <v>8</v>
      </c>
      <c r="Q23" s="77" t="str">
        <f>IF(OR('MAPAS DE RIESGOS INHER Y RESID'!$G$7='MATRIZ DE RIESGOS DE SST'!P23,P23&lt;'MAPAS DE RIESGOS INHER Y RESID'!$G$3+1),'MAPAS DE RIESGOS INHER Y RESID'!$M$6,IF(OR('MAPAS DE RIESGOS INHER Y RESID'!$H$5='MATRIZ DE RIESGOS DE SST'!P23,P23&lt;'MAPAS DE RIESGOS INHER Y RESID'!$I$5+1),'MAPAS DE RIESGOS INHER Y RESID'!$M$5,IF(OR('MAPAS DE RIESGOS INHER Y RESID'!$I$4='MATRIZ DE RIESGOS DE SST'!P23,P23&lt;'MAPAS DE RIESGOS INHER Y RESID'!$J$4+1),'MAPAS DE RIESGOS INHER Y RESID'!$M$4,'MAPAS DE RIESGOS INHER Y RESID'!$M$3)))</f>
        <v>BAJO</v>
      </c>
      <c r="R23" s="100"/>
      <c r="S23" s="100"/>
      <c r="T23" s="100"/>
      <c r="U23" s="23" t="s">
        <v>267</v>
      </c>
      <c r="V23" s="77" t="s">
        <v>179</v>
      </c>
      <c r="W23" s="79">
        <f>VLOOKUP(V23,'MAPAS DE RIESGOS INHER Y RESID'!$E$16:$F$18,2,FALSE)</f>
        <v>0.9</v>
      </c>
      <c r="X23" s="80">
        <f t="shared" si="6"/>
        <v>0.79999999999999982</v>
      </c>
      <c r="Y23" s="93" t="str">
        <f>IF(OR('MAPAS DE RIESGOS INHER Y RESID'!$G$18='MATRIZ DE RIESGOS DE SST'!X23,X23&lt;'MAPAS DE RIESGOS INHER Y RESID'!$G$16+1),'MAPAS DE RIESGOS INHER Y RESID'!$M$19,IF(OR('MAPAS DE RIESGOS INHER Y RESID'!$H$17='MATRIZ DE RIESGOS DE SST'!X23,X23&lt;'MAPAS DE RIESGOS INHER Y RESID'!$I$18+1),'MAPAS DE RIESGOS INHER Y RESID'!$M$18,IF(OR('MAPAS DE RIESGOS INHER Y RESID'!$I$17='MATRIZ DE RIESGOS DE SST'!X23,X23&lt;'MAPAS DE RIESGOS INHER Y RESID'!$J$17+1),'MAPAS DE RIESGOS INHER Y RESID'!$M$17,'MAPAS DE RIESGOS INHER Y RESID'!$M$16)))</f>
        <v>BAJO</v>
      </c>
      <c r="Z23" s="104" t="str">
        <f>VLOOKUP('MATRIZ DE RIESGOS DE SST'!Y23,'TABLA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" spans="1:26" ht="175.5" x14ac:dyDescent="0.25">
      <c r="A24" s="114"/>
      <c r="B24" s="114"/>
      <c r="C24" s="102"/>
      <c r="D24" s="114"/>
      <c r="E24" s="102"/>
      <c r="F24" s="102"/>
      <c r="G24" s="102"/>
      <c r="H24" s="117"/>
      <c r="I24" s="106" t="s">
        <v>62</v>
      </c>
      <c r="J24" s="106" t="s">
        <v>268</v>
      </c>
      <c r="K24" s="106" t="s">
        <v>63</v>
      </c>
      <c r="L24" s="77" t="s">
        <v>184</v>
      </c>
      <c r="M24" s="78">
        <f>VLOOKUP('MATRIZ DE RIESGOS DE SST'!L24,'MAPAS DE RIESGOS INHER Y RESID'!$E$3:$F$7,2,FALSE)</f>
        <v>2</v>
      </c>
      <c r="N24" s="77" t="s">
        <v>187</v>
      </c>
      <c r="O24" s="78">
        <f>VLOOKUP('MATRIZ DE RIESGOS DE SST'!N24,'MAPAS DE RIESGOS INHER Y RESID'!$O$3:$P$7,2,FALSE)</f>
        <v>4</v>
      </c>
      <c r="P24" s="78">
        <f t="shared" si="5"/>
        <v>8</v>
      </c>
      <c r="Q24" s="77" t="str">
        <f>IF(OR('MAPAS DE RIESGOS INHER Y RESID'!$G$7='MATRIZ DE RIESGOS DE SST'!P24,P24&lt;'MAPAS DE RIESGOS INHER Y RESID'!$G$3+1),'MAPAS DE RIESGOS INHER Y RESID'!$M$6,IF(OR('MAPAS DE RIESGOS INHER Y RESID'!$H$5='MATRIZ DE RIESGOS DE SST'!P24,P24&lt;'MAPAS DE RIESGOS INHER Y RESID'!$I$5+1),'MAPAS DE RIESGOS INHER Y RESID'!$M$5,IF(OR('MAPAS DE RIESGOS INHER Y RESID'!$I$4='MATRIZ DE RIESGOS DE SST'!P24,P24&lt;'MAPAS DE RIESGOS INHER Y RESID'!$J$4+1),'MAPAS DE RIESGOS INHER Y RESID'!$M$4,'MAPAS DE RIESGOS INHER Y RESID'!$M$3)))</f>
        <v>BAJO</v>
      </c>
      <c r="R24" s="100"/>
      <c r="S24" s="100" t="s">
        <v>269</v>
      </c>
      <c r="T24" s="100"/>
      <c r="U24" s="104"/>
      <c r="V24" s="77" t="s">
        <v>179</v>
      </c>
      <c r="W24" s="79">
        <f>VLOOKUP(V24,'MAPAS DE RIESGOS INHER Y RESID'!$E$16:$F$18,2,FALSE)</f>
        <v>0.9</v>
      </c>
      <c r="X24" s="80">
        <f t="shared" si="6"/>
        <v>0.79999999999999982</v>
      </c>
      <c r="Y24" s="93" t="str">
        <f>IF(OR('MAPAS DE RIESGOS INHER Y RESID'!$G$18='MATRIZ DE RIESGOS DE SST'!X24,X24&lt;'MAPAS DE RIESGOS INHER Y RESID'!$G$16+1),'MAPAS DE RIESGOS INHER Y RESID'!$M$19,IF(OR('MAPAS DE RIESGOS INHER Y RESID'!$H$17='MATRIZ DE RIESGOS DE SST'!X24,X24&lt;'MAPAS DE RIESGOS INHER Y RESID'!$I$18+1),'MAPAS DE RIESGOS INHER Y RESID'!$M$18,IF(OR('MAPAS DE RIESGOS INHER Y RESID'!$I$17='MATRIZ DE RIESGOS DE SST'!X24,X24&lt;'MAPAS DE RIESGOS INHER Y RESID'!$J$17+1),'MAPAS DE RIESGOS INHER Y RESID'!$M$17,'MAPAS DE RIESGOS INHER Y RESID'!$M$16)))</f>
        <v>BAJO</v>
      </c>
      <c r="Z24" s="104" t="str">
        <f>VLOOKUP('MATRIZ DE RIESGOS DE SST'!Y24,'TABLA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" spans="1:26" ht="119.25" customHeight="1" x14ac:dyDescent="0.25">
      <c r="A25" s="114"/>
      <c r="B25" s="114"/>
      <c r="C25" s="102"/>
      <c r="D25" s="114"/>
      <c r="E25" s="102"/>
      <c r="F25" s="102"/>
      <c r="G25" s="102"/>
      <c r="H25" s="117"/>
      <c r="I25" s="106" t="s">
        <v>58</v>
      </c>
      <c r="J25" s="107" t="s">
        <v>289</v>
      </c>
      <c r="K25" s="106" t="s">
        <v>59</v>
      </c>
      <c r="L25" s="77" t="s">
        <v>184</v>
      </c>
      <c r="M25" s="78">
        <f>VLOOKUP('MATRIZ DE RIESGOS DE SST'!L25,'MAPAS DE RIESGOS INHER Y RESID'!$E$3:$F$7,2,FALSE)</f>
        <v>2</v>
      </c>
      <c r="N25" s="77" t="s">
        <v>187</v>
      </c>
      <c r="O25" s="78">
        <f>VLOOKUP('MATRIZ DE RIESGOS DE SST'!N25,'MAPAS DE RIESGOS INHER Y RESID'!$O$3:$P$7,2,FALSE)</f>
        <v>4</v>
      </c>
      <c r="P25" s="78">
        <f t="shared" ref="P25" si="7">+M25*O25</f>
        <v>8</v>
      </c>
      <c r="Q25" s="77" t="str">
        <f>IF(OR('MAPAS DE RIESGOS INHER Y RESID'!$G$7='MATRIZ DE RIESGOS DE SST'!P25,P25&lt;'MAPAS DE RIESGOS INHER Y RESID'!$G$3+1),'MAPAS DE RIESGOS INHER Y RESID'!$M$6,IF(OR('MAPAS DE RIESGOS INHER Y RESID'!$H$5='MATRIZ DE RIESGOS DE SST'!P25,P25&lt;'MAPAS DE RIESGOS INHER Y RESID'!$I$5+1),'MAPAS DE RIESGOS INHER Y RESID'!$M$5,IF(OR('MAPAS DE RIESGOS INHER Y RESID'!$I$4='MATRIZ DE RIESGOS DE SST'!P25,P25&lt;'MAPAS DE RIESGOS INHER Y RESID'!$J$4+1),'MAPAS DE RIESGOS INHER Y RESID'!$M$4,'MAPAS DE RIESGOS INHER Y RESID'!$M$3)))</f>
        <v>BAJO</v>
      </c>
      <c r="R25" s="100"/>
      <c r="S25" s="100"/>
      <c r="T25" s="100" t="s">
        <v>290</v>
      </c>
      <c r="U25" s="104"/>
      <c r="V25" s="77" t="s">
        <v>179</v>
      </c>
      <c r="W25" s="79">
        <f>VLOOKUP(V25,'MAPAS DE RIESGOS INHER Y RESID'!$E$16:$F$18,2,FALSE)</f>
        <v>0.9</v>
      </c>
      <c r="X25" s="80">
        <f t="shared" ref="X25" si="8">P25-(P25*W25)</f>
        <v>0.79999999999999982</v>
      </c>
      <c r="Y25" s="93" t="str">
        <f>IF(OR('MAPAS DE RIESGOS INHER Y RESID'!$G$18='MATRIZ DE RIESGOS DE SST'!X25,X25&lt;'MAPAS DE RIESGOS INHER Y RESID'!$G$16+1),'MAPAS DE RIESGOS INHER Y RESID'!$M$19,IF(OR('MAPAS DE RIESGOS INHER Y RESID'!$H$17='MATRIZ DE RIESGOS DE SST'!X25,X25&lt;'MAPAS DE RIESGOS INHER Y RESID'!$I$18+1),'MAPAS DE RIESGOS INHER Y RESID'!$M$18,IF(OR('MAPAS DE RIESGOS INHER Y RESID'!$I$17='MATRIZ DE RIESGOS DE SST'!X25,X25&lt;'MAPAS DE RIESGOS INHER Y RESID'!$J$17+1),'MAPAS DE RIESGOS INHER Y RESID'!$M$17,'MAPAS DE RIESGOS INHER Y RESID'!$M$16)))</f>
        <v>BAJO</v>
      </c>
      <c r="Z25" s="104" t="str">
        <f>VLOOKUP('MATRIZ DE RIESGOS DE SST'!Y25,'TABLA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" spans="1:26" ht="182.25" customHeight="1" x14ac:dyDescent="0.25">
      <c r="A26" s="114"/>
      <c r="B26" s="114"/>
      <c r="C26" s="102"/>
      <c r="D26" s="114"/>
      <c r="E26" s="102"/>
      <c r="F26" s="102"/>
      <c r="G26" s="102"/>
      <c r="H26" s="117"/>
      <c r="I26" s="106" t="s">
        <v>67</v>
      </c>
      <c r="J26" s="107" t="s">
        <v>285</v>
      </c>
      <c r="K26" s="106" t="s">
        <v>69</v>
      </c>
      <c r="L26" s="77" t="s">
        <v>184</v>
      </c>
      <c r="M26" s="78">
        <f>VLOOKUP('MATRIZ DE RIESGOS DE SST'!L26,'MAPAS DE RIESGOS INHER Y RESID'!$E$3:$F$7,2,FALSE)</f>
        <v>2</v>
      </c>
      <c r="N26" s="77" t="s">
        <v>188</v>
      </c>
      <c r="O26" s="78">
        <f>VLOOKUP('MATRIZ DE RIESGOS DE SST'!N26,'MAPAS DE RIESGOS INHER Y RESID'!$O$3:$P$7,2,FALSE)</f>
        <v>16</v>
      </c>
      <c r="P26" s="78">
        <f t="shared" ref="P26" si="9">+M26*O26</f>
        <v>32</v>
      </c>
      <c r="Q26" s="77" t="str">
        <f>IF(OR('MAPAS DE RIESGOS INHER Y RESID'!$G$7='MATRIZ DE RIESGOS DE SST'!P26,P26&lt;'MAPAS DE RIESGOS INHER Y RESID'!$G$3+1),'MAPAS DE RIESGOS INHER Y RESID'!$M$6,IF(OR('MAPAS DE RIESGOS INHER Y RESID'!$H$5='MATRIZ DE RIESGOS DE SST'!P26,P26&lt;'MAPAS DE RIESGOS INHER Y RESID'!$I$5+1),'MAPAS DE RIESGOS INHER Y RESID'!$M$5,IF(OR('MAPAS DE RIESGOS INHER Y RESID'!$I$4='MATRIZ DE RIESGOS DE SST'!P26,P26&lt;'MAPAS DE RIESGOS INHER Y RESID'!$J$4+1),'MAPAS DE RIESGOS INHER Y RESID'!$M$4,'MAPAS DE RIESGOS INHER Y RESID'!$M$3)))</f>
        <v>MODERADO</v>
      </c>
      <c r="R26" s="100"/>
      <c r="S26" s="100"/>
      <c r="T26" s="100"/>
      <c r="U26" s="104" t="s">
        <v>286</v>
      </c>
      <c r="V26" s="77" t="s">
        <v>179</v>
      </c>
      <c r="W26" s="79">
        <f>VLOOKUP(V26,'MAPAS DE RIESGOS INHER Y RESID'!$E$16:$F$18,2,FALSE)</f>
        <v>0.9</v>
      </c>
      <c r="X26" s="80">
        <f t="shared" ref="X26" si="10">P26-(P26*W26)</f>
        <v>3.1999999999999993</v>
      </c>
      <c r="Y26" s="93" t="str">
        <f>IF(OR('MAPAS DE RIESGOS INHER Y RESID'!$G$18='MATRIZ DE RIESGOS DE SST'!X26,X26&lt;'MAPAS DE RIESGOS INHER Y RESID'!$G$16+1),'MAPAS DE RIESGOS INHER Y RESID'!$M$19,IF(OR('MAPAS DE RIESGOS INHER Y RESID'!$H$17='MATRIZ DE RIESGOS DE SST'!X26,X26&lt;'MAPAS DE RIESGOS INHER Y RESID'!$I$18+1),'MAPAS DE RIESGOS INHER Y RESID'!$M$18,IF(OR('MAPAS DE RIESGOS INHER Y RESID'!$I$17='MATRIZ DE RIESGOS DE SST'!X26,X26&lt;'MAPAS DE RIESGOS INHER Y RESID'!$J$17+1),'MAPAS DE RIESGOS INHER Y RESID'!$M$17,'MAPAS DE RIESGOS INHER Y RESID'!$M$16)))</f>
        <v>BAJO</v>
      </c>
      <c r="Z26" s="104" t="str">
        <f>VLOOKUP('MATRIZ DE RIESGOS DE SST'!Y26,'TABLA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7" spans="1:26" ht="267" customHeight="1" x14ac:dyDescent="0.25">
      <c r="A27" s="114"/>
      <c r="B27" s="114"/>
      <c r="C27" s="102"/>
      <c r="D27" s="114"/>
      <c r="E27" s="102"/>
      <c r="F27" s="102"/>
      <c r="G27" s="102"/>
      <c r="H27" s="117"/>
      <c r="I27" s="106" t="s">
        <v>70</v>
      </c>
      <c r="J27" s="107" t="s">
        <v>270</v>
      </c>
      <c r="K27" s="106" t="s">
        <v>72</v>
      </c>
      <c r="L27" s="77" t="s">
        <v>184</v>
      </c>
      <c r="M27" s="78">
        <f>VLOOKUP('MATRIZ DE RIESGOS DE SST'!L27,'MAPAS DE RIESGOS INHER Y RESID'!$E$3:$F$7,2,FALSE)</f>
        <v>2</v>
      </c>
      <c r="N27" s="77" t="s">
        <v>188</v>
      </c>
      <c r="O27" s="78">
        <f>VLOOKUP('MATRIZ DE RIESGOS DE SST'!N27,'MAPAS DE RIESGOS INHER Y RESID'!$O$3:$P$7,2,FALSE)</f>
        <v>16</v>
      </c>
      <c r="P27" s="78">
        <f t="shared" si="5"/>
        <v>32</v>
      </c>
      <c r="Q27" s="77" t="str">
        <f>IF(OR('MAPAS DE RIESGOS INHER Y RESID'!$G$7='MATRIZ DE RIESGOS DE SST'!P27,P27&lt;'MAPAS DE RIESGOS INHER Y RESID'!$G$3+1),'MAPAS DE RIESGOS INHER Y RESID'!$M$6,IF(OR('MAPAS DE RIESGOS INHER Y RESID'!$H$5='MATRIZ DE RIESGOS DE SST'!P27,P27&lt;'MAPAS DE RIESGOS INHER Y RESID'!$I$5+1),'MAPAS DE RIESGOS INHER Y RESID'!$M$5,IF(OR('MAPAS DE RIESGOS INHER Y RESID'!$I$4='MATRIZ DE RIESGOS DE SST'!P27,P27&lt;'MAPAS DE RIESGOS INHER Y RESID'!$J$4+1),'MAPAS DE RIESGOS INHER Y RESID'!$M$4,'MAPAS DE RIESGOS INHER Y RESID'!$M$3)))</f>
        <v>MODERADO</v>
      </c>
      <c r="R27" s="100"/>
      <c r="S27" s="100"/>
      <c r="T27" s="100"/>
      <c r="U27" s="104" t="s">
        <v>287</v>
      </c>
      <c r="V27" s="77" t="s">
        <v>179</v>
      </c>
      <c r="W27" s="79">
        <f>VLOOKUP(V27,'MAPAS DE RIESGOS INHER Y RESID'!$E$16:$F$18,2,FALSE)</f>
        <v>0.9</v>
      </c>
      <c r="X27" s="80">
        <f t="shared" si="6"/>
        <v>3.1999999999999993</v>
      </c>
      <c r="Y27" s="93" t="str">
        <f>IF(OR('MAPAS DE RIESGOS INHER Y RESID'!$G$18='MATRIZ DE RIESGOS DE SST'!X27,X27&lt;'MAPAS DE RIESGOS INHER Y RESID'!$G$16+1),'MAPAS DE RIESGOS INHER Y RESID'!$M$19,IF(OR('MAPAS DE RIESGOS INHER Y RESID'!$H$17='MATRIZ DE RIESGOS DE SST'!X27,X27&lt;'MAPAS DE RIESGOS INHER Y RESID'!$I$18+1),'MAPAS DE RIESGOS INHER Y RESID'!$M$18,IF(OR('MAPAS DE RIESGOS INHER Y RESID'!$I$17='MATRIZ DE RIESGOS DE SST'!X27,X27&lt;'MAPAS DE RIESGOS INHER Y RESID'!$J$17+1),'MAPAS DE RIESGOS INHER Y RESID'!$M$17,'MAPAS DE RIESGOS INHER Y RESID'!$M$16)))</f>
        <v>BAJO</v>
      </c>
      <c r="Z27" s="104" t="str">
        <f>VLOOKUP('MATRIZ DE RIESGOS DE SST'!Y27,'TABLA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" spans="1:26" ht="142.5" customHeight="1" x14ac:dyDescent="0.25">
      <c r="A28" s="114"/>
      <c r="B28" s="114"/>
      <c r="C28" s="102"/>
      <c r="D28" s="114"/>
      <c r="E28" s="102"/>
      <c r="F28" s="102"/>
      <c r="G28" s="102"/>
      <c r="H28" s="117"/>
      <c r="I28" s="106" t="s">
        <v>209</v>
      </c>
      <c r="J28" s="107" t="s">
        <v>271</v>
      </c>
      <c r="K28" s="106" t="s">
        <v>72</v>
      </c>
      <c r="L28" s="77" t="s">
        <v>184</v>
      </c>
      <c r="M28" s="78">
        <f>VLOOKUP('MATRIZ DE RIESGOS DE SST'!L28,'MAPAS DE RIESGOS INHER Y RESID'!$E$3:$F$7,2,FALSE)</f>
        <v>2</v>
      </c>
      <c r="N28" s="77" t="s">
        <v>188</v>
      </c>
      <c r="O28" s="78">
        <f>VLOOKUP('MATRIZ DE RIESGOS DE SST'!N28,'MAPAS DE RIESGOS INHER Y RESID'!$O$3:$P$7,2,FALSE)</f>
        <v>16</v>
      </c>
      <c r="P28" s="78">
        <f t="shared" si="5"/>
        <v>32</v>
      </c>
      <c r="Q28" s="77" t="str">
        <f>IF(OR('MAPAS DE RIESGOS INHER Y RESID'!$G$7='MATRIZ DE RIESGOS DE SST'!P28,P28&lt;'MAPAS DE RIESGOS INHER Y RESID'!$G$3+1),'MAPAS DE RIESGOS INHER Y RESID'!$M$6,IF(OR('MAPAS DE RIESGOS INHER Y RESID'!$H$5='MATRIZ DE RIESGOS DE SST'!P28,P28&lt;'MAPAS DE RIESGOS INHER Y RESID'!$I$5+1),'MAPAS DE RIESGOS INHER Y RESID'!$M$5,IF(OR('MAPAS DE RIESGOS INHER Y RESID'!$I$4='MATRIZ DE RIESGOS DE SST'!P28,P28&lt;'MAPAS DE RIESGOS INHER Y RESID'!$J$4+1),'MAPAS DE RIESGOS INHER Y RESID'!$M$4,'MAPAS DE RIESGOS INHER Y RESID'!$M$3)))</f>
        <v>MODERADO</v>
      </c>
      <c r="R28" s="100"/>
      <c r="S28" s="100"/>
      <c r="T28" s="100"/>
      <c r="U28" s="104" t="s">
        <v>287</v>
      </c>
      <c r="V28" s="77" t="s">
        <v>179</v>
      </c>
      <c r="W28" s="79">
        <f>VLOOKUP(V28,'MAPAS DE RIESGOS INHER Y RESID'!$E$16:$F$18,2,FALSE)</f>
        <v>0.9</v>
      </c>
      <c r="X28" s="80">
        <f t="shared" si="6"/>
        <v>3.1999999999999993</v>
      </c>
      <c r="Y28" s="93" t="str">
        <f>IF(OR('MAPAS DE RIESGOS INHER Y RESID'!$G$18='MATRIZ DE RIESGOS DE SST'!X28,X28&lt;'MAPAS DE RIESGOS INHER Y RESID'!$G$16+1),'MAPAS DE RIESGOS INHER Y RESID'!$M$19,IF(OR('MAPAS DE RIESGOS INHER Y RESID'!$H$17='MATRIZ DE RIESGOS DE SST'!X28,X28&lt;'MAPAS DE RIESGOS INHER Y RESID'!$I$18+1),'MAPAS DE RIESGOS INHER Y RESID'!$M$18,IF(OR('MAPAS DE RIESGOS INHER Y RESID'!$I$17='MATRIZ DE RIESGOS DE SST'!X28,X28&lt;'MAPAS DE RIESGOS INHER Y RESID'!$J$17+1),'MAPAS DE RIESGOS INHER Y RESID'!$M$17,'MAPAS DE RIESGOS INHER Y RESID'!$M$16)))</f>
        <v>BAJO</v>
      </c>
      <c r="Z28" s="104" t="str">
        <f>VLOOKUP('MATRIZ DE RIESGOS DE SST'!Y28,'TABLA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9" spans="1:26" ht="195" x14ac:dyDescent="0.25">
      <c r="A29" s="114"/>
      <c r="B29" s="114"/>
      <c r="C29" s="102"/>
      <c r="D29" s="114"/>
      <c r="E29" s="102"/>
      <c r="F29" s="102"/>
      <c r="G29" s="102"/>
      <c r="H29" s="117"/>
      <c r="I29" s="106" t="s">
        <v>77</v>
      </c>
      <c r="J29" s="107" t="s">
        <v>228</v>
      </c>
      <c r="K29" s="106" t="s">
        <v>76</v>
      </c>
      <c r="L29" s="77" t="s">
        <v>184</v>
      </c>
      <c r="M29" s="78">
        <f>VLOOKUP('MATRIZ DE RIESGOS DE SST'!L29,'MAPAS DE RIESGOS INHER Y RESID'!$E$3:$F$7,2,FALSE)</f>
        <v>2</v>
      </c>
      <c r="N29" s="77" t="s">
        <v>188</v>
      </c>
      <c r="O29" s="78">
        <f>VLOOKUP('MATRIZ DE RIESGOS DE SST'!N29,'MAPAS DE RIESGOS INHER Y RESID'!$O$3:$P$7,2,FALSE)</f>
        <v>16</v>
      </c>
      <c r="P29" s="78">
        <f t="shared" ref="P29" si="11">+M29*O29</f>
        <v>32</v>
      </c>
      <c r="Q29" s="77" t="str">
        <f>IF(OR('MAPAS DE RIESGOS INHER Y RESID'!$G$7='MATRIZ DE RIESGOS DE SST'!P29,P29&lt;'MAPAS DE RIESGOS INHER Y RESID'!$G$3+1),'MAPAS DE RIESGOS INHER Y RESID'!$M$6,IF(OR('MAPAS DE RIESGOS INHER Y RESID'!$H$5='MATRIZ DE RIESGOS DE SST'!P29,P29&lt;'MAPAS DE RIESGOS INHER Y RESID'!$I$5+1),'MAPAS DE RIESGOS INHER Y RESID'!$M$5,IF(OR('MAPAS DE RIESGOS INHER Y RESID'!$I$4='MATRIZ DE RIESGOS DE SST'!P29,P29&lt;'MAPAS DE RIESGOS INHER Y RESID'!$J$4+1),'MAPAS DE RIESGOS INHER Y RESID'!$M$4,'MAPAS DE RIESGOS INHER Y RESID'!$M$3)))</f>
        <v>MODERADO</v>
      </c>
      <c r="R29" s="100"/>
      <c r="S29" s="100"/>
      <c r="T29" s="100"/>
      <c r="U29" s="104" t="s">
        <v>291</v>
      </c>
      <c r="V29" s="77" t="s">
        <v>179</v>
      </c>
      <c r="W29" s="79">
        <f>VLOOKUP(V29,'MAPAS DE RIESGOS INHER Y RESID'!$E$16:$F$18,2,FALSE)</f>
        <v>0.9</v>
      </c>
      <c r="X29" s="80">
        <f t="shared" ref="X29" si="12">P29-(P29*W29)</f>
        <v>3.1999999999999993</v>
      </c>
      <c r="Y29" s="93" t="str">
        <f>IF(OR('MAPAS DE RIESGOS INHER Y RESID'!$G$18='MATRIZ DE RIESGOS DE SST'!X29,X29&lt;'MAPAS DE RIESGOS INHER Y RESID'!$G$16+1),'MAPAS DE RIESGOS INHER Y RESID'!$M$19,IF(OR('MAPAS DE RIESGOS INHER Y RESID'!$H$17='MATRIZ DE RIESGOS DE SST'!X29,X29&lt;'MAPAS DE RIESGOS INHER Y RESID'!$I$18+1),'MAPAS DE RIESGOS INHER Y RESID'!$M$18,IF(OR('MAPAS DE RIESGOS INHER Y RESID'!$I$17='MATRIZ DE RIESGOS DE SST'!X29,X29&lt;'MAPAS DE RIESGOS INHER Y RESID'!$J$17+1),'MAPAS DE RIESGOS INHER Y RESID'!$M$17,'MAPAS DE RIESGOS INHER Y RESID'!$M$16)))</f>
        <v>BAJO</v>
      </c>
      <c r="Z29" s="104" t="str">
        <f>VLOOKUP('MATRIZ DE RIESGOS DE SST'!Y29,'TABLA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0" spans="1:26" ht="195" x14ac:dyDescent="0.25">
      <c r="A30" s="114"/>
      <c r="B30" s="114"/>
      <c r="C30" s="102"/>
      <c r="D30" s="114"/>
      <c r="E30" s="102"/>
      <c r="F30" s="102"/>
      <c r="G30" s="102"/>
      <c r="H30" s="117"/>
      <c r="I30" s="106" t="s">
        <v>217</v>
      </c>
      <c r="J30" s="107" t="s">
        <v>292</v>
      </c>
      <c r="K30" s="106" t="s">
        <v>81</v>
      </c>
      <c r="L30" s="77" t="s">
        <v>184</v>
      </c>
      <c r="M30" s="78">
        <f>VLOOKUP('MATRIZ DE RIESGOS DE SST'!L30,'MAPAS DE RIESGOS INHER Y RESID'!$E$3:$F$7,2,FALSE)</f>
        <v>2</v>
      </c>
      <c r="N30" s="77" t="s">
        <v>187</v>
      </c>
      <c r="O30" s="78">
        <f>VLOOKUP('MATRIZ DE RIESGOS DE SST'!N30,'MAPAS DE RIESGOS INHER Y RESID'!$O$3:$P$7,2,FALSE)</f>
        <v>4</v>
      </c>
      <c r="P30" s="78">
        <f t="shared" ref="P30" si="13">+M30*O30</f>
        <v>8</v>
      </c>
      <c r="Q30" s="77" t="str">
        <f>IF(OR('MAPAS DE RIESGOS INHER Y RESID'!$G$7='MATRIZ DE RIESGOS DE SST'!P30,P30&lt;'MAPAS DE RIESGOS INHER Y RESID'!$G$3+1),'MAPAS DE RIESGOS INHER Y RESID'!$M$6,IF(OR('MAPAS DE RIESGOS INHER Y RESID'!$H$5='MATRIZ DE RIESGOS DE SST'!P30,P30&lt;'MAPAS DE RIESGOS INHER Y RESID'!$I$5+1),'MAPAS DE RIESGOS INHER Y RESID'!$M$5,IF(OR('MAPAS DE RIESGOS INHER Y RESID'!$I$4='MATRIZ DE RIESGOS DE SST'!P30,P30&lt;'MAPAS DE RIESGOS INHER Y RESID'!$J$4+1),'MAPAS DE RIESGOS INHER Y RESID'!$M$4,'MAPAS DE RIESGOS INHER Y RESID'!$M$3)))</f>
        <v>BAJO</v>
      </c>
      <c r="R30" s="100"/>
      <c r="S30" s="100"/>
      <c r="T30" s="100" t="s">
        <v>293</v>
      </c>
      <c r="U30" s="104" t="s">
        <v>294</v>
      </c>
      <c r="V30" s="77" t="s">
        <v>179</v>
      </c>
      <c r="W30" s="79">
        <f>VLOOKUP(V30,'MAPAS DE RIESGOS INHER Y RESID'!$E$16:$F$18,2,FALSE)</f>
        <v>0.9</v>
      </c>
      <c r="X30" s="80">
        <f t="shared" ref="X30" si="14">P30-(P30*W30)</f>
        <v>0.79999999999999982</v>
      </c>
      <c r="Y30" s="93" t="str">
        <f>IF(OR('MAPAS DE RIESGOS INHER Y RESID'!$G$18='MATRIZ DE RIESGOS DE SST'!X30,X30&lt;'MAPAS DE RIESGOS INHER Y RESID'!$G$16+1),'MAPAS DE RIESGOS INHER Y RESID'!$M$19,IF(OR('MAPAS DE RIESGOS INHER Y RESID'!$H$17='MATRIZ DE RIESGOS DE SST'!X30,X30&lt;'MAPAS DE RIESGOS INHER Y RESID'!$I$18+1),'MAPAS DE RIESGOS INHER Y RESID'!$M$18,IF(OR('MAPAS DE RIESGOS INHER Y RESID'!$I$17='MATRIZ DE RIESGOS DE SST'!X30,X30&lt;'MAPAS DE RIESGOS INHER Y RESID'!$J$17+1),'MAPAS DE RIESGOS INHER Y RESID'!$M$17,'MAPAS DE RIESGOS INHER Y RESID'!$M$16)))</f>
        <v>BAJO</v>
      </c>
      <c r="Z30" s="104" t="str">
        <f>VLOOKUP('MATRIZ DE RIESGOS DE SST'!Y30,'TABLA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1" spans="1:26" ht="351" x14ac:dyDescent="0.25">
      <c r="A31" s="114"/>
      <c r="B31" s="114"/>
      <c r="C31" s="102"/>
      <c r="D31" s="114"/>
      <c r="E31" s="102"/>
      <c r="F31" s="102"/>
      <c r="G31" s="102"/>
      <c r="H31" s="117"/>
      <c r="I31" s="106" t="s">
        <v>86</v>
      </c>
      <c r="J31" s="107" t="s">
        <v>295</v>
      </c>
      <c r="K31" s="106" t="s">
        <v>87</v>
      </c>
      <c r="L31" s="77" t="s">
        <v>178</v>
      </c>
      <c r="M31" s="78">
        <f>VLOOKUP('MATRIZ DE RIESGOS DE SST'!L31,'MAPAS DE RIESGOS INHER Y RESID'!$E$3:$F$7,2,FALSE)</f>
        <v>3</v>
      </c>
      <c r="N31" s="77" t="s">
        <v>189</v>
      </c>
      <c r="O31" s="78">
        <f>VLOOKUP('MATRIZ DE RIESGOS DE SST'!N31,'MAPAS DE RIESGOS INHER Y RESID'!$O$3:$P$7,2,FALSE)</f>
        <v>256</v>
      </c>
      <c r="P31" s="78">
        <f t="shared" ref="P31" si="15">+M31*O31</f>
        <v>768</v>
      </c>
      <c r="Q31" s="77" t="str">
        <f>IF(OR('MAPAS DE RIESGOS INHER Y RESID'!$G$7='MATRIZ DE RIESGOS DE SST'!P31,P31&lt;'MAPAS DE RIESGOS INHER Y RESID'!$G$3+1),'MAPAS DE RIESGOS INHER Y RESID'!$M$6,IF(OR('MAPAS DE RIESGOS INHER Y RESID'!$H$5='MATRIZ DE RIESGOS DE SST'!P31,P31&lt;'MAPAS DE RIESGOS INHER Y RESID'!$I$5+1),'MAPAS DE RIESGOS INHER Y RESID'!$M$5,IF(OR('MAPAS DE RIESGOS INHER Y RESID'!$I$4='MATRIZ DE RIESGOS DE SST'!P31,P31&lt;'MAPAS DE RIESGOS INHER Y RESID'!$J$4+1),'MAPAS DE RIESGOS INHER Y RESID'!$M$4,'MAPAS DE RIESGOS INHER Y RESID'!$M$3)))</f>
        <v>ALTO</v>
      </c>
      <c r="R31" s="100"/>
      <c r="S31" s="104" t="s">
        <v>297</v>
      </c>
      <c r="T31" s="100"/>
      <c r="U31" s="104" t="s">
        <v>296</v>
      </c>
      <c r="V31" s="77" t="s">
        <v>179</v>
      </c>
      <c r="W31" s="79">
        <f>VLOOKUP(V31,'MAPAS DE RIESGOS INHER Y RESID'!$E$16:$F$18,2,FALSE)</f>
        <v>0.9</v>
      </c>
      <c r="X31" s="80">
        <f t="shared" ref="X31" si="16">P31-(P31*W31)</f>
        <v>76.799999999999955</v>
      </c>
      <c r="Y31" s="93" t="str">
        <f>IF(OR('MAPAS DE RIESGOS INHER Y RESID'!$G$18='MATRIZ DE RIESGOS DE SST'!X31,X31&lt;'MAPAS DE RIESGOS INHER Y RESID'!$G$16+1),'MAPAS DE RIESGOS INHER Y RESID'!$M$19,IF(OR('MAPAS DE RIESGOS INHER Y RESID'!$H$17='MATRIZ DE RIESGOS DE SST'!X31,X31&lt;'MAPAS DE RIESGOS INHER Y RESID'!$I$18+1),'MAPAS DE RIESGOS INHER Y RESID'!$M$18,IF(OR('MAPAS DE RIESGOS INHER Y RESID'!$I$17='MATRIZ DE RIESGOS DE SST'!X31,X31&lt;'MAPAS DE RIESGOS INHER Y RESID'!$J$17+1),'MAPAS DE RIESGOS INHER Y RESID'!$M$17,'MAPAS DE RIESGOS INHER Y RESID'!$M$16)))</f>
        <v>MODERADO</v>
      </c>
      <c r="Z31" s="104" t="str">
        <f>VLOOKUP('MATRIZ DE RIESGOS DE SST'!Y31,'TABLA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2" spans="1:26" ht="142.5" customHeight="1" x14ac:dyDescent="0.25">
      <c r="A32" s="114"/>
      <c r="B32" s="114"/>
      <c r="C32" s="102"/>
      <c r="D32" s="114"/>
      <c r="E32" s="102"/>
      <c r="F32" s="102"/>
      <c r="G32" s="102"/>
      <c r="H32" s="117"/>
      <c r="I32" s="106" t="s">
        <v>101</v>
      </c>
      <c r="J32" s="107" t="s">
        <v>274</v>
      </c>
      <c r="K32" s="106" t="s">
        <v>102</v>
      </c>
      <c r="L32" s="77" t="s">
        <v>184</v>
      </c>
      <c r="M32" s="78">
        <f>VLOOKUP('MATRIZ DE RIESGOS DE SST'!L32,'MAPAS DE RIESGOS INHER Y RESID'!$E$3:$F$7,2,FALSE)</f>
        <v>2</v>
      </c>
      <c r="N32" s="77" t="s">
        <v>188</v>
      </c>
      <c r="O32" s="78">
        <f>VLOOKUP('MATRIZ DE RIESGOS DE SST'!N32,'MAPAS DE RIESGOS INHER Y RESID'!$O$3:$P$7,2,FALSE)</f>
        <v>16</v>
      </c>
      <c r="P32" s="78">
        <f t="shared" si="5"/>
        <v>32</v>
      </c>
      <c r="Q32" s="77" t="str">
        <f>IF(OR('MAPAS DE RIESGOS INHER Y RESID'!$G$7='MATRIZ DE RIESGOS DE SST'!P32,P32&lt;'MAPAS DE RIESGOS INHER Y RESID'!$G$3+1),'MAPAS DE RIESGOS INHER Y RESID'!$M$6,IF(OR('MAPAS DE RIESGOS INHER Y RESID'!$H$5='MATRIZ DE RIESGOS DE SST'!P32,P32&lt;'MAPAS DE RIESGOS INHER Y RESID'!$I$5+1),'MAPAS DE RIESGOS INHER Y RESID'!$M$5,IF(OR('MAPAS DE RIESGOS INHER Y RESID'!$I$4='MATRIZ DE RIESGOS DE SST'!P32,P32&lt;'MAPAS DE RIESGOS INHER Y RESID'!$J$4+1),'MAPAS DE RIESGOS INHER Y RESID'!$M$4,'MAPAS DE RIESGOS INHER Y RESID'!$M$3)))</f>
        <v>MODERADO</v>
      </c>
      <c r="R32" s="100"/>
      <c r="S32" s="100"/>
      <c r="T32" s="100"/>
      <c r="U32" s="104" t="s">
        <v>275</v>
      </c>
      <c r="V32" s="77" t="s">
        <v>179</v>
      </c>
      <c r="W32" s="79">
        <f>VLOOKUP(V32,'MAPAS DE RIESGOS INHER Y RESID'!$E$16:$F$18,2,FALSE)</f>
        <v>0.9</v>
      </c>
      <c r="X32" s="80">
        <f t="shared" si="6"/>
        <v>3.1999999999999993</v>
      </c>
      <c r="Y32" s="93" t="str">
        <f>IF(OR('MAPAS DE RIESGOS INHER Y RESID'!$G$18='MATRIZ DE RIESGOS DE SST'!X32,X32&lt;'MAPAS DE RIESGOS INHER Y RESID'!$G$16+1),'MAPAS DE RIESGOS INHER Y RESID'!$M$19,IF(OR('MAPAS DE RIESGOS INHER Y RESID'!$H$17='MATRIZ DE RIESGOS DE SST'!X32,X32&lt;'MAPAS DE RIESGOS INHER Y RESID'!$I$18+1),'MAPAS DE RIESGOS INHER Y RESID'!$M$18,IF(OR('MAPAS DE RIESGOS INHER Y RESID'!$I$17='MATRIZ DE RIESGOS DE SST'!X32,X32&lt;'MAPAS DE RIESGOS INHER Y RESID'!$J$17+1),'MAPAS DE RIESGOS INHER Y RESID'!$M$17,'MAPAS DE RIESGOS INHER Y RESID'!$M$16)))</f>
        <v>BAJO</v>
      </c>
      <c r="Z32" s="104" t="str">
        <f>VLOOKUP('MATRIZ DE RIESGOS DE SST'!Y32,'TABLA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3" spans="1:26" ht="142.5" customHeight="1" x14ac:dyDescent="0.25">
      <c r="A33" s="114"/>
      <c r="B33" s="114"/>
      <c r="C33" s="102"/>
      <c r="D33" s="114"/>
      <c r="E33" s="102"/>
      <c r="F33" s="102"/>
      <c r="G33" s="102"/>
      <c r="H33" s="117"/>
      <c r="I33" s="106" t="s">
        <v>214</v>
      </c>
      <c r="J33" s="107" t="s">
        <v>278</v>
      </c>
      <c r="K33" s="106" t="s">
        <v>118</v>
      </c>
      <c r="L33" s="77" t="s">
        <v>178</v>
      </c>
      <c r="M33" s="78">
        <f>VLOOKUP('MATRIZ DE RIESGOS DE SST'!L33,'MAPAS DE RIESGOS INHER Y RESID'!$E$3:$F$7,2,FALSE)</f>
        <v>3</v>
      </c>
      <c r="N33" s="77" t="s">
        <v>188</v>
      </c>
      <c r="O33" s="78">
        <f>VLOOKUP('MATRIZ DE RIESGOS DE SST'!N33,'MAPAS DE RIESGOS INHER Y RESID'!$O$3:$P$7,2,FALSE)</f>
        <v>16</v>
      </c>
      <c r="P33" s="78">
        <f t="shared" si="5"/>
        <v>48</v>
      </c>
      <c r="Q33" s="77" t="str">
        <f>IF(OR('MAPAS DE RIESGOS INHER Y RESID'!$G$7='MATRIZ DE RIESGOS DE SST'!P33,P33&lt;'MAPAS DE RIESGOS INHER Y RESID'!$G$3+1),'MAPAS DE RIESGOS INHER Y RESID'!$M$6,IF(OR('MAPAS DE RIESGOS INHER Y RESID'!$H$5='MATRIZ DE RIESGOS DE SST'!P33,P33&lt;'MAPAS DE RIESGOS INHER Y RESID'!$I$5+1),'MAPAS DE RIESGOS INHER Y RESID'!$M$5,IF(OR('MAPAS DE RIESGOS INHER Y RESID'!$I$4='MATRIZ DE RIESGOS DE SST'!P33,P33&lt;'MAPAS DE RIESGOS INHER Y RESID'!$J$4+1),'MAPAS DE RIESGOS INHER Y RESID'!$M$4,'MAPAS DE RIESGOS INHER Y RESID'!$M$3)))</f>
        <v>MODERADO</v>
      </c>
      <c r="R33" s="100"/>
      <c r="S33" s="104" t="s">
        <v>279</v>
      </c>
      <c r="T33" s="100"/>
      <c r="U33" s="104" t="s">
        <v>280</v>
      </c>
      <c r="V33" s="77" t="s">
        <v>179</v>
      </c>
      <c r="W33" s="79">
        <f>VLOOKUP(V33,'MAPAS DE RIESGOS INHER Y RESID'!$E$16:$F$18,2,FALSE)</f>
        <v>0.9</v>
      </c>
      <c r="X33" s="80">
        <f t="shared" si="6"/>
        <v>4.7999999999999972</v>
      </c>
      <c r="Y33" s="93" t="str">
        <f>IF(OR('MAPAS DE RIESGOS INHER Y RESID'!$G$18='MATRIZ DE RIESGOS DE SST'!X33,X33&lt;'MAPAS DE RIESGOS INHER Y RESID'!$G$16+1),'MAPAS DE RIESGOS INHER Y RESID'!$M$19,IF(OR('MAPAS DE RIESGOS INHER Y RESID'!$H$17='MATRIZ DE RIESGOS DE SST'!X33,X33&lt;'MAPAS DE RIESGOS INHER Y RESID'!$I$18+1),'MAPAS DE RIESGOS INHER Y RESID'!$M$18,IF(OR('MAPAS DE RIESGOS INHER Y RESID'!$I$17='MATRIZ DE RIESGOS DE SST'!X33,X33&lt;'MAPAS DE RIESGOS INHER Y RESID'!$J$17+1),'MAPAS DE RIESGOS INHER Y RESID'!$M$17,'MAPAS DE RIESGOS INHER Y RESID'!$M$16)))</f>
        <v>BAJO</v>
      </c>
      <c r="Z33" s="104" t="str">
        <f>VLOOKUP('MATRIZ DE RIESGOS DE SST'!Y33,'TABLA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4" spans="1:26" ht="142.5" customHeight="1" x14ac:dyDescent="0.25">
      <c r="A34" s="114"/>
      <c r="B34" s="114"/>
      <c r="C34" s="102"/>
      <c r="D34" s="114"/>
      <c r="E34" s="102"/>
      <c r="F34" s="102"/>
      <c r="G34" s="102"/>
      <c r="H34" s="117"/>
      <c r="I34" s="106" t="s">
        <v>95</v>
      </c>
      <c r="J34" s="107" t="s">
        <v>96</v>
      </c>
      <c r="K34" s="106" t="s">
        <v>97</v>
      </c>
      <c r="L34" s="77" t="s">
        <v>184</v>
      </c>
      <c r="M34" s="78">
        <f>VLOOKUP('MATRIZ DE RIESGOS DE SST'!L34,'MAPAS DE RIESGOS INHER Y RESID'!$E$3:$F$7,2,FALSE)</f>
        <v>2</v>
      </c>
      <c r="N34" s="77" t="s">
        <v>188</v>
      </c>
      <c r="O34" s="78">
        <f>VLOOKUP('MATRIZ DE RIESGOS DE SST'!N34,'MAPAS DE RIESGOS INHER Y RESID'!$O$3:$P$7,2,FALSE)</f>
        <v>16</v>
      </c>
      <c r="P34" s="78">
        <f t="shared" si="2"/>
        <v>32</v>
      </c>
      <c r="Q34" s="77" t="str">
        <f>IF(OR('MAPAS DE RIESGOS INHER Y RESID'!$G$7='MATRIZ DE RIESGOS DE SST'!P34,P34&lt;'MAPAS DE RIESGOS INHER Y RESID'!$G$3+1),'MAPAS DE RIESGOS INHER Y RESID'!$M$6,IF(OR('MAPAS DE RIESGOS INHER Y RESID'!$H$5='MATRIZ DE RIESGOS DE SST'!P34,P34&lt;'MAPAS DE RIESGOS INHER Y RESID'!$I$5+1),'MAPAS DE RIESGOS INHER Y RESID'!$M$5,IF(OR('MAPAS DE RIESGOS INHER Y RESID'!$I$4='MATRIZ DE RIESGOS DE SST'!P34,P34&lt;'MAPAS DE RIESGOS INHER Y RESID'!$J$4+1),'MAPAS DE RIESGOS INHER Y RESID'!$M$4,'MAPAS DE RIESGOS INHER Y RESID'!$M$3)))</f>
        <v>MODERADO</v>
      </c>
      <c r="R34" s="100"/>
      <c r="S34" s="100"/>
      <c r="T34" s="100" t="s">
        <v>298</v>
      </c>
      <c r="U34" s="104" t="s">
        <v>299</v>
      </c>
      <c r="V34" s="77" t="s">
        <v>179</v>
      </c>
      <c r="W34" s="79">
        <f>VLOOKUP(V34,'MAPAS DE RIESGOS INHER Y RESID'!$E$16:$F$18,2,FALSE)</f>
        <v>0.9</v>
      </c>
      <c r="X34" s="80">
        <f t="shared" si="4"/>
        <v>3.1999999999999993</v>
      </c>
      <c r="Y34" s="93" t="str">
        <f>IF(OR('MAPAS DE RIESGOS INHER Y RESID'!$G$18='MATRIZ DE RIESGOS DE SST'!X34,X34&lt;'MAPAS DE RIESGOS INHER Y RESID'!$G$16+1),'MAPAS DE RIESGOS INHER Y RESID'!$M$19,IF(OR('MAPAS DE RIESGOS INHER Y RESID'!$H$17='MATRIZ DE RIESGOS DE SST'!X34,X34&lt;'MAPAS DE RIESGOS INHER Y RESID'!$I$18+1),'MAPAS DE RIESGOS INHER Y RESID'!$M$18,IF(OR('MAPAS DE RIESGOS INHER Y RESID'!$I$17='MATRIZ DE RIESGOS DE SST'!X34,X34&lt;'MAPAS DE RIESGOS INHER Y RESID'!$J$17+1),'MAPAS DE RIESGOS INHER Y RESID'!$M$17,'MAPAS DE RIESGOS INHER Y RESID'!$M$16)))</f>
        <v>BAJO</v>
      </c>
      <c r="Z34" s="104" t="str">
        <f>VLOOKUP('MATRIZ DE RIESGOS DE SST'!Y34,'TABLA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5" spans="1:26" ht="142.5" customHeight="1" x14ac:dyDescent="0.25">
      <c r="A35" s="114" t="s">
        <v>313</v>
      </c>
      <c r="B35" s="114" t="s">
        <v>254</v>
      </c>
      <c r="C35" s="102"/>
      <c r="D35" s="114" t="s">
        <v>254</v>
      </c>
      <c r="E35" s="102"/>
      <c r="F35" s="102"/>
      <c r="G35" s="102"/>
      <c r="H35" s="116" t="s">
        <v>300</v>
      </c>
      <c r="I35" s="106" t="s">
        <v>19</v>
      </c>
      <c r="J35" s="107" t="s">
        <v>284</v>
      </c>
      <c r="K35" s="106" t="s">
        <v>15</v>
      </c>
      <c r="L35" s="77" t="s">
        <v>184</v>
      </c>
      <c r="M35" s="78">
        <f>VLOOKUP('MATRIZ DE RIESGOS DE SST'!L35,'MAPAS DE RIESGOS INHER Y RESID'!$E$3:$F$7,2,FALSE)</f>
        <v>2</v>
      </c>
      <c r="N35" s="77" t="s">
        <v>188</v>
      </c>
      <c r="O35" s="78">
        <f>VLOOKUP('MATRIZ DE RIESGOS DE SST'!N35,'MAPAS DE RIESGOS INHER Y RESID'!$O$3:$P$7,2,FALSE)</f>
        <v>16</v>
      </c>
      <c r="P35" s="78">
        <f>M35*O35</f>
        <v>32</v>
      </c>
      <c r="Q35" s="77" t="str">
        <f>IF(OR('MAPAS DE RIESGOS INHER Y RESID'!$G$7='MATRIZ DE RIESGOS DE SST'!P35,P35&lt;'MAPAS DE RIESGOS INHER Y RESID'!$G$3+1),'MAPAS DE RIESGOS INHER Y RESID'!$M$6,IF(OR('MAPAS DE RIESGOS INHER Y RESID'!$H$5='MATRIZ DE RIESGOS DE SST'!P35,P35&lt;'MAPAS DE RIESGOS INHER Y RESID'!$I$5+1),'MAPAS DE RIESGOS INHER Y RESID'!$M$5,IF(OR('MAPAS DE RIESGOS INHER Y RESID'!$I$4='MATRIZ DE RIESGOS DE SST'!P35,P35&lt;'MAPAS DE RIESGOS INHER Y RESID'!$J$4+1),'MAPAS DE RIESGOS INHER Y RESID'!$M$4,'MAPAS DE RIESGOS INHER Y RESID'!$M$3)))</f>
        <v>MODERADO</v>
      </c>
      <c r="R35" s="100"/>
      <c r="S35" s="100" t="s">
        <v>257</v>
      </c>
      <c r="T35" s="100"/>
      <c r="U35" s="104"/>
      <c r="V35" s="77" t="s">
        <v>179</v>
      </c>
      <c r="W35" s="79">
        <f>VLOOKUP(V35,'MAPAS DE RIESGOS INHER Y RESID'!$E$16:$F$18,2,FALSE)</f>
        <v>0.9</v>
      </c>
      <c r="X35" s="80">
        <f t="shared" si="4"/>
        <v>3.1999999999999993</v>
      </c>
      <c r="Y35" s="93" t="str">
        <f>IF(OR('MAPAS DE RIESGOS INHER Y RESID'!$G$18='MATRIZ DE RIESGOS DE SST'!X35,X35&lt;'MAPAS DE RIESGOS INHER Y RESID'!$G$16+1),'MAPAS DE RIESGOS INHER Y RESID'!$M$19,IF(OR('MAPAS DE RIESGOS INHER Y RESID'!$H$17='MATRIZ DE RIESGOS DE SST'!X35,X35&lt;'MAPAS DE RIESGOS INHER Y RESID'!$I$18+1),'MAPAS DE RIESGOS INHER Y RESID'!$M$18,IF(OR('MAPAS DE RIESGOS INHER Y RESID'!$I$17='MATRIZ DE RIESGOS DE SST'!X35,X35&lt;'MAPAS DE RIESGOS INHER Y RESID'!$J$17+1),'MAPAS DE RIESGOS INHER Y RESID'!$M$17,'MAPAS DE RIESGOS INHER Y RESID'!$M$16)))</f>
        <v>BAJO</v>
      </c>
      <c r="Z35" s="104" t="str">
        <f>VLOOKUP('MATRIZ DE RIESGOS DE SST'!Y35,'TABLA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6" spans="1:26" ht="175.5" x14ac:dyDescent="0.25">
      <c r="A36" s="114"/>
      <c r="B36" s="114"/>
      <c r="C36" s="102"/>
      <c r="D36" s="114"/>
      <c r="E36" s="102"/>
      <c r="F36" s="102"/>
      <c r="G36" s="102"/>
      <c r="H36" s="117"/>
      <c r="I36" s="106" t="s">
        <v>22</v>
      </c>
      <c r="J36" s="107" t="s">
        <v>301</v>
      </c>
      <c r="K36" s="106" t="s">
        <v>24</v>
      </c>
      <c r="L36" s="77" t="s">
        <v>184</v>
      </c>
      <c r="M36" s="78">
        <f>VLOOKUP('MATRIZ DE RIESGOS DE SST'!L36,'MAPAS DE RIESGOS INHER Y RESID'!$E$3:$F$7,2,FALSE)</f>
        <v>2</v>
      </c>
      <c r="N36" s="77" t="s">
        <v>188</v>
      </c>
      <c r="O36" s="78">
        <f>VLOOKUP('MATRIZ DE RIESGOS DE SST'!N36,'MAPAS DE RIESGOS INHER Y RESID'!$O$3:$P$7,2,FALSE)</f>
        <v>16</v>
      </c>
      <c r="P36" s="78">
        <f>M36*O36</f>
        <v>32</v>
      </c>
      <c r="Q36" s="77" t="str">
        <f>IF(OR('MAPAS DE RIESGOS INHER Y RESID'!$G$7='MATRIZ DE RIESGOS DE SST'!P36,P36&lt;'MAPAS DE RIESGOS INHER Y RESID'!$G$3+1),'MAPAS DE RIESGOS INHER Y RESID'!$M$6,IF(OR('MAPAS DE RIESGOS INHER Y RESID'!$H$5='MATRIZ DE RIESGOS DE SST'!P36,P36&lt;'MAPAS DE RIESGOS INHER Y RESID'!$I$5+1),'MAPAS DE RIESGOS INHER Y RESID'!$M$5,IF(OR('MAPAS DE RIESGOS INHER Y RESID'!$I$4='MATRIZ DE RIESGOS DE SST'!P36,P36&lt;'MAPAS DE RIESGOS INHER Y RESID'!$J$4+1),'MAPAS DE RIESGOS INHER Y RESID'!$M$4,'MAPAS DE RIESGOS INHER Y RESID'!$M$3)))</f>
        <v>MODERADO</v>
      </c>
      <c r="R36" s="100"/>
      <c r="S36" s="100" t="s">
        <v>302</v>
      </c>
      <c r="T36" s="100"/>
      <c r="U36" s="23" t="s">
        <v>259</v>
      </c>
      <c r="V36" s="77" t="s">
        <v>179</v>
      </c>
      <c r="W36" s="79">
        <f>VLOOKUP(V36,'MAPAS DE RIESGOS INHER Y RESID'!$E$16:$F$18,2,FALSE)</f>
        <v>0.9</v>
      </c>
      <c r="X36" s="80">
        <f t="shared" ref="X36:X37" si="17">P36-(P36*W36)</f>
        <v>3.1999999999999993</v>
      </c>
      <c r="Y36" s="93" t="str">
        <f>IF(OR('MAPAS DE RIESGOS INHER Y RESID'!$G$18='MATRIZ DE RIESGOS DE SST'!X36,X36&lt;'MAPAS DE RIESGOS INHER Y RESID'!$G$16+1),'MAPAS DE RIESGOS INHER Y RESID'!$M$19,IF(OR('MAPAS DE RIESGOS INHER Y RESID'!$H$17='MATRIZ DE RIESGOS DE SST'!X36,X36&lt;'MAPAS DE RIESGOS INHER Y RESID'!$I$18+1),'MAPAS DE RIESGOS INHER Y RESID'!$M$18,IF(OR('MAPAS DE RIESGOS INHER Y RESID'!$I$17='MATRIZ DE RIESGOS DE SST'!X36,X36&lt;'MAPAS DE RIESGOS INHER Y RESID'!$J$17+1),'MAPAS DE RIESGOS INHER Y RESID'!$M$17,'MAPAS DE RIESGOS INHER Y RESID'!$M$16)))</f>
        <v>BAJO</v>
      </c>
      <c r="Z36" s="104" t="str">
        <f>VLOOKUP('MATRIZ DE RIESGOS DE SST'!Y36,'TABLA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7" spans="1:26" ht="175.5" x14ac:dyDescent="0.25">
      <c r="A37" s="114"/>
      <c r="B37" s="114"/>
      <c r="C37" s="102"/>
      <c r="D37" s="114"/>
      <c r="E37" s="102"/>
      <c r="F37" s="102"/>
      <c r="G37" s="102"/>
      <c r="H37" s="117"/>
      <c r="I37" s="106" t="s">
        <v>25</v>
      </c>
      <c r="J37" s="107" t="s">
        <v>23</v>
      </c>
      <c r="K37" s="106" t="s">
        <v>24</v>
      </c>
      <c r="L37" s="77" t="s">
        <v>184</v>
      </c>
      <c r="M37" s="78">
        <f>VLOOKUP('MATRIZ DE RIESGOS DE SST'!L37,'MAPAS DE RIESGOS INHER Y RESID'!$E$3:$F$7,2,FALSE)</f>
        <v>2</v>
      </c>
      <c r="N37" s="77" t="s">
        <v>188</v>
      </c>
      <c r="O37" s="78">
        <f>VLOOKUP('MATRIZ DE RIESGOS DE SST'!N37,'MAPAS DE RIESGOS INHER Y RESID'!$O$3:$P$7,2,FALSE)</f>
        <v>16</v>
      </c>
      <c r="P37" s="78">
        <f>M37*O37</f>
        <v>32</v>
      </c>
      <c r="Q37" s="77" t="str">
        <f>IF(OR('MAPAS DE RIESGOS INHER Y RESID'!$G$7='MATRIZ DE RIESGOS DE SST'!P37,P37&lt;'MAPAS DE RIESGOS INHER Y RESID'!$G$3+1),'MAPAS DE RIESGOS INHER Y RESID'!$M$6,IF(OR('MAPAS DE RIESGOS INHER Y RESID'!$H$5='MATRIZ DE RIESGOS DE SST'!P37,P37&lt;'MAPAS DE RIESGOS INHER Y RESID'!$I$5+1),'MAPAS DE RIESGOS INHER Y RESID'!$M$5,IF(OR('MAPAS DE RIESGOS INHER Y RESID'!$I$4='MATRIZ DE RIESGOS DE SST'!P37,P37&lt;'MAPAS DE RIESGOS INHER Y RESID'!$J$4+1),'MAPAS DE RIESGOS INHER Y RESID'!$M$4,'MAPAS DE RIESGOS INHER Y RESID'!$M$3)))</f>
        <v>MODERADO</v>
      </c>
      <c r="R37" s="100"/>
      <c r="S37" s="100" t="s">
        <v>302</v>
      </c>
      <c r="T37" s="100"/>
      <c r="U37" s="23" t="s">
        <v>259</v>
      </c>
      <c r="V37" s="77" t="s">
        <v>179</v>
      </c>
      <c r="W37" s="79">
        <f>VLOOKUP(V37,'MAPAS DE RIESGOS INHER Y RESID'!$E$16:$F$18,2,FALSE)</f>
        <v>0.9</v>
      </c>
      <c r="X37" s="80">
        <f t="shared" si="17"/>
        <v>3.1999999999999993</v>
      </c>
      <c r="Y37" s="93" t="str">
        <f>IF(OR('MAPAS DE RIESGOS INHER Y RESID'!$G$18='MATRIZ DE RIESGOS DE SST'!X37,X37&lt;'MAPAS DE RIESGOS INHER Y RESID'!$G$16+1),'MAPAS DE RIESGOS INHER Y RESID'!$M$19,IF(OR('MAPAS DE RIESGOS INHER Y RESID'!$H$17='MATRIZ DE RIESGOS DE SST'!X37,X37&lt;'MAPAS DE RIESGOS INHER Y RESID'!$I$18+1),'MAPAS DE RIESGOS INHER Y RESID'!$M$18,IF(OR('MAPAS DE RIESGOS INHER Y RESID'!$I$17='MATRIZ DE RIESGOS DE SST'!X37,X37&lt;'MAPAS DE RIESGOS INHER Y RESID'!$J$17+1),'MAPAS DE RIESGOS INHER Y RESID'!$M$17,'MAPAS DE RIESGOS INHER Y RESID'!$M$16)))</f>
        <v>BAJO</v>
      </c>
      <c r="Z37" s="104" t="str">
        <f>VLOOKUP('MATRIZ DE RIESGOS DE SST'!Y37,'TABLA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8" spans="1:26" ht="175.5" x14ac:dyDescent="0.25">
      <c r="A38" s="114"/>
      <c r="B38" s="114"/>
      <c r="C38" s="102"/>
      <c r="D38" s="114"/>
      <c r="E38" s="102"/>
      <c r="F38" s="102"/>
      <c r="G38" s="102"/>
      <c r="H38" s="117"/>
      <c r="I38" s="106" t="s">
        <v>28</v>
      </c>
      <c r="J38" s="107" t="s">
        <v>230</v>
      </c>
      <c r="K38" s="106" t="s">
        <v>29</v>
      </c>
      <c r="L38" s="77" t="s">
        <v>184</v>
      </c>
      <c r="M38" s="78">
        <f>VLOOKUP('MATRIZ DE RIESGOS DE SST'!L38,'MAPAS DE RIESGOS INHER Y RESID'!$E$3:$F$7,2,FALSE)</f>
        <v>2</v>
      </c>
      <c r="N38" s="77" t="s">
        <v>188</v>
      </c>
      <c r="O38" s="78">
        <f>VLOOKUP('MATRIZ DE RIESGOS DE SST'!N38,'MAPAS DE RIESGOS INHER Y RESID'!$O$3:$P$7,2,FALSE)</f>
        <v>16</v>
      </c>
      <c r="P38" s="78">
        <f t="shared" ref="P38:P39" si="18">M38*O38</f>
        <v>32</v>
      </c>
      <c r="Q38" s="77" t="str">
        <f>IF(OR('MAPAS DE RIESGOS INHER Y RESID'!$G$7='MATRIZ DE RIESGOS DE SST'!P38,P38&lt;'MAPAS DE RIESGOS INHER Y RESID'!$G$3+1),'MAPAS DE RIESGOS INHER Y RESID'!$M$6,IF(OR('MAPAS DE RIESGOS INHER Y RESID'!$H$5='MATRIZ DE RIESGOS DE SST'!P38,P38&lt;'MAPAS DE RIESGOS INHER Y RESID'!$I$5+1),'MAPAS DE RIESGOS INHER Y RESID'!$M$5,IF(OR('MAPAS DE RIESGOS INHER Y RESID'!$I$4='MATRIZ DE RIESGOS DE SST'!P38,P38&lt;'MAPAS DE RIESGOS INHER Y RESID'!$J$4+1),'MAPAS DE RIESGOS INHER Y RESID'!$M$4,'MAPAS DE RIESGOS INHER Y RESID'!$M$3)))</f>
        <v>MODERADO</v>
      </c>
      <c r="R38" s="100"/>
      <c r="S38" s="100"/>
      <c r="T38" s="100"/>
      <c r="U38" s="23" t="s">
        <v>259</v>
      </c>
      <c r="V38" s="77" t="s">
        <v>179</v>
      </c>
      <c r="W38" s="79">
        <f>VLOOKUP(V38,'MAPAS DE RIESGOS INHER Y RESID'!$E$16:$F$18,2,FALSE)</f>
        <v>0.9</v>
      </c>
      <c r="X38" s="80">
        <f t="shared" ref="X38:X39" si="19">P38-(P38*W38)</f>
        <v>3.1999999999999993</v>
      </c>
      <c r="Y38" s="93" t="str">
        <f>IF(OR('MAPAS DE RIESGOS INHER Y RESID'!$G$18='MATRIZ DE RIESGOS DE SST'!X38,X38&lt;'MAPAS DE RIESGOS INHER Y RESID'!$G$16+1),'MAPAS DE RIESGOS INHER Y RESID'!$M$19,IF(OR('MAPAS DE RIESGOS INHER Y RESID'!$H$17='MATRIZ DE RIESGOS DE SST'!X38,X38&lt;'MAPAS DE RIESGOS INHER Y RESID'!$I$18+1),'MAPAS DE RIESGOS INHER Y RESID'!$M$18,IF(OR('MAPAS DE RIESGOS INHER Y RESID'!$I$17='MATRIZ DE RIESGOS DE SST'!X38,X38&lt;'MAPAS DE RIESGOS INHER Y RESID'!$J$17+1),'MAPAS DE RIESGOS INHER Y RESID'!$M$17,'MAPAS DE RIESGOS INHER Y RESID'!$M$16)))</f>
        <v>BAJO</v>
      </c>
      <c r="Z38" s="104" t="str">
        <f>VLOOKUP('MATRIZ DE RIESGOS DE SST'!Y38,'TABLA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9" spans="1:26" ht="175.5" x14ac:dyDescent="0.25">
      <c r="A39" s="114"/>
      <c r="B39" s="114"/>
      <c r="C39" s="102"/>
      <c r="D39" s="114"/>
      <c r="E39" s="102"/>
      <c r="F39" s="102"/>
      <c r="G39" s="102"/>
      <c r="H39" s="117"/>
      <c r="I39" s="106" t="s">
        <v>30</v>
      </c>
      <c r="J39" s="107" t="s">
        <v>303</v>
      </c>
      <c r="K39" s="106" t="s">
        <v>24</v>
      </c>
      <c r="L39" s="77" t="s">
        <v>184</v>
      </c>
      <c r="M39" s="78">
        <f>VLOOKUP('MATRIZ DE RIESGOS DE SST'!L39,'MAPAS DE RIESGOS INHER Y RESID'!$E$3:$F$7,2,FALSE)</f>
        <v>2</v>
      </c>
      <c r="N39" s="77" t="s">
        <v>188</v>
      </c>
      <c r="O39" s="78">
        <f>VLOOKUP('MATRIZ DE RIESGOS DE SST'!N39,'MAPAS DE RIESGOS INHER Y RESID'!$O$3:$P$7,2,FALSE)</f>
        <v>16</v>
      </c>
      <c r="P39" s="78">
        <f t="shared" si="18"/>
        <v>32</v>
      </c>
      <c r="Q39" s="77" t="str">
        <f>IF(OR('MAPAS DE RIESGOS INHER Y RESID'!$G$7='MATRIZ DE RIESGOS DE SST'!P39,P39&lt;'MAPAS DE RIESGOS INHER Y RESID'!$G$3+1),'MAPAS DE RIESGOS INHER Y RESID'!$M$6,IF(OR('MAPAS DE RIESGOS INHER Y RESID'!$H$5='MATRIZ DE RIESGOS DE SST'!P39,P39&lt;'MAPAS DE RIESGOS INHER Y RESID'!$I$5+1),'MAPAS DE RIESGOS INHER Y RESID'!$M$5,IF(OR('MAPAS DE RIESGOS INHER Y RESID'!$I$4='MATRIZ DE RIESGOS DE SST'!P39,P39&lt;'MAPAS DE RIESGOS INHER Y RESID'!$J$4+1),'MAPAS DE RIESGOS INHER Y RESID'!$M$4,'MAPAS DE RIESGOS INHER Y RESID'!$M$3)))</f>
        <v>MODERADO</v>
      </c>
      <c r="R39" s="100"/>
      <c r="S39" s="100"/>
      <c r="T39" s="100"/>
      <c r="U39" s="23" t="s">
        <v>259</v>
      </c>
      <c r="V39" s="77" t="s">
        <v>179</v>
      </c>
      <c r="W39" s="79">
        <f>VLOOKUP(V39,'MAPAS DE RIESGOS INHER Y RESID'!$E$16:$F$18,2,FALSE)</f>
        <v>0.9</v>
      </c>
      <c r="X39" s="80">
        <f t="shared" si="19"/>
        <v>3.1999999999999993</v>
      </c>
      <c r="Y39" s="93" t="str">
        <f>IF(OR('MAPAS DE RIESGOS INHER Y RESID'!$G$18='MATRIZ DE RIESGOS DE SST'!X39,X39&lt;'MAPAS DE RIESGOS INHER Y RESID'!$G$16+1),'MAPAS DE RIESGOS INHER Y RESID'!$M$19,IF(OR('MAPAS DE RIESGOS INHER Y RESID'!$H$17='MATRIZ DE RIESGOS DE SST'!X39,X39&lt;'MAPAS DE RIESGOS INHER Y RESID'!$I$18+1),'MAPAS DE RIESGOS INHER Y RESID'!$M$18,IF(OR('MAPAS DE RIESGOS INHER Y RESID'!$I$17='MATRIZ DE RIESGOS DE SST'!X39,X39&lt;'MAPAS DE RIESGOS INHER Y RESID'!$J$17+1),'MAPAS DE RIESGOS INHER Y RESID'!$M$17,'MAPAS DE RIESGOS INHER Y RESID'!$M$16)))</f>
        <v>BAJO</v>
      </c>
      <c r="Z39" s="104" t="str">
        <f>VLOOKUP('MATRIZ DE RIESGOS DE SST'!Y39,'TABLA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0" spans="1:26" ht="142.5" customHeight="1" x14ac:dyDescent="0.25">
      <c r="A40" s="114"/>
      <c r="B40" s="114"/>
      <c r="C40" s="102"/>
      <c r="D40" s="114"/>
      <c r="E40" s="102"/>
      <c r="F40" s="102"/>
      <c r="G40" s="102"/>
      <c r="H40" s="117"/>
      <c r="I40" s="106" t="s">
        <v>39</v>
      </c>
      <c r="J40" s="107" t="s">
        <v>34</v>
      </c>
      <c r="K40" s="106" t="s">
        <v>35</v>
      </c>
      <c r="L40" s="77" t="s">
        <v>183</v>
      </c>
      <c r="M40" s="78">
        <f>VLOOKUP('MATRIZ DE RIESGOS DE SST'!L40,'MAPAS DE RIESGOS INHER Y RESID'!$E$3:$F$7,2,FALSE)</f>
        <v>4</v>
      </c>
      <c r="N40" s="77" t="s">
        <v>187</v>
      </c>
      <c r="O40" s="78">
        <f>VLOOKUP('MATRIZ DE RIESGOS DE SST'!N40,'MAPAS DE RIESGOS INHER Y RESID'!$O$3:$P$7,2,FALSE)</f>
        <v>4</v>
      </c>
      <c r="P40" s="78">
        <f t="shared" ref="P40:P55" si="20">+M40*O40</f>
        <v>16</v>
      </c>
      <c r="Q40" s="77" t="str">
        <f>IF(OR('MAPAS DE RIESGOS INHER Y RESID'!$G$7='MATRIZ DE RIESGOS DE SST'!P40,P40&lt;'MAPAS DE RIESGOS INHER Y RESID'!$G$3+1),'MAPAS DE RIESGOS INHER Y RESID'!$M$6,IF(OR('MAPAS DE RIESGOS INHER Y RESID'!$H$5='MATRIZ DE RIESGOS DE SST'!P40,P40&lt;'MAPAS DE RIESGOS INHER Y RESID'!$I$5+1),'MAPAS DE RIESGOS INHER Y RESID'!$M$5,IF(OR('MAPAS DE RIESGOS INHER Y RESID'!$I$4='MATRIZ DE RIESGOS DE SST'!P40,P40&lt;'MAPAS DE RIESGOS INHER Y RESID'!$J$4+1),'MAPAS DE RIESGOS INHER Y RESID'!$M$4,'MAPAS DE RIESGOS INHER Y RESID'!$M$3)))</f>
        <v>MODERADO</v>
      </c>
      <c r="R40" s="100"/>
      <c r="S40" s="100"/>
      <c r="T40" s="100" t="s">
        <v>263</v>
      </c>
      <c r="U40" s="104"/>
      <c r="V40" s="77" t="s">
        <v>177</v>
      </c>
      <c r="W40" s="79">
        <f>VLOOKUP(V40,'MAPAS DE RIESGOS INHER Y RESID'!$E$16:$F$18,2,FALSE)</f>
        <v>0.15</v>
      </c>
      <c r="X40" s="80">
        <f t="shared" si="4"/>
        <v>13.6</v>
      </c>
      <c r="Y40" s="93" t="str">
        <f>IF(OR('MAPAS DE RIESGOS INHER Y RESID'!$G$18='MATRIZ DE RIESGOS DE SST'!X40,X40&lt;'MAPAS DE RIESGOS INHER Y RESID'!$G$16+1),'MAPAS DE RIESGOS INHER Y RESID'!$M$19,IF(OR('MAPAS DE RIESGOS INHER Y RESID'!$H$17='MATRIZ DE RIESGOS DE SST'!X40,X40&lt;'MAPAS DE RIESGOS INHER Y RESID'!$I$18+1),'MAPAS DE RIESGOS INHER Y RESID'!$M$18,IF(OR('MAPAS DE RIESGOS INHER Y RESID'!$I$17='MATRIZ DE RIESGOS DE SST'!X40,X40&lt;'MAPAS DE RIESGOS INHER Y RESID'!$J$17+1),'MAPAS DE RIESGOS INHER Y RESID'!$M$17,'MAPAS DE RIESGOS INHER Y RESID'!$M$16)))</f>
        <v>MODERADO</v>
      </c>
      <c r="Z40" s="104" t="str">
        <f>VLOOKUP('MATRIZ DE RIESGOS DE SST'!Y40,'TABLA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1" spans="1:26" ht="142.5" customHeight="1" x14ac:dyDescent="0.25">
      <c r="A41" s="114"/>
      <c r="B41" s="114"/>
      <c r="C41" s="102"/>
      <c r="D41" s="114"/>
      <c r="E41" s="102"/>
      <c r="F41" s="102"/>
      <c r="G41" s="102"/>
      <c r="H41" s="117"/>
      <c r="I41" s="106" t="s">
        <v>52</v>
      </c>
      <c r="J41" s="107" t="s">
        <v>264</v>
      </c>
      <c r="K41" s="106" t="s">
        <v>53</v>
      </c>
      <c r="L41" s="77" t="s">
        <v>185</v>
      </c>
      <c r="M41" s="78">
        <f>VLOOKUP('MATRIZ DE RIESGOS DE SST'!L41,'MAPAS DE RIESGOS INHER Y RESID'!$E$3:$F$7,2,FALSE)</f>
        <v>1</v>
      </c>
      <c r="N41" s="77" t="s">
        <v>186</v>
      </c>
      <c r="O41" s="78">
        <f>VLOOKUP('MATRIZ DE RIESGOS DE SST'!N41,'MAPAS DE RIESGOS INHER Y RESID'!$O$3:$P$7,2,FALSE)</f>
        <v>2</v>
      </c>
      <c r="P41" s="78">
        <f t="shared" si="20"/>
        <v>2</v>
      </c>
      <c r="Q41" s="77" t="str">
        <f>IF(OR('MAPAS DE RIESGOS INHER Y RESID'!$G$7='MATRIZ DE RIESGOS DE SST'!P41,P41&lt;'MAPAS DE RIESGOS INHER Y RESID'!$G$3+1),'MAPAS DE RIESGOS INHER Y RESID'!$M$6,IF(OR('MAPAS DE RIESGOS INHER Y RESID'!$H$5='MATRIZ DE RIESGOS DE SST'!P41,P41&lt;'MAPAS DE RIESGOS INHER Y RESID'!$I$5+1),'MAPAS DE RIESGOS INHER Y RESID'!$M$5,IF(OR('MAPAS DE RIESGOS INHER Y RESID'!$I$4='MATRIZ DE RIESGOS DE SST'!P41,P41&lt;'MAPAS DE RIESGOS INHER Y RESID'!$J$4+1),'MAPAS DE RIESGOS INHER Y RESID'!$M$4,'MAPAS DE RIESGOS INHER Y RESID'!$M$3)))</f>
        <v>BAJO</v>
      </c>
      <c r="R41" s="100"/>
      <c r="S41" s="100" t="s">
        <v>265</v>
      </c>
      <c r="T41" s="100"/>
      <c r="U41" s="104"/>
      <c r="V41" s="77" t="s">
        <v>179</v>
      </c>
      <c r="W41" s="79">
        <f>VLOOKUP(V41,'MAPAS DE RIESGOS INHER Y RESID'!$E$16:$F$18,2,FALSE)</f>
        <v>0.9</v>
      </c>
      <c r="X41" s="80">
        <f t="shared" si="4"/>
        <v>0.19999999999999996</v>
      </c>
      <c r="Y41" s="93" t="str">
        <f>IF(OR('MAPAS DE RIESGOS INHER Y RESID'!$G$18='MATRIZ DE RIESGOS DE SST'!X41,X41&lt;'MAPAS DE RIESGOS INHER Y RESID'!$G$16+1),'MAPAS DE RIESGOS INHER Y RESID'!$M$19,IF(OR('MAPAS DE RIESGOS INHER Y RESID'!$H$17='MATRIZ DE RIESGOS DE SST'!X41,X41&lt;'MAPAS DE RIESGOS INHER Y RESID'!$I$18+1),'MAPAS DE RIESGOS INHER Y RESID'!$M$18,IF(OR('MAPAS DE RIESGOS INHER Y RESID'!$I$17='MATRIZ DE RIESGOS DE SST'!X41,X41&lt;'MAPAS DE RIESGOS INHER Y RESID'!$J$17+1),'MAPAS DE RIESGOS INHER Y RESID'!$M$17,'MAPAS DE RIESGOS INHER Y RESID'!$M$16)))</f>
        <v>BAJO</v>
      </c>
      <c r="Z41" s="104" t="str">
        <f>VLOOKUP('MATRIZ DE RIESGOS DE SST'!Y41,'TABLA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2" spans="1:26" ht="142.5" customHeight="1" x14ac:dyDescent="0.25">
      <c r="A42" s="114"/>
      <c r="B42" s="114"/>
      <c r="C42" s="102"/>
      <c r="D42" s="114"/>
      <c r="E42" s="102"/>
      <c r="F42" s="102"/>
      <c r="G42" s="102"/>
      <c r="H42" s="117"/>
      <c r="I42" s="106" t="s">
        <v>60</v>
      </c>
      <c r="J42" s="107" t="s">
        <v>288</v>
      </c>
      <c r="K42" s="106" t="s">
        <v>61</v>
      </c>
      <c r="L42" s="77" t="s">
        <v>184</v>
      </c>
      <c r="M42" s="78">
        <f>VLOOKUP('MATRIZ DE RIESGOS DE SST'!L42,'MAPAS DE RIESGOS INHER Y RESID'!$E$3:$F$7,2,FALSE)</f>
        <v>2</v>
      </c>
      <c r="N42" s="77" t="s">
        <v>187</v>
      </c>
      <c r="O42" s="78">
        <f>VLOOKUP('MATRIZ DE RIESGOS DE SST'!N42,'MAPAS DE RIESGOS INHER Y RESID'!$O$3:$P$7,2,FALSE)</f>
        <v>4</v>
      </c>
      <c r="P42" s="78">
        <f t="shared" si="20"/>
        <v>8</v>
      </c>
      <c r="Q42" s="77" t="str">
        <f>IF(OR('MAPAS DE RIESGOS INHER Y RESID'!$G$7='MATRIZ DE RIESGOS DE SST'!P42,P42&lt;'MAPAS DE RIESGOS INHER Y RESID'!$G$3+1),'MAPAS DE RIESGOS INHER Y RESID'!$M$6,IF(OR('MAPAS DE RIESGOS INHER Y RESID'!$H$5='MATRIZ DE RIESGOS DE SST'!P42,P42&lt;'MAPAS DE RIESGOS INHER Y RESID'!$I$5+1),'MAPAS DE RIESGOS INHER Y RESID'!$M$5,IF(OR('MAPAS DE RIESGOS INHER Y RESID'!$I$4='MATRIZ DE RIESGOS DE SST'!P42,P42&lt;'MAPAS DE RIESGOS INHER Y RESID'!$J$4+1),'MAPAS DE RIESGOS INHER Y RESID'!$M$4,'MAPAS DE RIESGOS INHER Y RESID'!$M$3)))</f>
        <v>BAJO</v>
      </c>
      <c r="R42" s="100"/>
      <c r="S42" s="100"/>
      <c r="T42" s="100"/>
      <c r="U42" s="23" t="s">
        <v>267</v>
      </c>
      <c r="V42" s="77" t="s">
        <v>179</v>
      </c>
      <c r="W42" s="79">
        <f>VLOOKUP(V42,'MAPAS DE RIESGOS INHER Y RESID'!$E$16:$F$18,2,FALSE)</f>
        <v>0.9</v>
      </c>
      <c r="X42" s="80">
        <f t="shared" si="4"/>
        <v>0.79999999999999982</v>
      </c>
      <c r="Y42" s="93" t="str">
        <f>IF(OR('MAPAS DE RIESGOS INHER Y RESID'!$G$18='MATRIZ DE RIESGOS DE SST'!X42,X42&lt;'MAPAS DE RIESGOS INHER Y RESID'!$G$16+1),'MAPAS DE RIESGOS INHER Y RESID'!$M$19,IF(OR('MAPAS DE RIESGOS INHER Y RESID'!$H$17='MATRIZ DE RIESGOS DE SST'!X42,X42&lt;'MAPAS DE RIESGOS INHER Y RESID'!$I$18+1),'MAPAS DE RIESGOS INHER Y RESID'!$M$18,IF(OR('MAPAS DE RIESGOS INHER Y RESID'!$I$17='MATRIZ DE RIESGOS DE SST'!X42,X42&lt;'MAPAS DE RIESGOS INHER Y RESID'!$J$17+1),'MAPAS DE RIESGOS INHER Y RESID'!$M$17,'MAPAS DE RIESGOS INHER Y RESID'!$M$16)))</f>
        <v>BAJO</v>
      </c>
      <c r="Z42" s="104" t="str">
        <f>VLOOKUP('MATRIZ DE RIESGOS DE SST'!Y42,'TABLA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3" spans="1:26" ht="142.5" customHeight="1" x14ac:dyDescent="0.25">
      <c r="A43" s="114"/>
      <c r="B43" s="114"/>
      <c r="C43" s="102"/>
      <c r="D43" s="114"/>
      <c r="E43" s="102"/>
      <c r="F43" s="102"/>
      <c r="G43" s="102"/>
      <c r="H43" s="117"/>
      <c r="I43" s="106" t="s">
        <v>62</v>
      </c>
      <c r="J43" s="106" t="s">
        <v>268</v>
      </c>
      <c r="K43" s="106" t="s">
        <v>63</v>
      </c>
      <c r="L43" s="77" t="s">
        <v>184</v>
      </c>
      <c r="M43" s="78">
        <f>VLOOKUP('MATRIZ DE RIESGOS DE SST'!L43,'MAPAS DE RIESGOS INHER Y RESID'!$E$3:$F$7,2,FALSE)</f>
        <v>2</v>
      </c>
      <c r="N43" s="77" t="s">
        <v>187</v>
      </c>
      <c r="O43" s="78">
        <f>VLOOKUP('MATRIZ DE RIESGOS DE SST'!N43,'MAPAS DE RIESGOS INHER Y RESID'!$O$3:$P$7,2,FALSE)</f>
        <v>4</v>
      </c>
      <c r="P43" s="78">
        <f t="shared" si="20"/>
        <v>8</v>
      </c>
      <c r="Q43" s="77" t="str">
        <f>IF(OR('MAPAS DE RIESGOS INHER Y RESID'!$G$7='MATRIZ DE RIESGOS DE SST'!P43,P43&lt;'MAPAS DE RIESGOS INHER Y RESID'!$G$3+1),'MAPAS DE RIESGOS INHER Y RESID'!$M$6,IF(OR('MAPAS DE RIESGOS INHER Y RESID'!$H$5='MATRIZ DE RIESGOS DE SST'!P43,P43&lt;'MAPAS DE RIESGOS INHER Y RESID'!$I$5+1),'MAPAS DE RIESGOS INHER Y RESID'!$M$5,IF(OR('MAPAS DE RIESGOS INHER Y RESID'!$I$4='MATRIZ DE RIESGOS DE SST'!P43,P43&lt;'MAPAS DE RIESGOS INHER Y RESID'!$J$4+1),'MAPAS DE RIESGOS INHER Y RESID'!$M$4,'MAPAS DE RIESGOS INHER Y RESID'!$M$3)))</f>
        <v>BAJO</v>
      </c>
      <c r="R43" s="100"/>
      <c r="S43" s="100" t="s">
        <v>269</v>
      </c>
      <c r="T43" s="100"/>
      <c r="U43" s="104"/>
      <c r="V43" s="77" t="s">
        <v>179</v>
      </c>
      <c r="W43" s="79">
        <f>VLOOKUP(V43,'MAPAS DE RIESGOS INHER Y RESID'!$E$16:$F$18,2,FALSE)</f>
        <v>0.9</v>
      </c>
      <c r="X43" s="80">
        <f t="shared" si="4"/>
        <v>0.79999999999999982</v>
      </c>
      <c r="Y43" s="93" t="str">
        <f>IF(OR('MAPAS DE RIESGOS INHER Y RESID'!$G$18='MATRIZ DE RIESGOS DE SST'!X43,X43&lt;'MAPAS DE RIESGOS INHER Y RESID'!$G$16+1),'MAPAS DE RIESGOS INHER Y RESID'!$M$19,IF(OR('MAPAS DE RIESGOS INHER Y RESID'!$H$17='MATRIZ DE RIESGOS DE SST'!X43,X43&lt;'MAPAS DE RIESGOS INHER Y RESID'!$I$18+1),'MAPAS DE RIESGOS INHER Y RESID'!$M$18,IF(OR('MAPAS DE RIESGOS INHER Y RESID'!$I$17='MATRIZ DE RIESGOS DE SST'!X43,X43&lt;'MAPAS DE RIESGOS INHER Y RESID'!$J$17+1),'MAPAS DE RIESGOS INHER Y RESID'!$M$17,'MAPAS DE RIESGOS INHER Y RESID'!$M$16)))</f>
        <v>BAJO</v>
      </c>
      <c r="Z43" s="104" t="str">
        <f>VLOOKUP('MATRIZ DE RIESGOS DE SST'!Y43,'TABLA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4" spans="1:26" ht="142.5" customHeight="1" x14ac:dyDescent="0.25">
      <c r="A44" s="114"/>
      <c r="B44" s="114"/>
      <c r="C44" s="102"/>
      <c r="D44" s="114"/>
      <c r="E44" s="102"/>
      <c r="F44" s="102"/>
      <c r="G44" s="102"/>
      <c r="H44" s="117"/>
      <c r="I44" s="106" t="s">
        <v>58</v>
      </c>
      <c r="J44" s="107" t="s">
        <v>289</v>
      </c>
      <c r="K44" s="106" t="s">
        <v>59</v>
      </c>
      <c r="L44" s="77" t="s">
        <v>184</v>
      </c>
      <c r="M44" s="78">
        <f>VLOOKUP('MATRIZ DE RIESGOS DE SST'!L44,'MAPAS DE RIESGOS INHER Y RESID'!$E$3:$F$7,2,FALSE)</f>
        <v>2</v>
      </c>
      <c r="N44" s="77" t="s">
        <v>187</v>
      </c>
      <c r="O44" s="78">
        <f>VLOOKUP('MATRIZ DE RIESGOS DE SST'!N44,'MAPAS DE RIESGOS INHER Y RESID'!$O$3:$P$7,2,FALSE)</f>
        <v>4</v>
      </c>
      <c r="P44" s="78">
        <f t="shared" si="20"/>
        <v>8</v>
      </c>
      <c r="Q44" s="77" t="str">
        <f>IF(OR('MAPAS DE RIESGOS INHER Y RESID'!$G$7='MATRIZ DE RIESGOS DE SST'!P44,P44&lt;'MAPAS DE RIESGOS INHER Y RESID'!$G$3+1),'MAPAS DE RIESGOS INHER Y RESID'!$M$6,IF(OR('MAPAS DE RIESGOS INHER Y RESID'!$H$5='MATRIZ DE RIESGOS DE SST'!P44,P44&lt;'MAPAS DE RIESGOS INHER Y RESID'!$I$5+1),'MAPAS DE RIESGOS INHER Y RESID'!$M$5,IF(OR('MAPAS DE RIESGOS INHER Y RESID'!$I$4='MATRIZ DE RIESGOS DE SST'!P44,P44&lt;'MAPAS DE RIESGOS INHER Y RESID'!$J$4+1),'MAPAS DE RIESGOS INHER Y RESID'!$M$4,'MAPAS DE RIESGOS INHER Y RESID'!$M$3)))</f>
        <v>BAJO</v>
      </c>
      <c r="R44" s="100"/>
      <c r="S44" s="100"/>
      <c r="T44" s="100" t="s">
        <v>290</v>
      </c>
      <c r="U44" s="104"/>
      <c r="V44" s="77" t="s">
        <v>179</v>
      </c>
      <c r="W44" s="79">
        <f>VLOOKUP(V44,'MAPAS DE RIESGOS INHER Y RESID'!$E$16:$F$18,2,FALSE)</f>
        <v>0.9</v>
      </c>
      <c r="X44" s="80">
        <f t="shared" si="4"/>
        <v>0.79999999999999982</v>
      </c>
      <c r="Y44" s="93" t="str">
        <f>IF(OR('MAPAS DE RIESGOS INHER Y RESID'!$G$18='MATRIZ DE RIESGOS DE SST'!X44,X44&lt;'MAPAS DE RIESGOS INHER Y RESID'!$G$16+1),'MAPAS DE RIESGOS INHER Y RESID'!$M$19,IF(OR('MAPAS DE RIESGOS INHER Y RESID'!$H$17='MATRIZ DE RIESGOS DE SST'!X44,X44&lt;'MAPAS DE RIESGOS INHER Y RESID'!$I$18+1),'MAPAS DE RIESGOS INHER Y RESID'!$M$18,IF(OR('MAPAS DE RIESGOS INHER Y RESID'!$I$17='MATRIZ DE RIESGOS DE SST'!X44,X44&lt;'MAPAS DE RIESGOS INHER Y RESID'!$J$17+1),'MAPAS DE RIESGOS INHER Y RESID'!$M$17,'MAPAS DE RIESGOS INHER Y RESID'!$M$16)))</f>
        <v>BAJO</v>
      </c>
      <c r="Z44" s="104" t="str">
        <f>VLOOKUP('MATRIZ DE RIESGOS DE SST'!Y44,'TABLA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5" spans="1:26" ht="273" x14ac:dyDescent="0.25">
      <c r="A45" s="114"/>
      <c r="B45" s="114"/>
      <c r="C45" s="102"/>
      <c r="D45" s="114"/>
      <c r="E45" s="102"/>
      <c r="F45" s="102"/>
      <c r="G45" s="102"/>
      <c r="H45" s="117"/>
      <c r="I45" s="106" t="s">
        <v>64</v>
      </c>
      <c r="J45" s="107" t="s">
        <v>304</v>
      </c>
      <c r="K45" s="106" t="s">
        <v>66</v>
      </c>
      <c r="L45" s="77" t="s">
        <v>184</v>
      </c>
      <c r="M45" s="78">
        <f>VLOOKUP('MATRIZ DE RIESGOS DE SST'!L45,'MAPAS DE RIESGOS INHER Y RESID'!$E$3:$F$7,2,FALSE)</f>
        <v>2</v>
      </c>
      <c r="N45" s="77" t="s">
        <v>187</v>
      </c>
      <c r="O45" s="78">
        <f>VLOOKUP('MATRIZ DE RIESGOS DE SST'!N45,'MAPAS DE RIESGOS INHER Y RESID'!$O$3:$P$7,2,FALSE)</f>
        <v>4</v>
      </c>
      <c r="P45" s="78">
        <f t="shared" ref="P45" si="21">+M45*O45</f>
        <v>8</v>
      </c>
      <c r="Q45" s="77" t="str">
        <f>IF(OR('MAPAS DE RIESGOS INHER Y RESID'!$G$7='MATRIZ DE RIESGOS DE SST'!P45,P45&lt;'MAPAS DE RIESGOS INHER Y RESID'!$G$3+1),'MAPAS DE RIESGOS INHER Y RESID'!$M$6,IF(OR('MAPAS DE RIESGOS INHER Y RESID'!$H$5='MATRIZ DE RIESGOS DE SST'!P45,P45&lt;'MAPAS DE RIESGOS INHER Y RESID'!$I$5+1),'MAPAS DE RIESGOS INHER Y RESID'!$M$5,IF(OR('MAPAS DE RIESGOS INHER Y RESID'!$I$4='MATRIZ DE RIESGOS DE SST'!P45,P45&lt;'MAPAS DE RIESGOS INHER Y RESID'!$J$4+1),'MAPAS DE RIESGOS INHER Y RESID'!$M$4,'MAPAS DE RIESGOS INHER Y RESID'!$M$3)))</f>
        <v>BAJO</v>
      </c>
      <c r="R45" s="100"/>
      <c r="S45" s="100"/>
      <c r="T45" s="100"/>
      <c r="U45" s="23" t="s">
        <v>259</v>
      </c>
      <c r="V45" s="77" t="s">
        <v>179</v>
      </c>
      <c r="W45" s="79">
        <f>VLOOKUP(V45,'MAPAS DE RIESGOS INHER Y RESID'!$E$16:$F$18,2,FALSE)</f>
        <v>0.9</v>
      </c>
      <c r="X45" s="80">
        <f t="shared" ref="X45" si="22">P45-(P45*W45)</f>
        <v>0.79999999999999982</v>
      </c>
      <c r="Y45" s="93" t="str">
        <f>IF(OR('MAPAS DE RIESGOS INHER Y RESID'!$G$18='MATRIZ DE RIESGOS DE SST'!X45,X45&lt;'MAPAS DE RIESGOS INHER Y RESID'!$G$16+1),'MAPAS DE RIESGOS INHER Y RESID'!$M$19,IF(OR('MAPAS DE RIESGOS INHER Y RESID'!$H$17='MATRIZ DE RIESGOS DE SST'!X45,X45&lt;'MAPAS DE RIESGOS INHER Y RESID'!$I$18+1),'MAPAS DE RIESGOS INHER Y RESID'!$M$18,IF(OR('MAPAS DE RIESGOS INHER Y RESID'!$I$17='MATRIZ DE RIESGOS DE SST'!X45,X45&lt;'MAPAS DE RIESGOS INHER Y RESID'!$J$17+1),'MAPAS DE RIESGOS INHER Y RESID'!$M$17,'MAPAS DE RIESGOS INHER Y RESID'!$M$16)))</f>
        <v>BAJO</v>
      </c>
      <c r="Z45" s="104" t="str">
        <f>VLOOKUP('MATRIZ DE RIESGOS DE SST'!Y45,'TABLA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6" spans="1:26" ht="142.5" customHeight="1" x14ac:dyDescent="0.25">
      <c r="A46" s="114"/>
      <c r="B46" s="114"/>
      <c r="C46" s="102"/>
      <c r="D46" s="114"/>
      <c r="E46" s="102"/>
      <c r="F46" s="102"/>
      <c r="G46" s="102"/>
      <c r="H46" s="117"/>
      <c r="I46" s="106" t="s">
        <v>67</v>
      </c>
      <c r="J46" s="107" t="s">
        <v>285</v>
      </c>
      <c r="K46" s="106" t="s">
        <v>69</v>
      </c>
      <c r="L46" s="77" t="s">
        <v>184</v>
      </c>
      <c r="M46" s="78">
        <f>VLOOKUP('MATRIZ DE RIESGOS DE SST'!L46,'MAPAS DE RIESGOS INHER Y RESID'!$E$3:$F$7,2,FALSE)</f>
        <v>2</v>
      </c>
      <c r="N46" s="77" t="s">
        <v>188</v>
      </c>
      <c r="O46" s="78">
        <f>VLOOKUP('MATRIZ DE RIESGOS DE SST'!N46,'MAPAS DE RIESGOS INHER Y RESID'!$O$3:$P$7,2,FALSE)</f>
        <v>16</v>
      </c>
      <c r="P46" s="78">
        <f t="shared" si="20"/>
        <v>32</v>
      </c>
      <c r="Q46" s="77" t="str">
        <f>IF(OR('MAPAS DE RIESGOS INHER Y RESID'!$G$7='MATRIZ DE RIESGOS DE SST'!P46,P46&lt;'MAPAS DE RIESGOS INHER Y RESID'!$G$3+1),'MAPAS DE RIESGOS INHER Y RESID'!$M$6,IF(OR('MAPAS DE RIESGOS INHER Y RESID'!$H$5='MATRIZ DE RIESGOS DE SST'!P46,P46&lt;'MAPAS DE RIESGOS INHER Y RESID'!$I$5+1),'MAPAS DE RIESGOS INHER Y RESID'!$M$5,IF(OR('MAPAS DE RIESGOS INHER Y RESID'!$I$4='MATRIZ DE RIESGOS DE SST'!P46,P46&lt;'MAPAS DE RIESGOS INHER Y RESID'!$J$4+1),'MAPAS DE RIESGOS INHER Y RESID'!$M$4,'MAPAS DE RIESGOS INHER Y RESID'!$M$3)))</f>
        <v>MODERADO</v>
      </c>
      <c r="R46" s="100"/>
      <c r="S46" s="100"/>
      <c r="T46" s="100"/>
      <c r="U46" s="104" t="s">
        <v>286</v>
      </c>
      <c r="V46" s="77" t="s">
        <v>179</v>
      </c>
      <c r="W46" s="79">
        <f>VLOOKUP(V46,'MAPAS DE RIESGOS INHER Y RESID'!$E$16:$F$18,2,FALSE)</f>
        <v>0.9</v>
      </c>
      <c r="X46" s="80">
        <f t="shared" si="4"/>
        <v>3.1999999999999993</v>
      </c>
      <c r="Y46" s="93" t="str">
        <f>IF(OR('MAPAS DE RIESGOS INHER Y RESID'!$G$18='MATRIZ DE RIESGOS DE SST'!X46,X46&lt;'MAPAS DE RIESGOS INHER Y RESID'!$G$16+1),'MAPAS DE RIESGOS INHER Y RESID'!$M$19,IF(OR('MAPAS DE RIESGOS INHER Y RESID'!$H$17='MATRIZ DE RIESGOS DE SST'!X46,X46&lt;'MAPAS DE RIESGOS INHER Y RESID'!$I$18+1),'MAPAS DE RIESGOS INHER Y RESID'!$M$18,IF(OR('MAPAS DE RIESGOS INHER Y RESID'!$I$17='MATRIZ DE RIESGOS DE SST'!X46,X46&lt;'MAPAS DE RIESGOS INHER Y RESID'!$J$17+1),'MAPAS DE RIESGOS INHER Y RESID'!$M$17,'MAPAS DE RIESGOS INHER Y RESID'!$M$16)))</f>
        <v>BAJO</v>
      </c>
      <c r="Z46" s="104" t="str">
        <f>VLOOKUP('MATRIZ DE RIESGOS DE SST'!Y46,'TABLA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7" spans="1:26" ht="142.5" customHeight="1" x14ac:dyDescent="0.25">
      <c r="A47" s="114"/>
      <c r="B47" s="114"/>
      <c r="C47" s="102"/>
      <c r="D47" s="114"/>
      <c r="E47" s="102"/>
      <c r="F47" s="102"/>
      <c r="G47" s="102"/>
      <c r="H47" s="117"/>
      <c r="I47" s="106" t="s">
        <v>70</v>
      </c>
      <c r="J47" s="107" t="s">
        <v>270</v>
      </c>
      <c r="K47" s="106" t="s">
        <v>72</v>
      </c>
      <c r="L47" s="77" t="s">
        <v>184</v>
      </c>
      <c r="M47" s="78">
        <f>VLOOKUP('MATRIZ DE RIESGOS DE SST'!L47,'MAPAS DE RIESGOS INHER Y RESID'!$E$3:$F$7,2,FALSE)</f>
        <v>2</v>
      </c>
      <c r="N47" s="77" t="s">
        <v>188</v>
      </c>
      <c r="O47" s="78">
        <f>VLOOKUP('MATRIZ DE RIESGOS DE SST'!N47,'MAPAS DE RIESGOS INHER Y RESID'!$O$3:$P$7,2,FALSE)</f>
        <v>16</v>
      </c>
      <c r="P47" s="78">
        <f t="shared" si="20"/>
        <v>32</v>
      </c>
      <c r="Q47" s="77" t="str">
        <f>IF(OR('MAPAS DE RIESGOS INHER Y RESID'!$G$7='MATRIZ DE RIESGOS DE SST'!P47,P47&lt;'MAPAS DE RIESGOS INHER Y RESID'!$G$3+1),'MAPAS DE RIESGOS INHER Y RESID'!$M$6,IF(OR('MAPAS DE RIESGOS INHER Y RESID'!$H$5='MATRIZ DE RIESGOS DE SST'!P47,P47&lt;'MAPAS DE RIESGOS INHER Y RESID'!$I$5+1),'MAPAS DE RIESGOS INHER Y RESID'!$M$5,IF(OR('MAPAS DE RIESGOS INHER Y RESID'!$I$4='MATRIZ DE RIESGOS DE SST'!P47,P47&lt;'MAPAS DE RIESGOS INHER Y RESID'!$J$4+1),'MAPAS DE RIESGOS INHER Y RESID'!$M$4,'MAPAS DE RIESGOS INHER Y RESID'!$M$3)))</f>
        <v>MODERADO</v>
      </c>
      <c r="R47" s="100"/>
      <c r="S47" s="100"/>
      <c r="T47" s="100"/>
      <c r="U47" s="104" t="s">
        <v>287</v>
      </c>
      <c r="V47" s="77" t="s">
        <v>179</v>
      </c>
      <c r="W47" s="79">
        <f>VLOOKUP(V47,'MAPAS DE RIESGOS INHER Y RESID'!$E$16:$F$18,2,FALSE)</f>
        <v>0.9</v>
      </c>
      <c r="X47" s="80">
        <f t="shared" si="4"/>
        <v>3.1999999999999993</v>
      </c>
      <c r="Y47" s="93" t="str">
        <f>IF(OR('MAPAS DE RIESGOS INHER Y RESID'!$G$18='MATRIZ DE RIESGOS DE SST'!X47,X47&lt;'MAPAS DE RIESGOS INHER Y RESID'!$G$16+1),'MAPAS DE RIESGOS INHER Y RESID'!$M$19,IF(OR('MAPAS DE RIESGOS INHER Y RESID'!$H$17='MATRIZ DE RIESGOS DE SST'!X47,X47&lt;'MAPAS DE RIESGOS INHER Y RESID'!$I$18+1),'MAPAS DE RIESGOS INHER Y RESID'!$M$18,IF(OR('MAPAS DE RIESGOS INHER Y RESID'!$I$17='MATRIZ DE RIESGOS DE SST'!X47,X47&lt;'MAPAS DE RIESGOS INHER Y RESID'!$J$17+1),'MAPAS DE RIESGOS INHER Y RESID'!$M$17,'MAPAS DE RIESGOS INHER Y RESID'!$M$16)))</f>
        <v>BAJO</v>
      </c>
      <c r="Z47" s="104" t="str">
        <f>VLOOKUP('MATRIZ DE RIESGOS DE SST'!Y47,'TABLA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8" spans="1:26" ht="142.5" customHeight="1" x14ac:dyDescent="0.25">
      <c r="A48" s="114"/>
      <c r="B48" s="114"/>
      <c r="C48" s="102"/>
      <c r="D48" s="114"/>
      <c r="E48" s="102"/>
      <c r="F48" s="102"/>
      <c r="G48" s="102"/>
      <c r="H48" s="117"/>
      <c r="I48" s="106" t="s">
        <v>209</v>
      </c>
      <c r="J48" s="107" t="s">
        <v>271</v>
      </c>
      <c r="K48" s="106" t="s">
        <v>72</v>
      </c>
      <c r="L48" s="77" t="s">
        <v>184</v>
      </c>
      <c r="M48" s="78">
        <f>VLOOKUP('MATRIZ DE RIESGOS DE SST'!L48,'MAPAS DE RIESGOS INHER Y RESID'!$E$3:$F$7,2,FALSE)</f>
        <v>2</v>
      </c>
      <c r="N48" s="77" t="s">
        <v>188</v>
      </c>
      <c r="O48" s="78">
        <f>VLOOKUP('MATRIZ DE RIESGOS DE SST'!N48,'MAPAS DE RIESGOS INHER Y RESID'!$O$3:$P$7,2,FALSE)</f>
        <v>16</v>
      </c>
      <c r="P48" s="78">
        <f t="shared" si="20"/>
        <v>32</v>
      </c>
      <c r="Q48" s="77" t="str">
        <f>IF(OR('MAPAS DE RIESGOS INHER Y RESID'!$G$7='MATRIZ DE RIESGOS DE SST'!P48,P48&lt;'MAPAS DE RIESGOS INHER Y RESID'!$G$3+1),'MAPAS DE RIESGOS INHER Y RESID'!$M$6,IF(OR('MAPAS DE RIESGOS INHER Y RESID'!$H$5='MATRIZ DE RIESGOS DE SST'!P48,P48&lt;'MAPAS DE RIESGOS INHER Y RESID'!$I$5+1),'MAPAS DE RIESGOS INHER Y RESID'!$M$5,IF(OR('MAPAS DE RIESGOS INHER Y RESID'!$I$4='MATRIZ DE RIESGOS DE SST'!P48,P48&lt;'MAPAS DE RIESGOS INHER Y RESID'!$J$4+1),'MAPAS DE RIESGOS INHER Y RESID'!$M$4,'MAPAS DE RIESGOS INHER Y RESID'!$M$3)))</f>
        <v>MODERADO</v>
      </c>
      <c r="R48" s="100"/>
      <c r="S48" s="100"/>
      <c r="T48" s="100"/>
      <c r="U48" s="104" t="s">
        <v>287</v>
      </c>
      <c r="V48" s="77" t="s">
        <v>179</v>
      </c>
      <c r="W48" s="79">
        <f>VLOOKUP(V48,'MAPAS DE RIESGOS INHER Y RESID'!$E$16:$F$18,2,FALSE)</f>
        <v>0.9</v>
      </c>
      <c r="X48" s="80">
        <f t="shared" si="4"/>
        <v>3.1999999999999993</v>
      </c>
      <c r="Y48" s="93" t="str">
        <f>IF(OR('MAPAS DE RIESGOS INHER Y RESID'!$G$18='MATRIZ DE RIESGOS DE SST'!X48,X48&lt;'MAPAS DE RIESGOS INHER Y RESID'!$G$16+1),'MAPAS DE RIESGOS INHER Y RESID'!$M$19,IF(OR('MAPAS DE RIESGOS INHER Y RESID'!$H$17='MATRIZ DE RIESGOS DE SST'!X48,X48&lt;'MAPAS DE RIESGOS INHER Y RESID'!$I$18+1),'MAPAS DE RIESGOS INHER Y RESID'!$M$18,IF(OR('MAPAS DE RIESGOS INHER Y RESID'!$I$17='MATRIZ DE RIESGOS DE SST'!X48,X48&lt;'MAPAS DE RIESGOS INHER Y RESID'!$J$17+1),'MAPAS DE RIESGOS INHER Y RESID'!$M$17,'MAPAS DE RIESGOS INHER Y RESID'!$M$16)))</f>
        <v>BAJO</v>
      </c>
      <c r="Z48" s="104" t="str">
        <f>VLOOKUP('MATRIZ DE RIESGOS DE SST'!Y48,'TABLA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9" spans="1:26" ht="142.5" customHeight="1" x14ac:dyDescent="0.25">
      <c r="A49" s="114"/>
      <c r="B49" s="114"/>
      <c r="C49" s="102"/>
      <c r="D49" s="114"/>
      <c r="E49" s="102"/>
      <c r="F49" s="102"/>
      <c r="G49" s="102"/>
      <c r="H49" s="117"/>
      <c r="I49" s="106" t="s">
        <v>77</v>
      </c>
      <c r="J49" s="107" t="s">
        <v>228</v>
      </c>
      <c r="K49" s="106" t="s">
        <v>76</v>
      </c>
      <c r="L49" s="77" t="s">
        <v>184</v>
      </c>
      <c r="M49" s="78">
        <f>VLOOKUP('MATRIZ DE RIESGOS DE SST'!L49,'MAPAS DE RIESGOS INHER Y RESID'!$E$3:$F$7,2,FALSE)</f>
        <v>2</v>
      </c>
      <c r="N49" s="77" t="s">
        <v>188</v>
      </c>
      <c r="O49" s="78">
        <f>VLOOKUP('MATRIZ DE RIESGOS DE SST'!N49,'MAPAS DE RIESGOS INHER Y RESID'!$O$3:$P$7,2,FALSE)</f>
        <v>16</v>
      </c>
      <c r="P49" s="78">
        <f t="shared" si="20"/>
        <v>32</v>
      </c>
      <c r="Q49" s="77" t="str">
        <f>IF(OR('MAPAS DE RIESGOS INHER Y RESID'!$G$7='MATRIZ DE RIESGOS DE SST'!P49,P49&lt;'MAPAS DE RIESGOS INHER Y RESID'!$G$3+1),'MAPAS DE RIESGOS INHER Y RESID'!$M$6,IF(OR('MAPAS DE RIESGOS INHER Y RESID'!$H$5='MATRIZ DE RIESGOS DE SST'!P49,P49&lt;'MAPAS DE RIESGOS INHER Y RESID'!$I$5+1),'MAPAS DE RIESGOS INHER Y RESID'!$M$5,IF(OR('MAPAS DE RIESGOS INHER Y RESID'!$I$4='MATRIZ DE RIESGOS DE SST'!P49,P49&lt;'MAPAS DE RIESGOS INHER Y RESID'!$J$4+1),'MAPAS DE RIESGOS INHER Y RESID'!$M$4,'MAPAS DE RIESGOS INHER Y RESID'!$M$3)))</f>
        <v>MODERADO</v>
      </c>
      <c r="R49" s="100"/>
      <c r="S49" s="100"/>
      <c r="T49" s="100"/>
      <c r="U49" s="104" t="s">
        <v>291</v>
      </c>
      <c r="V49" s="77" t="s">
        <v>179</v>
      </c>
      <c r="W49" s="79">
        <f>VLOOKUP(V49,'MAPAS DE RIESGOS INHER Y RESID'!$E$16:$F$18,2,FALSE)</f>
        <v>0.9</v>
      </c>
      <c r="X49" s="80">
        <f t="shared" si="4"/>
        <v>3.1999999999999993</v>
      </c>
      <c r="Y49" s="93" t="str">
        <f>IF(OR('MAPAS DE RIESGOS INHER Y RESID'!$G$18='MATRIZ DE RIESGOS DE SST'!X49,X49&lt;'MAPAS DE RIESGOS INHER Y RESID'!$G$16+1),'MAPAS DE RIESGOS INHER Y RESID'!$M$19,IF(OR('MAPAS DE RIESGOS INHER Y RESID'!$H$17='MATRIZ DE RIESGOS DE SST'!X49,X49&lt;'MAPAS DE RIESGOS INHER Y RESID'!$I$18+1),'MAPAS DE RIESGOS INHER Y RESID'!$M$18,IF(OR('MAPAS DE RIESGOS INHER Y RESID'!$I$17='MATRIZ DE RIESGOS DE SST'!X49,X49&lt;'MAPAS DE RIESGOS INHER Y RESID'!$J$17+1),'MAPAS DE RIESGOS INHER Y RESID'!$M$17,'MAPAS DE RIESGOS INHER Y RESID'!$M$16)))</f>
        <v>BAJO</v>
      </c>
      <c r="Z49" s="104" t="str">
        <f>VLOOKUP('MATRIZ DE RIESGOS DE SST'!Y49,'TABLA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0" spans="1:26" ht="142.5" customHeight="1" x14ac:dyDescent="0.25">
      <c r="A50" s="114"/>
      <c r="B50" s="114"/>
      <c r="C50" s="102"/>
      <c r="D50" s="114"/>
      <c r="E50" s="102"/>
      <c r="F50" s="102"/>
      <c r="G50" s="102"/>
      <c r="H50" s="117"/>
      <c r="I50" s="106" t="s">
        <v>217</v>
      </c>
      <c r="J50" s="107" t="s">
        <v>292</v>
      </c>
      <c r="K50" s="106" t="s">
        <v>81</v>
      </c>
      <c r="L50" s="77" t="s">
        <v>184</v>
      </c>
      <c r="M50" s="78">
        <f>VLOOKUP('MATRIZ DE RIESGOS DE SST'!L50,'MAPAS DE RIESGOS INHER Y RESID'!$E$3:$F$7,2,FALSE)</f>
        <v>2</v>
      </c>
      <c r="N50" s="77" t="s">
        <v>187</v>
      </c>
      <c r="O50" s="78">
        <f>VLOOKUP('MATRIZ DE RIESGOS DE SST'!N50,'MAPAS DE RIESGOS INHER Y RESID'!$O$3:$P$7,2,FALSE)</f>
        <v>4</v>
      </c>
      <c r="P50" s="78">
        <f t="shared" si="20"/>
        <v>8</v>
      </c>
      <c r="Q50" s="77" t="str">
        <f>IF(OR('MAPAS DE RIESGOS INHER Y RESID'!$G$7='MATRIZ DE RIESGOS DE SST'!P50,P50&lt;'MAPAS DE RIESGOS INHER Y RESID'!$G$3+1),'MAPAS DE RIESGOS INHER Y RESID'!$M$6,IF(OR('MAPAS DE RIESGOS INHER Y RESID'!$H$5='MATRIZ DE RIESGOS DE SST'!P50,P50&lt;'MAPAS DE RIESGOS INHER Y RESID'!$I$5+1),'MAPAS DE RIESGOS INHER Y RESID'!$M$5,IF(OR('MAPAS DE RIESGOS INHER Y RESID'!$I$4='MATRIZ DE RIESGOS DE SST'!P50,P50&lt;'MAPAS DE RIESGOS INHER Y RESID'!$J$4+1),'MAPAS DE RIESGOS INHER Y RESID'!$M$4,'MAPAS DE RIESGOS INHER Y RESID'!$M$3)))</f>
        <v>BAJO</v>
      </c>
      <c r="R50" s="100"/>
      <c r="S50" s="100"/>
      <c r="T50" s="100" t="s">
        <v>293</v>
      </c>
      <c r="U50" s="104" t="s">
        <v>294</v>
      </c>
      <c r="V50" s="77" t="s">
        <v>179</v>
      </c>
      <c r="W50" s="79">
        <f>VLOOKUP(V50,'MAPAS DE RIESGOS INHER Y RESID'!$E$16:$F$18,2,FALSE)</f>
        <v>0.9</v>
      </c>
      <c r="X50" s="80">
        <f t="shared" si="4"/>
        <v>0.79999999999999982</v>
      </c>
      <c r="Y50" s="93" t="str">
        <f>IF(OR('MAPAS DE RIESGOS INHER Y RESID'!$G$18='MATRIZ DE RIESGOS DE SST'!X50,X50&lt;'MAPAS DE RIESGOS INHER Y RESID'!$G$16+1),'MAPAS DE RIESGOS INHER Y RESID'!$M$19,IF(OR('MAPAS DE RIESGOS INHER Y RESID'!$H$17='MATRIZ DE RIESGOS DE SST'!X50,X50&lt;'MAPAS DE RIESGOS INHER Y RESID'!$I$18+1),'MAPAS DE RIESGOS INHER Y RESID'!$M$18,IF(OR('MAPAS DE RIESGOS INHER Y RESID'!$I$17='MATRIZ DE RIESGOS DE SST'!X50,X50&lt;'MAPAS DE RIESGOS INHER Y RESID'!$J$17+1),'MAPAS DE RIESGOS INHER Y RESID'!$M$17,'MAPAS DE RIESGOS INHER Y RESID'!$M$16)))</f>
        <v>BAJO</v>
      </c>
      <c r="Z50" s="104" t="str">
        <f>VLOOKUP('MATRIZ DE RIESGOS DE SST'!Y50,'TABLA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1" spans="1:26" ht="253.5" x14ac:dyDescent="0.25">
      <c r="A51" s="114"/>
      <c r="B51" s="114"/>
      <c r="C51" s="102"/>
      <c r="D51" s="114"/>
      <c r="E51" s="102"/>
      <c r="F51" s="102"/>
      <c r="G51" s="102"/>
      <c r="H51" s="117"/>
      <c r="I51" s="106" t="s">
        <v>82</v>
      </c>
      <c r="J51" s="107" t="s">
        <v>305</v>
      </c>
      <c r="K51" s="106" t="s">
        <v>81</v>
      </c>
      <c r="L51" s="77" t="s">
        <v>184</v>
      </c>
      <c r="M51" s="78">
        <f>VLOOKUP('MATRIZ DE RIESGOS DE SST'!L51,'MAPAS DE RIESGOS INHER Y RESID'!$E$3:$F$7,2,FALSE)</f>
        <v>2</v>
      </c>
      <c r="N51" s="77" t="s">
        <v>188</v>
      </c>
      <c r="O51" s="78">
        <f>VLOOKUP('MATRIZ DE RIESGOS DE SST'!N51,'MAPAS DE RIESGOS INHER Y RESID'!$O$3:$P$7,2,FALSE)</f>
        <v>16</v>
      </c>
      <c r="P51" s="78">
        <f t="shared" ref="P51" si="23">+M51*O51</f>
        <v>32</v>
      </c>
      <c r="Q51" s="77" t="str">
        <f>IF(OR('MAPAS DE RIESGOS INHER Y RESID'!$G$7='MATRIZ DE RIESGOS DE SST'!P51,P51&lt;'MAPAS DE RIESGOS INHER Y RESID'!$G$3+1),'MAPAS DE RIESGOS INHER Y RESID'!$M$6,IF(OR('MAPAS DE RIESGOS INHER Y RESID'!$H$5='MATRIZ DE RIESGOS DE SST'!P51,P51&lt;'MAPAS DE RIESGOS INHER Y RESID'!$I$5+1),'MAPAS DE RIESGOS INHER Y RESID'!$M$5,IF(OR('MAPAS DE RIESGOS INHER Y RESID'!$I$4='MATRIZ DE RIESGOS DE SST'!P51,P51&lt;'MAPAS DE RIESGOS INHER Y RESID'!$J$4+1),'MAPAS DE RIESGOS INHER Y RESID'!$M$4,'MAPAS DE RIESGOS INHER Y RESID'!$M$3)))</f>
        <v>MODERADO</v>
      </c>
      <c r="R51" s="100"/>
      <c r="S51" s="104"/>
      <c r="T51" s="100" t="s">
        <v>293</v>
      </c>
      <c r="U51" s="104" t="s">
        <v>294</v>
      </c>
      <c r="V51" s="77" t="s">
        <v>179</v>
      </c>
      <c r="W51" s="79">
        <f>VLOOKUP(V51,'MAPAS DE RIESGOS INHER Y RESID'!$E$16:$F$18,2,FALSE)</f>
        <v>0.9</v>
      </c>
      <c r="X51" s="80">
        <f t="shared" ref="X51" si="24">P51-(P51*W51)</f>
        <v>3.1999999999999993</v>
      </c>
      <c r="Y51" s="93" t="str">
        <f>IF(OR('MAPAS DE RIESGOS INHER Y RESID'!$G$18='MATRIZ DE RIESGOS DE SST'!X51,X51&lt;'MAPAS DE RIESGOS INHER Y RESID'!$G$16+1),'MAPAS DE RIESGOS INHER Y RESID'!$M$19,IF(OR('MAPAS DE RIESGOS INHER Y RESID'!$H$17='MATRIZ DE RIESGOS DE SST'!X51,X51&lt;'MAPAS DE RIESGOS INHER Y RESID'!$I$18+1),'MAPAS DE RIESGOS INHER Y RESID'!$M$18,IF(OR('MAPAS DE RIESGOS INHER Y RESID'!$I$17='MATRIZ DE RIESGOS DE SST'!X51,X51&lt;'MAPAS DE RIESGOS INHER Y RESID'!$J$17+1),'MAPAS DE RIESGOS INHER Y RESID'!$M$17,'MAPAS DE RIESGOS INHER Y RESID'!$M$16)))</f>
        <v>BAJO</v>
      </c>
      <c r="Z51" s="104" t="str">
        <f>VLOOKUP('MATRIZ DE RIESGOS DE SST'!Y51,'TABLA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2" spans="1:26" ht="142.5" customHeight="1" x14ac:dyDescent="0.25">
      <c r="A52" s="114"/>
      <c r="B52" s="114"/>
      <c r="C52" s="102"/>
      <c r="D52" s="114"/>
      <c r="E52" s="102"/>
      <c r="F52" s="102"/>
      <c r="G52" s="102"/>
      <c r="H52" s="117"/>
      <c r="I52" s="106" t="s">
        <v>86</v>
      </c>
      <c r="J52" s="107" t="s">
        <v>295</v>
      </c>
      <c r="K52" s="106" t="s">
        <v>87</v>
      </c>
      <c r="L52" s="77" t="s">
        <v>178</v>
      </c>
      <c r="M52" s="78">
        <f>VLOOKUP('MATRIZ DE RIESGOS DE SST'!L52,'MAPAS DE RIESGOS INHER Y RESID'!$E$3:$F$7,2,FALSE)</f>
        <v>3</v>
      </c>
      <c r="N52" s="77" t="s">
        <v>189</v>
      </c>
      <c r="O52" s="78">
        <f>VLOOKUP('MATRIZ DE RIESGOS DE SST'!N52,'MAPAS DE RIESGOS INHER Y RESID'!$O$3:$P$7,2,FALSE)</f>
        <v>256</v>
      </c>
      <c r="P52" s="78">
        <f t="shared" si="20"/>
        <v>768</v>
      </c>
      <c r="Q52" s="77" t="str">
        <f>IF(OR('MAPAS DE RIESGOS INHER Y RESID'!$G$7='MATRIZ DE RIESGOS DE SST'!P52,P52&lt;'MAPAS DE RIESGOS INHER Y RESID'!$G$3+1),'MAPAS DE RIESGOS INHER Y RESID'!$M$6,IF(OR('MAPAS DE RIESGOS INHER Y RESID'!$H$5='MATRIZ DE RIESGOS DE SST'!P52,P52&lt;'MAPAS DE RIESGOS INHER Y RESID'!$I$5+1),'MAPAS DE RIESGOS INHER Y RESID'!$M$5,IF(OR('MAPAS DE RIESGOS INHER Y RESID'!$I$4='MATRIZ DE RIESGOS DE SST'!P52,P52&lt;'MAPAS DE RIESGOS INHER Y RESID'!$J$4+1),'MAPAS DE RIESGOS INHER Y RESID'!$M$4,'MAPAS DE RIESGOS INHER Y RESID'!$M$3)))</f>
        <v>ALTO</v>
      </c>
      <c r="R52" s="100"/>
      <c r="S52" s="104" t="s">
        <v>297</v>
      </c>
      <c r="T52" s="100"/>
      <c r="U52" s="104" t="s">
        <v>296</v>
      </c>
      <c r="V52" s="77" t="s">
        <v>179</v>
      </c>
      <c r="W52" s="79">
        <f>VLOOKUP(V52,'MAPAS DE RIESGOS INHER Y RESID'!$E$16:$F$18,2,FALSE)</f>
        <v>0.9</v>
      </c>
      <c r="X52" s="80">
        <f t="shared" si="4"/>
        <v>76.799999999999955</v>
      </c>
      <c r="Y52" s="93" t="str">
        <f>IF(OR('MAPAS DE RIESGOS INHER Y RESID'!$G$18='MATRIZ DE RIESGOS DE SST'!X52,X52&lt;'MAPAS DE RIESGOS INHER Y RESID'!$G$16+1),'MAPAS DE RIESGOS INHER Y RESID'!$M$19,IF(OR('MAPAS DE RIESGOS INHER Y RESID'!$H$17='MATRIZ DE RIESGOS DE SST'!X52,X52&lt;'MAPAS DE RIESGOS INHER Y RESID'!$I$18+1),'MAPAS DE RIESGOS INHER Y RESID'!$M$18,IF(OR('MAPAS DE RIESGOS INHER Y RESID'!$I$17='MATRIZ DE RIESGOS DE SST'!X52,X52&lt;'MAPAS DE RIESGOS INHER Y RESID'!$J$17+1),'MAPAS DE RIESGOS INHER Y RESID'!$M$17,'MAPAS DE RIESGOS INHER Y RESID'!$M$16)))</f>
        <v>MODERADO</v>
      </c>
      <c r="Z52" s="104" t="str">
        <f>VLOOKUP('MATRIZ DE RIESGOS DE SST'!Y52,'TABLA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3" spans="1:26" ht="142.5" customHeight="1" x14ac:dyDescent="0.25">
      <c r="A53" s="114"/>
      <c r="B53" s="114"/>
      <c r="C53" s="102"/>
      <c r="D53" s="114"/>
      <c r="E53" s="102"/>
      <c r="F53" s="102"/>
      <c r="G53" s="102"/>
      <c r="H53" s="117"/>
      <c r="I53" s="106" t="s">
        <v>101</v>
      </c>
      <c r="J53" s="107" t="s">
        <v>274</v>
      </c>
      <c r="K53" s="106" t="s">
        <v>102</v>
      </c>
      <c r="L53" s="77" t="s">
        <v>184</v>
      </c>
      <c r="M53" s="78">
        <f>VLOOKUP('MATRIZ DE RIESGOS DE SST'!L53,'MAPAS DE RIESGOS INHER Y RESID'!$E$3:$F$7,2,FALSE)</f>
        <v>2</v>
      </c>
      <c r="N53" s="77" t="s">
        <v>188</v>
      </c>
      <c r="O53" s="78">
        <f>VLOOKUP('MATRIZ DE RIESGOS DE SST'!N53,'MAPAS DE RIESGOS INHER Y RESID'!$O$3:$P$7,2,FALSE)</f>
        <v>16</v>
      </c>
      <c r="P53" s="78">
        <f t="shared" si="20"/>
        <v>32</v>
      </c>
      <c r="Q53" s="77" t="str">
        <f>IF(OR('MAPAS DE RIESGOS INHER Y RESID'!$G$7='MATRIZ DE RIESGOS DE SST'!P53,P53&lt;'MAPAS DE RIESGOS INHER Y RESID'!$G$3+1),'MAPAS DE RIESGOS INHER Y RESID'!$M$6,IF(OR('MAPAS DE RIESGOS INHER Y RESID'!$H$5='MATRIZ DE RIESGOS DE SST'!P53,P53&lt;'MAPAS DE RIESGOS INHER Y RESID'!$I$5+1),'MAPAS DE RIESGOS INHER Y RESID'!$M$5,IF(OR('MAPAS DE RIESGOS INHER Y RESID'!$I$4='MATRIZ DE RIESGOS DE SST'!P53,P53&lt;'MAPAS DE RIESGOS INHER Y RESID'!$J$4+1),'MAPAS DE RIESGOS INHER Y RESID'!$M$4,'MAPAS DE RIESGOS INHER Y RESID'!$M$3)))</f>
        <v>MODERADO</v>
      </c>
      <c r="R53" s="100"/>
      <c r="S53" s="100"/>
      <c r="T53" s="100"/>
      <c r="U53" s="104" t="s">
        <v>275</v>
      </c>
      <c r="V53" s="77" t="s">
        <v>179</v>
      </c>
      <c r="W53" s="79">
        <f>VLOOKUP(V53,'MAPAS DE RIESGOS INHER Y RESID'!$E$16:$F$18,2,FALSE)</f>
        <v>0.9</v>
      </c>
      <c r="X53" s="80">
        <f t="shared" si="4"/>
        <v>3.1999999999999993</v>
      </c>
      <c r="Y53" s="93" t="str">
        <f>IF(OR('MAPAS DE RIESGOS INHER Y RESID'!$G$18='MATRIZ DE RIESGOS DE SST'!X53,X53&lt;'MAPAS DE RIESGOS INHER Y RESID'!$G$16+1),'MAPAS DE RIESGOS INHER Y RESID'!$M$19,IF(OR('MAPAS DE RIESGOS INHER Y RESID'!$H$17='MATRIZ DE RIESGOS DE SST'!X53,X53&lt;'MAPAS DE RIESGOS INHER Y RESID'!$I$18+1),'MAPAS DE RIESGOS INHER Y RESID'!$M$18,IF(OR('MAPAS DE RIESGOS INHER Y RESID'!$I$17='MATRIZ DE RIESGOS DE SST'!X53,X53&lt;'MAPAS DE RIESGOS INHER Y RESID'!$J$17+1),'MAPAS DE RIESGOS INHER Y RESID'!$M$17,'MAPAS DE RIESGOS INHER Y RESID'!$M$16)))</f>
        <v>BAJO</v>
      </c>
      <c r="Z53" s="104" t="str">
        <f>VLOOKUP('MATRIZ DE RIESGOS DE SST'!Y53,'TABLA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4" spans="1:26" ht="142.5" customHeight="1" x14ac:dyDescent="0.25">
      <c r="A54" s="114"/>
      <c r="B54" s="114"/>
      <c r="C54" s="102"/>
      <c r="D54" s="114"/>
      <c r="E54" s="102"/>
      <c r="F54" s="102"/>
      <c r="G54" s="102"/>
      <c r="H54" s="117"/>
      <c r="I54" s="106" t="s">
        <v>214</v>
      </c>
      <c r="J54" s="107" t="s">
        <v>278</v>
      </c>
      <c r="K54" s="106" t="s">
        <v>118</v>
      </c>
      <c r="L54" s="77" t="s">
        <v>178</v>
      </c>
      <c r="M54" s="78">
        <f>VLOOKUP('MATRIZ DE RIESGOS DE SST'!L54,'MAPAS DE RIESGOS INHER Y RESID'!$E$3:$F$7,2,FALSE)</f>
        <v>3</v>
      </c>
      <c r="N54" s="77" t="s">
        <v>188</v>
      </c>
      <c r="O54" s="78">
        <f>VLOOKUP('MATRIZ DE RIESGOS DE SST'!N54,'MAPAS DE RIESGOS INHER Y RESID'!$O$3:$P$7,2,FALSE)</f>
        <v>16</v>
      </c>
      <c r="P54" s="78">
        <f t="shared" si="20"/>
        <v>48</v>
      </c>
      <c r="Q54" s="77" t="str">
        <f>IF(OR('MAPAS DE RIESGOS INHER Y RESID'!$G$7='MATRIZ DE RIESGOS DE SST'!P54,P54&lt;'MAPAS DE RIESGOS INHER Y RESID'!$G$3+1),'MAPAS DE RIESGOS INHER Y RESID'!$M$6,IF(OR('MAPAS DE RIESGOS INHER Y RESID'!$H$5='MATRIZ DE RIESGOS DE SST'!P54,P54&lt;'MAPAS DE RIESGOS INHER Y RESID'!$I$5+1),'MAPAS DE RIESGOS INHER Y RESID'!$M$5,IF(OR('MAPAS DE RIESGOS INHER Y RESID'!$I$4='MATRIZ DE RIESGOS DE SST'!P54,P54&lt;'MAPAS DE RIESGOS INHER Y RESID'!$J$4+1),'MAPAS DE RIESGOS INHER Y RESID'!$M$4,'MAPAS DE RIESGOS INHER Y RESID'!$M$3)))</f>
        <v>MODERADO</v>
      </c>
      <c r="R54" s="100"/>
      <c r="S54" s="104" t="s">
        <v>279</v>
      </c>
      <c r="T54" s="100"/>
      <c r="U54" s="104" t="s">
        <v>280</v>
      </c>
      <c r="V54" s="77" t="s">
        <v>179</v>
      </c>
      <c r="W54" s="79">
        <f>VLOOKUP(V54,'MAPAS DE RIESGOS INHER Y RESID'!$E$16:$F$18,2,FALSE)</f>
        <v>0.9</v>
      </c>
      <c r="X54" s="80">
        <f t="shared" si="4"/>
        <v>4.7999999999999972</v>
      </c>
      <c r="Y54" s="93" t="str">
        <f>IF(OR('MAPAS DE RIESGOS INHER Y RESID'!$G$18='MATRIZ DE RIESGOS DE SST'!X54,X54&lt;'MAPAS DE RIESGOS INHER Y RESID'!$G$16+1),'MAPAS DE RIESGOS INHER Y RESID'!$M$19,IF(OR('MAPAS DE RIESGOS INHER Y RESID'!$H$17='MATRIZ DE RIESGOS DE SST'!X54,X54&lt;'MAPAS DE RIESGOS INHER Y RESID'!$I$18+1),'MAPAS DE RIESGOS INHER Y RESID'!$M$18,IF(OR('MAPAS DE RIESGOS INHER Y RESID'!$I$17='MATRIZ DE RIESGOS DE SST'!X54,X54&lt;'MAPAS DE RIESGOS INHER Y RESID'!$J$17+1),'MAPAS DE RIESGOS INHER Y RESID'!$M$17,'MAPAS DE RIESGOS INHER Y RESID'!$M$16)))</f>
        <v>BAJO</v>
      </c>
      <c r="Z54" s="104" t="str">
        <f>VLOOKUP('MATRIZ DE RIESGOS DE SST'!Y54,'TABLA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5" spans="1:26" ht="142.5" customHeight="1" x14ac:dyDescent="0.25">
      <c r="A55" s="114"/>
      <c r="B55" s="114"/>
      <c r="C55" s="102"/>
      <c r="D55" s="114"/>
      <c r="E55" s="102"/>
      <c r="F55" s="102"/>
      <c r="G55" s="102"/>
      <c r="H55" s="117"/>
      <c r="I55" s="106" t="s">
        <v>95</v>
      </c>
      <c r="J55" s="107" t="s">
        <v>96</v>
      </c>
      <c r="K55" s="106" t="s">
        <v>97</v>
      </c>
      <c r="L55" s="77" t="s">
        <v>184</v>
      </c>
      <c r="M55" s="78">
        <f>VLOOKUP('MATRIZ DE RIESGOS DE SST'!L55,'MAPAS DE RIESGOS INHER Y RESID'!$E$3:$F$7,2,FALSE)</f>
        <v>2</v>
      </c>
      <c r="N55" s="77" t="s">
        <v>188</v>
      </c>
      <c r="O55" s="78">
        <f>VLOOKUP('MATRIZ DE RIESGOS DE SST'!N55,'MAPAS DE RIESGOS INHER Y RESID'!$O$3:$P$7,2,FALSE)</f>
        <v>16</v>
      </c>
      <c r="P55" s="78">
        <f t="shared" si="20"/>
        <v>32</v>
      </c>
      <c r="Q55" s="77" t="str">
        <f>IF(OR('MAPAS DE RIESGOS INHER Y RESID'!$G$7='MATRIZ DE RIESGOS DE SST'!P55,P55&lt;'MAPAS DE RIESGOS INHER Y RESID'!$G$3+1),'MAPAS DE RIESGOS INHER Y RESID'!$M$6,IF(OR('MAPAS DE RIESGOS INHER Y RESID'!$H$5='MATRIZ DE RIESGOS DE SST'!P55,P55&lt;'MAPAS DE RIESGOS INHER Y RESID'!$I$5+1),'MAPAS DE RIESGOS INHER Y RESID'!$M$5,IF(OR('MAPAS DE RIESGOS INHER Y RESID'!$I$4='MATRIZ DE RIESGOS DE SST'!P55,P55&lt;'MAPAS DE RIESGOS INHER Y RESID'!$J$4+1),'MAPAS DE RIESGOS INHER Y RESID'!$M$4,'MAPAS DE RIESGOS INHER Y RESID'!$M$3)))</f>
        <v>MODERADO</v>
      </c>
      <c r="R55" s="100"/>
      <c r="S55" s="100"/>
      <c r="T55" s="100" t="s">
        <v>298</v>
      </c>
      <c r="U55" s="104" t="s">
        <v>299</v>
      </c>
      <c r="V55" s="77" t="s">
        <v>179</v>
      </c>
      <c r="W55" s="79">
        <f>VLOOKUP(V55,'MAPAS DE RIESGOS INHER Y RESID'!$E$16:$F$18,2,FALSE)</f>
        <v>0.9</v>
      </c>
      <c r="X55" s="80">
        <f t="shared" si="4"/>
        <v>3.1999999999999993</v>
      </c>
      <c r="Y55" s="93" t="str">
        <f>IF(OR('MAPAS DE RIESGOS INHER Y RESID'!$G$18='MATRIZ DE RIESGOS DE SST'!X55,X55&lt;'MAPAS DE RIESGOS INHER Y RESID'!$G$16+1),'MAPAS DE RIESGOS INHER Y RESID'!$M$19,IF(OR('MAPAS DE RIESGOS INHER Y RESID'!$H$17='MATRIZ DE RIESGOS DE SST'!X55,X55&lt;'MAPAS DE RIESGOS INHER Y RESID'!$I$18+1),'MAPAS DE RIESGOS INHER Y RESID'!$M$18,IF(OR('MAPAS DE RIESGOS INHER Y RESID'!$I$17='MATRIZ DE RIESGOS DE SST'!X55,X55&lt;'MAPAS DE RIESGOS INHER Y RESID'!$J$17+1),'MAPAS DE RIESGOS INHER Y RESID'!$M$17,'MAPAS DE RIESGOS INHER Y RESID'!$M$16)))</f>
        <v>BAJO</v>
      </c>
      <c r="Z55" s="104" t="str">
        <f>VLOOKUP('MATRIZ DE RIESGOS DE SST'!Y55,'TABLA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6" spans="1:26" ht="187.5" customHeight="1" x14ac:dyDescent="0.25">
      <c r="A56" s="114"/>
      <c r="B56" s="114"/>
      <c r="C56" s="102"/>
      <c r="D56" s="102"/>
      <c r="E56" s="102"/>
      <c r="F56" s="102"/>
      <c r="G56" s="102"/>
      <c r="H56" s="117"/>
      <c r="I56" s="106" t="s">
        <v>88</v>
      </c>
      <c r="J56" s="107" t="s">
        <v>272</v>
      </c>
      <c r="K56" s="106" t="s">
        <v>89</v>
      </c>
      <c r="L56" s="77" t="s">
        <v>184</v>
      </c>
      <c r="M56" s="78">
        <f>VLOOKUP('MATRIZ DE RIESGOS DE SST'!L56,'MAPAS DE RIESGOS INHER Y RESID'!$E$3:$F$7,2,FALSE)</f>
        <v>2</v>
      </c>
      <c r="N56" s="77" t="s">
        <v>188</v>
      </c>
      <c r="O56" s="78">
        <f>VLOOKUP('MATRIZ DE RIESGOS DE SST'!N56,'MAPAS DE RIESGOS INHER Y RESID'!$O$3:$P$7,2,FALSE)</f>
        <v>16</v>
      </c>
      <c r="P56" s="78">
        <f t="shared" si="2"/>
        <v>32</v>
      </c>
      <c r="Q56" s="77" t="str">
        <f>IF(OR('MAPAS DE RIESGOS INHER Y RESID'!$G$7='MATRIZ DE RIESGOS DE SST'!P56,P56&lt;'MAPAS DE RIESGOS INHER Y RESID'!$G$3+1),'MAPAS DE RIESGOS INHER Y RESID'!$M$6,IF(OR('MAPAS DE RIESGOS INHER Y RESID'!$H$5='MATRIZ DE RIESGOS DE SST'!P56,P56&lt;'MAPAS DE RIESGOS INHER Y RESID'!$I$5+1),'MAPAS DE RIESGOS INHER Y RESID'!$M$5,IF(OR('MAPAS DE RIESGOS INHER Y RESID'!$I$4='MATRIZ DE RIESGOS DE SST'!P56,P56&lt;'MAPAS DE RIESGOS INHER Y RESID'!$J$4+1),'MAPAS DE RIESGOS INHER Y RESID'!$M$4,'MAPAS DE RIESGOS INHER Y RESID'!$M$3)))</f>
        <v>MODERADO</v>
      </c>
      <c r="R56" s="100"/>
      <c r="S56" s="100" t="s">
        <v>306</v>
      </c>
      <c r="T56" s="100" t="s">
        <v>298</v>
      </c>
      <c r="U56" s="104" t="s">
        <v>307</v>
      </c>
      <c r="V56" s="77" t="s">
        <v>179</v>
      </c>
      <c r="W56" s="79">
        <f>VLOOKUP(V56,'MAPAS DE RIESGOS INHER Y RESID'!$E$16:$F$18,2,FALSE)</f>
        <v>0.9</v>
      </c>
      <c r="X56" s="80">
        <f t="shared" si="4"/>
        <v>3.1999999999999993</v>
      </c>
      <c r="Y56" s="93" t="str">
        <f>IF(OR('MAPAS DE RIESGOS INHER Y RESID'!$G$18='MATRIZ DE RIESGOS DE SST'!X56,X56&lt;'MAPAS DE RIESGOS INHER Y RESID'!$G$16+1),'MAPAS DE RIESGOS INHER Y RESID'!$M$19,IF(OR('MAPAS DE RIESGOS INHER Y RESID'!$H$17='MATRIZ DE RIESGOS DE SST'!X56,X56&lt;'MAPAS DE RIESGOS INHER Y RESID'!$I$18+1),'MAPAS DE RIESGOS INHER Y RESID'!$M$18,IF(OR('MAPAS DE RIESGOS INHER Y RESID'!$I$17='MATRIZ DE RIESGOS DE SST'!X56,X56&lt;'MAPAS DE RIESGOS INHER Y RESID'!$J$17+1),'MAPAS DE RIESGOS INHER Y RESID'!$M$17,'MAPAS DE RIESGOS INHER Y RESID'!$M$16)))</f>
        <v>BAJO</v>
      </c>
      <c r="Z56" s="104" t="str">
        <f>VLOOKUP('MATRIZ DE RIESGOS DE SST'!Y56,'TABLA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7" spans="1:26" ht="184.5" customHeight="1" x14ac:dyDescent="0.25">
      <c r="A57" s="114"/>
      <c r="B57" s="114"/>
      <c r="C57" s="102"/>
      <c r="D57" s="102"/>
      <c r="E57" s="102"/>
      <c r="F57" s="102"/>
      <c r="G57" s="102"/>
      <c r="H57" s="117"/>
      <c r="I57" s="106" t="s">
        <v>93</v>
      </c>
      <c r="J57" s="107" t="s">
        <v>308</v>
      </c>
      <c r="K57" s="106" t="s">
        <v>94</v>
      </c>
      <c r="L57" s="77" t="s">
        <v>184</v>
      </c>
      <c r="M57" s="78">
        <f>VLOOKUP('MATRIZ DE RIESGOS DE SST'!L57,'MAPAS DE RIESGOS INHER Y RESID'!$E$3:$F$7,2,FALSE)</f>
        <v>2</v>
      </c>
      <c r="N57" s="77" t="s">
        <v>188</v>
      </c>
      <c r="O57" s="78">
        <f>VLOOKUP('MATRIZ DE RIESGOS DE SST'!N57,'MAPAS DE RIESGOS INHER Y RESID'!$O$3:$P$7,2,FALSE)</f>
        <v>16</v>
      </c>
      <c r="P57" s="78">
        <f t="shared" si="2"/>
        <v>32</v>
      </c>
      <c r="Q57" s="77" t="str">
        <f>IF(OR('MAPAS DE RIESGOS INHER Y RESID'!$G$7='MATRIZ DE RIESGOS DE SST'!P57,P57&lt;'MAPAS DE RIESGOS INHER Y RESID'!$G$3+1),'MAPAS DE RIESGOS INHER Y RESID'!$M$6,IF(OR('MAPAS DE RIESGOS INHER Y RESID'!$H$5='MATRIZ DE RIESGOS DE SST'!P57,P57&lt;'MAPAS DE RIESGOS INHER Y RESID'!$I$5+1),'MAPAS DE RIESGOS INHER Y RESID'!$M$5,IF(OR('MAPAS DE RIESGOS INHER Y RESID'!$I$4='MATRIZ DE RIESGOS DE SST'!P57,P57&lt;'MAPAS DE RIESGOS INHER Y RESID'!$J$4+1),'MAPAS DE RIESGOS INHER Y RESID'!$M$4,'MAPAS DE RIESGOS INHER Y RESID'!$M$3)))</f>
        <v>MODERADO</v>
      </c>
      <c r="R57" s="100"/>
      <c r="S57" s="100"/>
      <c r="T57" s="100" t="s">
        <v>298</v>
      </c>
      <c r="U57" s="104" t="s">
        <v>309</v>
      </c>
      <c r="V57" s="77" t="s">
        <v>179</v>
      </c>
      <c r="W57" s="79">
        <f>VLOOKUP(V57,'MAPAS DE RIESGOS INHER Y RESID'!$E$16:$F$18,2,FALSE)</f>
        <v>0.9</v>
      </c>
      <c r="X57" s="80">
        <f t="shared" si="4"/>
        <v>3.1999999999999993</v>
      </c>
      <c r="Y57" s="93" t="str">
        <f>IF(OR('MAPAS DE RIESGOS INHER Y RESID'!$G$18='MATRIZ DE RIESGOS DE SST'!X57,X57&lt;'MAPAS DE RIESGOS INHER Y RESID'!$G$16+1),'MAPAS DE RIESGOS INHER Y RESID'!$M$19,IF(OR('MAPAS DE RIESGOS INHER Y RESID'!$H$17='MATRIZ DE RIESGOS DE SST'!X57,X57&lt;'MAPAS DE RIESGOS INHER Y RESID'!$I$18+1),'MAPAS DE RIESGOS INHER Y RESID'!$M$18,IF(OR('MAPAS DE RIESGOS INHER Y RESID'!$I$17='MATRIZ DE RIESGOS DE SST'!X57,X57&lt;'MAPAS DE RIESGOS INHER Y RESID'!$J$17+1),'MAPAS DE RIESGOS INHER Y RESID'!$M$17,'MAPAS DE RIESGOS INHER Y RESID'!$M$16)))</f>
        <v>BAJO</v>
      </c>
      <c r="Z57" s="104" t="str">
        <f>VLOOKUP('MATRIZ DE RIESGOS DE SST'!Y57,'TABLA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8" spans="1:26" ht="183" customHeight="1" x14ac:dyDescent="0.25">
      <c r="A58" s="114"/>
      <c r="B58" s="114"/>
      <c r="C58" s="102"/>
      <c r="D58" s="102"/>
      <c r="E58" s="102"/>
      <c r="F58" s="102"/>
      <c r="G58" s="102"/>
      <c r="H58" s="117"/>
      <c r="I58" s="106" t="s">
        <v>241</v>
      </c>
      <c r="J58" s="107" t="s">
        <v>310</v>
      </c>
      <c r="K58" s="106" t="s">
        <v>104</v>
      </c>
      <c r="L58" s="77" t="s">
        <v>184</v>
      </c>
      <c r="M58" s="78">
        <f>VLOOKUP('MATRIZ DE RIESGOS DE SST'!L58,'MAPAS DE RIESGOS INHER Y RESID'!$E$3:$F$7,2,FALSE)</f>
        <v>2</v>
      </c>
      <c r="N58" s="77" t="s">
        <v>189</v>
      </c>
      <c r="O58" s="78">
        <f>VLOOKUP('MATRIZ DE RIESGOS DE SST'!N58,'MAPAS DE RIESGOS INHER Y RESID'!$O$3:$P$7,2,FALSE)</f>
        <v>256</v>
      </c>
      <c r="P58" s="78">
        <f t="shared" si="2"/>
        <v>512</v>
      </c>
      <c r="Q58" s="77" t="str">
        <f>IF(OR('MAPAS DE RIESGOS INHER Y RESID'!$G$7='MATRIZ DE RIESGOS DE SST'!P58,P58&lt;'MAPAS DE RIESGOS INHER Y RESID'!$G$3+1),'MAPAS DE RIESGOS INHER Y RESID'!$M$6,IF(OR('MAPAS DE RIESGOS INHER Y RESID'!$H$5='MATRIZ DE RIESGOS DE SST'!P58,P58&lt;'MAPAS DE RIESGOS INHER Y RESID'!$I$5+1),'MAPAS DE RIESGOS INHER Y RESID'!$M$5,IF(OR('MAPAS DE RIESGOS INHER Y RESID'!$I$4='MATRIZ DE RIESGOS DE SST'!P58,P58&lt;'MAPAS DE RIESGOS INHER Y RESID'!$J$4+1),'MAPAS DE RIESGOS INHER Y RESID'!$M$4,'MAPAS DE RIESGOS INHER Y RESID'!$M$3)))</f>
        <v>ALTO</v>
      </c>
      <c r="R58" s="100"/>
      <c r="S58" s="100" t="s">
        <v>312</v>
      </c>
      <c r="T58" s="100" t="s">
        <v>298</v>
      </c>
      <c r="U58" s="104" t="s">
        <v>311</v>
      </c>
      <c r="V58" s="77" t="s">
        <v>179</v>
      </c>
      <c r="W58" s="79">
        <f>VLOOKUP(V58,'MAPAS DE RIESGOS INHER Y RESID'!$E$16:$F$18,2,FALSE)</f>
        <v>0.9</v>
      </c>
      <c r="X58" s="80">
        <f t="shared" si="4"/>
        <v>51.199999999999989</v>
      </c>
      <c r="Y58" s="93" t="str">
        <f>IF(OR('MAPAS DE RIESGOS INHER Y RESID'!$G$18='MATRIZ DE RIESGOS DE SST'!X58,X58&lt;'MAPAS DE RIESGOS INHER Y RESID'!$G$16+1),'MAPAS DE RIESGOS INHER Y RESID'!$M$19,IF(OR('MAPAS DE RIESGOS INHER Y RESID'!$H$17='MATRIZ DE RIESGOS DE SST'!X58,X58&lt;'MAPAS DE RIESGOS INHER Y RESID'!$I$18+1),'MAPAS DE RIESGOS INHER Y RESID'!$M$18,IF(OR('MAPAS DE RIESGOS INHER Y RESID'!$I$17='MATRIZ DE RIESGOS DE SST'!X58,X58&lt;'MAPAS DE RIESGOS INHER Y RESID'!$J$17+1),'MAPAS DE RIESGOS INHER Y RESID'!$M$17,'MAPAS DE RIESGOS INHER Y RESID'!$M$16)))</f>
        <v>MODERADO</v>
      </c>
      <c r="Z58" s="104" t="str">
        <f>VLOOKUP('MATRIZ DE RIESGOS DE SST'!Y58,'TABLA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9" spans="1:26" ht="142.5" customHeight="1" x14ac:dyDescent="0.25">
      <c r="A59" s="114"/>
      <c r="B59" s="114"/>
      <c r="C59" s="102"/>
      <c r="D59" s="102"/>
      <c r="E59" s="102"/>
      <c r="F59" s="102"/>
      <c r="G59" s="102"/>
      <c r="H59" s="117"/>
      <c r="I59" s="106" t="s">
        <v>106</v>
      </c>
      <c r="J59" s="107" t="s">
        <v>314</v>
      </c>
      <c r="K59" s="106" t="s">
        <v>107</v>
      </c>
      <c r="L59" s="77" t="s">
        <v>184</v>
      </c>
      <c r="M59" s="78">
        <f>VLOOKUP('MATRIZ DE RIESGOS DE SST'!L59,'MAPAS DE RIESGOS INHER Y RESID'!$E$3:$F$7,2,FALSE)</f>
        <v>2</v>
      </c>
      <c r="N59" s="77" t="s">
        <v>188</v>
      </c>
      <c r="O59" s="78">
        <f>VLOOKUP('MATRIZ DE RIESGOS DE SST'!N59,'MAPAS DE RIESGOS INHER Y RESID'!$O$3:$P$7,2,FALSE)</f>
        <v>16</v>
      </c>
      <c r="P59" s="78">
        <f t="shared" si="2"/>
        <v>32</v>
      </c>
      <c r="Q59" s="77" t="str">
        <f>IF(OR('MAPAS DE RIESGOS INHER Y RESID'!$G$7='MATRIZ DE RIESGOS DE SST'!P59,P59&lt;'MAPAS DE RIESGOS INHER Y RESID'!$G$3+1),'MAPAS DE RIESGOS INHER Y RESID'!$M$6,IF(OR('MAPAS DE RIESGOS INHER Y RESID'!$H$5='MATRIZ DE RIESGOS DE SST'!P59,P59&lt;'MAPAS DE RIESGOS INHER Y RESID'!$I$5+1),'MAPAS DE RIESGOS INHER Y RESID'!$M$5,IF(OR('MAPAS DE RIESGOS INHER Y RESID'!$I$4='MATRIZ DE RIESGOS DE SST'!P59,P59&lt;'MAPAS DE RIESGOS INHER Y RESID'!$J$4+1),'MAPAS DE RIESGOS INHER Y RESID'!$M$4,'MAPAS DE RIESGOS INHER Y RESID'!$M$3)))</f>
        <v>MODERADO</v>
      </c>
      <c r="R59" s="100"/>
      <c r="S59" s="100"/>
      <c r="T59" s="100" t="s">
        <v>298</v>
      </c>
      <c r="U59" s="104" t="s">
        <v>299</v>
      </c>
      <c r="V59" s="77" t="s">
        <v>179</v>
      </c>
      <c r="W59" s="79">
        <f>VLOOKUP(V59,'MAPAS DE RIESGOS INHER Y RESID'!$E$16:$F$18,2,FALSE)</f>
        <v>0.9</v>
      </c>
      <c r="X59" s="80">
        <f t="shared" si="4"/>
        <v>3.1999999999999993</v>
      </c>
      <c r="Y59" s="93" t="str">
        <f>IF(OR('MAPAS DE RIESGOS INHER Y RESID'!$G$18='MATRIZ DE RIESGOS DE SST'!X59,X59&lt;'MAPAS DE RIESGOS INHER Y RESID'!$G$16+1),'MAPAS DE RIESGOS INHER Y RESID'!$M$19,IF(OR('MAPAS DE RIESGOS INHER Y RESID'!$H$17='MATRIZ DE RIESGOS DE SST'!X59,X59&lt;'MAPAS DE RIESGOS INHER Y RESID'!$I$18+1),'MAPAS DE RIESGOS INHER Y RESID'!$M$18,IF(OR('MAPAS DE RIESGOS INHER Y RESID'!$I$17='MATRIZ DE RIESGOS DE SST'!X59,X59&lt;'MAPAS DE RIESGOS INHER Y RESID'!$J$17+1),'MAPAS DE RIESGOS INHER Y RESID'!$M$17,'MAPAS DE RIESGOS INHER Y RESID'!$M$16)))</f>
        <v>BAJO</v>
      </c>
      <c r="Z59" s="104" t="str">
        <f>VLOOKUP('MATRIZ DE RIESGOS DE SST'!Y59,'TABLA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0" spans="1:26" ht="156" x14ac:dyDescent="0.25">
      <c r="A60" s="114"/>
      <c r="B60" s="114"/>
      <c r="C60" s="102"/>
      <c r="D60" s="102"/>
      <c r="E60" s="102"/>
      <c r="F60" s="102"/>
      <c r="G60" s="102"/>
      <c r="H60" s="117"/>
      <c r="I60" s="106" t="s">
        <v>208</v>
      </c>
      <c r="J60" s="107" t="s">
        <v>315</v>
      </c>
      <c r="K60" s="106" t="s">
        <v>108</v>
      </c>
      <c r="L60" s="77" t="s">
        <v>184</v>
      </c>
      <c r="M60" s="78">
        <f>VLOOKUP('MATRIZ DE RIESGOS DE SST'!L60,'MAPAS DE RIESGOS INHER Y RESID'!$E$3:$F$7,2,FALSE)</f>
        <v>2</v>
      </c>
      <c r="N60" s="77" t="s">
        <v>188</v>
      </c>
      <c r="O60" s="78">
        <f>VLOOKUP('MATRIZ DE RIESGOS DE SST'!N60,'MAPAS DE RIESGOS INHER Y RESID'!$O$3:$P$7,2,FALSE)</f>
        <v>16</v>
      </c>
      <c r="P60" s="78">
        <f t="shared" si="2"/>
        <v>32</v>
      </c>
      <c r="Q60" s="77" t="str">
        <f>IF(OR('MAPAS DE RIESGOS INHER Y RESID'!$G$7='MATRIZ DE RIESGOS DE SST'!P60,P60&lt;'MAPAS DE RIESGOS INHER Y RESID'!$G$3+1),'MAPAS DE RIESGOS INHER Y RESID'!$M$6,IF(OR('MAPAS DE RIESGOS INHER Y RESID'!$H$5='MATRIZ DE RIESGOS DE SST'!P60,P60&lt;'MAPAS DE RIESGOS INHER Y RESID'!$I$5+1),'MAPAS DE RIESGOS INHER Y RESID'!$M$5,IF(OR('MAPAS DE RIESGOS INHER Y RESID'!$I$4='MATRIZ DE RIESGOS DE SST'!P60,P60&lt;'MAPAS DE RIESGOS INHER Y RESID'!$J$4+1),'MAPAS DE RIESGOS INHER Y RESID'!$M$4,'MAPAS DE RIESGOS INHER Y RESID'!$M$3)))</f>
        <v>MODERADO</v>
      </c>
      <c r="R60" s="100"/>
      <c r="S60" s="100"/>
      <c r="T60" s="100" t="s">
        <v>298</v>
      </c>
      <c r="U60" s="104" t="s">
        <v>299</v>
      </c>
      <c r="V60" s="77" t="s">
        <v>179</v>
      </c>
      <c r="W60" s="79">
        <f>VLOOKUP(V60,'MAPAS DE RIESGOS INHER Y RESID'!$E$16:$F$18,2,FALSE)</f>
        <v>0.9</v>
      </c>
      <c r="X60" s="80">
        <f t="shared" si="4"/>
        <v>3.1999999999999993</v>
      </c>
      <c r="Y60" s="93" t="str">
        <f>IF(OR('MAPAS DE RIESGOS INHER Y RESID'!$G$18='MATRIZ DE RIESGOS DE SST'!X60,X60&lt;'MAPAS DE RIESGOS INHER Y RESID'!$G$16+1),'MAPAS DE RIESGOS INHER Y RESID'!$M$19,IF(OR('MAPAS DE RIESGOS INHER Y RESID'!$H$17='MATRIZ DE RIESGOS DE SST'!X60,X60&lt;'MAPAS DE RIESGOS INHER Y RESID'!$I$18+1),'MAPAS DE RIESGOS INHER Y RESID'!$M$18,IF(OR('MAPAS DE RIESGOS INHER Y RESID'!$I$17='MATRIZ DE RIESGOS DE SST'!X60,X60&lt;'MAPAS DE RIESGOS INHER Y RESID'!$J$17+1),'MAPAS DE RIESGOS INHER Y RESID'!$M$17,'MAPAS DE RIESGOS INHER Y RESID'!$M$16)))</f>
        <v>BAJO</v>
      </c>
      <c r="Z60" s="104" t="str">
        <f>VLOOKUP('MATRIZ DE RIESGOS DE SST'!Y60,'TABLA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1" spans="1:26" ht="142.5" customHeight="1" x14ac:dyDescent="0.25">
      <c r="A61" s="114"/>
      <c r="B61" s="114"/>
      <c r="C61" s="102"/>
      <c r="D61" s="102"/>
      <c r="E61" s="102"/>
      <c r="F61" s="102"/>
      <c r="G61" s="102"/>
      <c r="H61" s="117"/>
      <c r="I61" s="106" t="s">
        <v>112</v>
      </c>
      <c r="J61" s="107" t="s">
        <v>113</v>
      </c>
      <c r="K61" s="106" t="s">
        <v>111</v>
      </c>
      <c r="L61" s="77" t="s">
        <v>184</v>
      </c>
      <c r="M61" s="78">
        <f>VLOOKUP('MATRIZ DE RIESGOS DE SST'!L61,'MAPAS DE RIESGOS INHER Y RESID'!$E$3:$F$7,2,FALSE)</f>
        <v>2</v>
      </c>
      <c r="N61" s="77" t="s">
        <v>188</v>
      </c>
      <c r="O61" s="78">
        <f>VLOOKUP('MATRIZ DE RIESGOS DE SST'!N61,'MAPAS DE RIESGOS INHER Y RESID'!$O$3:$P$7,2,FALSE)</f>
        <v>16</v>
      </c>
      <c r="P61" s="78">
        <f t="shared" ref="P61" si="25">+M61*O61</f>
        <v>32</v>
      </c>
      <c r="Q61" s="77" t="str">
        <f>IF(OR('MAPAS DE RIESGOS INHER Y RESID'!$G$7='MATRIZ DE RIESGOS DE SST'!P61,P61&lt;'MAPAS DE RIESGOS INHER Y RESID'!$G$3+1),'MAPAS DE RIESGOS INHER Y RESID'!$M$6,IF(OR('MAPAS DE RIESGOS INHER Y RESID'!$H$5='MATRIZ DE RIESGOS DE SST'!P61,P61&lt;'MAPAS DE RIESGOS INHER Y RESID'!$I$5+1),'MAPAS DE RIESGOS INHER Y RESID'!$M$5,IF(OR('MAPAS DE RIESGOS INHER Y RESID'!$I$4='MATRIZ DE RIESGOS DE SST'!P61,P61&lt;'MAPAS DE RIESGOS INHER Y RESID'!$J$4+1),'MAPAS DE RIESGOS INHER Y RESID'!$M$4,'MAPAS DE RIESGOS INHER Y RESID'!$M$3)))</f>
        <v>MODERADO</v>
      </c>
      <c r="R61" s="100" t="s">
        <v>316</v>
      </c>
      <c r="S61" s="100"/>
      <c r="T61" s="100" t="s">
        <v>298</v>
      </c>
      <c r="U61" s="104" t="s">
        <v>299</v>
      </c>
      <c r="V61" s="77" t="s">
        <v>179</v>
      </c>
      <c r="W61" s="79">
        <f>VLOOKUP(V61,'MAPAS DE RIESGOS INHER Y RESID'!$E$16:$F$18,2,FALSE)</f>
        <v>0.9</v>
      </c>
      <c r="X61" s="80">
        <f t="shared" si="4"/>
        <v>3.1999999999999993</v>
      </c>
      <c r="Y61" s="93" t="str">
        <f>IF(OR('MAPAS DE RIESGOS INHER Y RESID'!$G$18='MATRIZ DE RIESGOS DE SST'!X61,X61&lt;'MAPAS DE RIESGOS INHER Y RESID'!$G$16+1),'MAPAS DE RIESGOS INHER Y RESID'!$M$19,IF(OR('MAPAS DE RIESGOS INHER Y RESID'!$H$17='MATRIZ DE RIESGOS DE SST'!X61,X61&lt;'MAPAS DE RIESGOS INHER Y RESID'!$I$18+1),'MAPAS DE RIESGOS INHER Y RESID'!$M$18,IF(OR('MAPAS DE RIESGOS INHER Y RESID'!$I$17='MATRIZ DE RIESGOS DE SST'!X61,X61&lt;'MAPAS DE RIESGOS INHER Y RESID'!$J$17+1),'MAPAS DE RIESGOS INHER Y RESID'!$M$17,'MAPAS DE RIESGOS INHER Y RESID'!$M$16)))</f>
        <v>BAJO</v>
      </c>
      <c r="Z61" s="104" t="str">
        <f>VLOOKUP('MATRIZ DE RIESGOS DE SST'!Y61,'TABLA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2" spans="1:26" ht="142.5" customHeight="1" x14ac:dyDescent="0.25">
      <c r="A62" s="114"/>
      <c r="B62" s="114"/>
      <c r="C62" s="102"/>
      <c r="D62" s="102"/>
      <c r="E62" s="102"/>
      <c r="F62" s="102"/>
      <c r="G62" s="102"/>
      <c r="H62" s="117"/>
      <c r="I62" s="106" t="s">
        <v>114</v>
      </c>
      <c r="J62" s="107" t="s">
        <v>317</v>
      </c>
      <c r="K62" s="106" t="s">
        <v>115</v>
      </c>
      <c r="L62" s="77" t="s">
        <v>184</v>
      </c>
      <c r="M62" s="78">
        <f>VLOOKUP('MATRIZ DE RIESGOS DE SST'!L62,'MAPAS DE RIESGOS INHER Y RESID'!$E$3:$F$7,2,FALSE)</f>
        <v>2</v>
      </c>
      <c r="N62" s="77" t="s">
        <v>188</v>
      </c>
      <c r="O62" s="78">
        <f>VLOOKUP('MATRIZ DE RIESGOS DE SST'!N62,'MAPAS DE RIESGOS INHER Y RESID'!$O$3:$P$7,2,FALSE)</f>
        <v>16</v>
      </c>
      <c r="P62" s="78">
        <f t="shared" ref="P62" si="26">+M62*O62</f>
        <v>32</v>
      </c>
      <c r="Q62" s="77" t="str">
        <f>IF(OR('MAPAS DE RIESGOS INHER Y RESID'!$G$7='MATRIZ DE RIESGOS DE SST'!P62,P62&lt;'MAPAS DE RIESGOS INHER Y RESID'!$G$3+1),'MAPAS DE RIESGOS INHER Y RESID'!$M$6,IF(OR('MAPAS DE RIESGOS INHER Y RESID'!$H$5='MATRIZ DE RIESGOS DE SST'!P62,P62&lt;'MAPAS DE RIESGOS INHER Y RESID'!$I$5+1),'MAPAS DE RIESGOS INHER Y RESID'!$M$5,IF(OR('MAPAS DE RIESGOS INHER Y RESID'!$I$4='MATRIZ DE RIESGOS DE SST'!P62,P62&lt;'MAPAS DE RIESGOS INHER Y RESID'!$J$4+1),'MAPAS DE RIESGOS INHER Y RESID'!$M$4,'MAPAS DE RIESGOS INHER Y RESID'!$M$3)))</f>
        <v>MODERADO</v>
      </c>
      <c r="R62" s="100" t="s">
        <v>316</v>
      </c>
      <c r="S62" s="100"/>
      <c r="T62" s="100" t="s">
        <v>298</v>
      </c>
      <c r="U62" s="104" t="s">
        <v>299</v>
      </c>
      <c r="V62" s="77" t="s">
        <v>179</v>
      </c>
      <c r="W62" s="79">
        <f>VLOOKUP(V62,'MAPAS DE RIESGOS INHER Y RESID'!$E$16:$F$18,2,FALSE)</f>
        <v>0.9</v>
      </c>
      <c r="X62" s="80">
        <f t="shared" si="4"/>
        <v>3.1999999999999993</v>
      </c>
      <c r="Y62" s="93" t="str">
        <f>IF(OR('MAPAS DE RIESGOS INHER Y RESID'!$G$18='MATRIZ DE RIESGOS DE SST'!X62,X62&lt;'MAPAS DE RIESGOS INHER Y RESID'!$G$16+1),'MAPAS DE RIESGOS INHER Y RESID'!$M$19,IF(OR('MAPAS DE RIESGOS INHER Y RESID'!$H$17='MATRIZ DE RIESGOS DE SST'!X62,X62&lt;'MAPAS DE RIESGOS INHER Y RESID'!$I$18+1),'MAPAS DE RIESGOS INHER Y RESID'!$M$18,IF(OR('MAPAS DE RIESGOS INHER Y RESID'!$I$17='MATRIZ DE RIESGOS DE SST'!X62,X62&lt;'MAPAS DE RIESGOS INHER Y RESID'!$J$17+1),'MAPAS DE RIESGOS INHER Y RESID'!$M$17,'MAPAS DE RIESGOS INHER Y RESID'!$M$16)))</f>
        <v>BAJO</v>
      </c>
      <c r="Z62" s="104" t="str">
        <f>VLOOKUP('MATRIZ DE RIESGOS DE SST'!Y62,'TABLA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3" spans="1:26" ht="142.5" customHeight="1" x14ac:dyDescent="0.25">
      <c r="A63" s="114"/>
      <c r="B63" s="114"/>
      <c r="C63" s="102"/>
      <c r="D63" s="102"/>
      <c r="E63" s="102"/>
      <c r="F63" s="102"/>
      <c r="G63" s="102"/>
      <c r="H63" s="117"/>
      <c r="I63" s="106" t="s">
        <v>213</v>
      </c>
      <c r="J63" s="107" t="s">
        <v>318</v>
      </c>
      <c r="K63" s="106" t="s">
        <v>118</v>
      </c>
      <c r="L63" s="77" t="s">
        <v>184</v>
      </c>
      <c r="M63" s="78">
        <f>VLOOKUP('MATRIZ DE RIESGOS DE SST'!L63,'MAPAS DE RIESGOS INHER Y RESID'!$E$3:$F$7,2,FALSE)</f>
        <v>2</v>
      </c>
      <c r="N63" s="77" t="s">
        <v>188</v>
      </c>
      <c r="O63" s="78">
        <f>VLOOKUP('MATRIZ DE RIESGOS DE SST'!N63,'MAPAS DE RIESGOS INHER Y RESID'!$O$3:$P$7,2,FALSE)</f>
        <v>16</v>
      </c>
      <c r="P63" s="78">
        <f t="shared" ref="P63" si="27">+M63*O63</f>
        <v>32</v>
      </c>
      <c r="Q63" s="77" t="str">
        <f>IF(OR('MAPAS DE RIESGOS INHER Y RESID'!$G$7='MATRIZ DE RIESGOS DE SST'!P63,P63&lt;'MAPAS DE RIESGOS INHER Y RESID'!$G$3+1),'MAPAS DE RIESGOS INHER Y RESID'!$M$6,IF(OR('MAPAS DE RIESGOS INHER Y RESID'!$H$5='MATRIZ DE RIESGOS DE SST'!P63,P63&lt;'MAPAS DE RIESGOS INHER Y RESID'!$I$5+1),'MAPAS DE RIESGOS INHER Y RESID'!$M$5,IF(OR('MAPAS DE RIESGOS INHER Y RESID'!$I$4='MATRIZ DE RIESGOS DE SST'!P63,P63&lt;'MAPAS DE RIESGOS INHER Y RESID'!$J$4+1),'MAPAS DE RIESGOS INHER Y RESID'!$M$4,'MAPAS DE RIESGOS INHER Y RESID'!$M$3)))</f>
        <v>MODERADO</v>
      </c>
      <c r="R63" s="100"/>
      <c r="S63" s="100" t="s">
        <v>319</v>
      </c>
      <c r="T63" s="100" t="s">
        <v>298</v>
      </c>
      <c r="U63" s="104" t="s">
        <v>299</v>
      </c>
      <c r="V63" s="77" t="s">
        <v>179</v>
      </c>
      <c r="W63" s="79">
        <f>VLOOKUP(V63,'MAPAS DE RIESGOS INHER Y RESID'!$E$16:$F$18,2,FALSE)</f>
        <v>0.9</v>
      </c>
      <c r="X63" s="80">
        <f t="shared" si="4"/>
        <v>3.1999999999999993</v>
      </c>
      <c r="Y63" s="93" t="str">
        <f>IF(OR('MAPAS DE RIESGOS INHER Y RESID'!$G$18='MATRIZ DE RIESGOS DE SST'!X63,X63&lt;'MAPAS DE RIESGOS INHER Y RESID'!$G$16+1),'MAPAS DE RIESGOS INHER Y RESID'!$M$19,IF(OR('MAPAS DE RIESGOS INHER Y RESID'!$H$17='MATRIZ DE RIESGOS DE SST'!X63,X63&lt;'MAPAS DE RIESGOS INHER Y RESID'!$I$18+1),'MAPAS DE RIESGOS INHER Y RESID'!$M$18,IF(OR('MAPAS DE RIESGOS INHER Y RESID'!$I$17='MATRIZ DE RIESGOS DE SST'!X63,X63&lt;'MAPAS DE RIESGOS INHER Y RESID'!$J$17+1),'MAPAS DE RIESGOS INHER Y RESID'!$M$17,'MAPAS DE RIESGOS INHER Y RESID'!$M$16)))</f>
        <v>BAJO</v>
      </c>
      <c r="Z63" s="104" t="str">
        <f>VLOOKUP('MATRIZ DE RIESGOS DE SST'!Y63,'TABLA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4" spans="1:26" ht="156" x14ac:dyDescent="0.25">
      <c r="A64" s="115"/>
      <c r="B64" s="115"/>
      <c r="C64" s="103"/>
      <c r="D64" s="103"/>
      <c r="E64" s="103"/>
      <c r="F64" s="103"/>
      <c r="G64" s="103"/>
      <c r="H64" s="118"/>
      <c r="I64" s="106" t="s">
        <v>125</v>
      </c>
      <c r="J64" s="107" t="s">
        <v>123</v>
      </c>
      <c r="K64" s="106" t="s">
        <v>124</v>
      </c>
      <c r="L64" s="77" t="s">
        <v>184</v>
      </c>
      <c r="M64" s="78">
        <f>VLOOKUP('MATRIZ DE RIESGOS DE SST'!L64,'MAPAS DE RIESGOS INHER Y RESID'!$E$3:$F$7,2,FALSE)</f>
        <v>2</v>
      </c>
      <c r="N64" s="77" t="s">
        <v>188</v>
      </c>
      <c r="O64" s="78">
        <f>VLOOKUP('MATRIZ DE RIESGOS DE SST'!N64,'MAPAS DE RIESGOS INHER Y RESID'!$O$3:$P$7,2,FALSE)</f>
        <v>16</v>
      </c>
      <c r="P64" s="78">
        <f t="shared" ref="P64" si="28">+M64*O64</f>
        <v>32</v>
      </c>
      <c r="Q64" s="77" t="str">
        <f>IF(OR('MAPAS DE RIESGOS INHER Y RESID'!$G$7='MATRIZ DE RIESGOS DE SST'!P64,P64&lt;'MAPAS DE RIESGOS INHER Y RESID'!$G$3+1),'MAPAS DE RIESGOS INHER Y RESID'!$M$6,IF(OR('MAPAS DE RIESGOS INHER Y RESID'!$H$5='MATRIZ DE RIESGOS DE SST'!P64,P64&lt;'MAPAS DE RIESGOS INHER Y RESID'!$I$5+1),'MAPAS DE RIESGOS INHER Y RESID'!$M$5,IF(OR('MAPAS DE RIESGOS INHER Y RESID'!$I$4='MATRIZ DE RIESGOS DE SST'!P64,P64&lt;'MAPAS DE RIESGOS INHER Y RESID'!$J$4+1),'MAPAS DE RIESGOS INHER Y RESID'!$M$4,'MAPAS DE RIESGOS INHER Y RESID'!$M$3)))</f>
        <v>MODERADO</v>
      </c>
      <c r="R64" s="100"/>
      <c r="S64" s="100"/>
      <c r="T64" s="100" t="s">
        <v>298</v>
      </c>
      <c r="U64" s="104" t="s">
        <v>320</v>
      </c>
      <c r="V64" s="77" t="s">
        <v>179</v>
      </c>
      <c r="W64" s="79">
        <f>VLOOKUP(V64,'MAPAS DE RIESGOS INHER Y RESID'!$E$16:$F$18,2,FALSE)</f>
        <v>0.9</v>
      </c>
      <c r="X64" s="80">
        <f t="shared" si="4"/>
        <v>3.1999999999999993</v>
      </c>
      <c r="Y64" s="93" t="str">
        <f>IF(OR('MAPAS DE RIESGOS INHER Y RESID'!$G$18='MATRIZ DE RIESGOS DE SST'!X64,X64&lt;'MAPAS DE RIESGOS INHER Y RESID'!$G$16+1),'MAPAS DE RIESGOS INHER Y RESID'!$M$19,IF(OR('MAPAS DE RIESGOS INHER Y RESID'!$H$17='MATRIZ DE RIESGOS DE SST'!X64,X64&lt;'MAPAS DE RIESGOS INHER Y RESID'!$I$18+1),'MAPAS DE RIESGOS INHER Y RESID'!$M$18,IF(OR('MAPAS DE RIESGOS INHER Y RESID'!$I$17='MATRIZ DE RIESGOS DE SST'!X64,X64&lt;'MAPAS DE RIESGOS INHER Y RESID'!$J$17+1),'MAPAS DE RIESGOS INHER Y RESID'!$M$17,'MAPAS DE RIESGOS INHER Y RESID'!$M$16)))</f>
        <v>BAJO</v>
      </c>
      <c r="Z64" s="104" t="str">
        <f>VLOOKUP('MATRIZ DE RIESGOS DE SST'!Y64,'TABLA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</sheetData>
  <autoFilter ref="A5:Z64"/>
  <mergeCells count="35">
    <mergeCell ref="L4:O4"/>
    <mergeCell ref="Z4:Z5"/>
    <mergeCell ref="W4:W5"/>
    <mergeCell ref="H6:H19"/>
    <mergeCell ref="C1:Y1"/>
    <mergeCell ref="A1:B1"/>
    <mergeCell ref="A4:A5"/>
    <mergeCell ref="B4:C4"/>
    <mergeCell ref="D4:G4"/>
    <mergeCell ref="H4:H5"/>
    <mergeCell ref="I4:I5"/>
    <mergeCell ref="X4:X5"/>
    <mergeCell ref="B2:Z2"/>
    <mergeCell ref="B3:Z3"/>
    <mergeCell ref="J4:J5"/>
    <mergeCell ref="K4:K5"/>
    <mergeCell ref="Q4:Q5"/>
    <mergeCell ref="R4:U4"/>
    <mergeCell ref="V4:V5"/>
    <mergeCell ref="Y4:Y5"/>
    <mergeCell ref="D35:D55"/>
    <mergeCell ref="A35:A64"/>
    <mergeCell ref="H35:H64"/>
    <mergeCell ref="B35:B64"/>
    <mergeCell ref="F6:F19"/>
    <mergeCell ref="G6:G19"/>
    <mergeCell ref="H20:H34"/>
    <mergeCell ref="A20:A34"/>
    <mergeCell ref="B20:B34"/>
    <mergeCell ref="D20:D34"/>
    <mergeCell ref="A6:A19"/>
    <mergeCell ref="B6:B19"/>
    <mergeCell ref="C6:C19"/>
    <mergeCell ref="D6:D19"/>
    <mergeCell ref="E6:E19"/>
  </mergeCells>
  <printOptions horizontalCentered="1"/>
  <pageMargins left="0.39370078740157483" right="0.39370078740157483" top="0.39370078740157483" bottom="0.39370078740157483" header="0.31496062992125984" footer="0.31496062992125984"/>
  <pageSetup scale="55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28" operator="equal" id="{D6440164-8CD3-4855-8F73-064FD84562D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9" operator="equal" id="{5BBA0A20-DC91-4F2C-A03C-41CCB65B91E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0" operator="equal" id="{DC670425-9755-4CA0-847C-767592FB554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1" operator="equal" id="{04644A2D-C146-4CFD-9BFD-1884ABDE558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2" operator="equal" id="{04D804E3-4503-479F-BBFF-E08B565465A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L6:L24 L27:L28 L32:L34 L56:L60</xm:sqref>
        </x14:conditionalFormatting>
        <x14:conditionalFormatting xmlns:xm="http://schemas.microsoft.com/office/excel/2006/main">
          <x14:cfRule type="cellIs" priority="323" operator="equal" id="{3E4CDF7E-5550-4D57-9D85-0A7DE829F87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4" operator="equal" id="{E0004973-6D6D-43C2-8DC8-36DDC079D06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5" operator="equal" id="{2F45840A-0085-43AC-9AF0-701A19231CC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6" operator="equal" id="{80FF7A91-0BFA-4752-8E2F-C37A6B9D013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7" operator="equal" id="{39B3A32D-AC04-452F-81A4-724491F2981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N6:N24 N27:N28 N32:N34 N56:N60</xm:sqref>
        </x14:conditionalFormatting>
        <x14:conditionalFormatting xmlns:xm="http://schemas.microsoft.com/office/excel/2006/main">
          <x14:cfRule type="cellIs" priority="429" operator="equal" id="{712895BE-B728-4008-9339-AEECB3F7B8B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0" operator="equal" id="{BB4B1026-88FB-4426-982C-E5834819DD0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5" operator="equal" id="{2F7FA46E-9E3D-46F5-BBB0-62E12C1C0EF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6" operator="equal" id="{0B501C9D-934B-479F-A7AF-41870AB13D2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Q6:Q24 V6:V24 Y6:Y24 Y27:Y28 V27:V28 Q27:Q28 Q32:Q34 V32:V34 Y32:Y35 V56:V60 Q56:Q60 Y40:Y44 Y46:Y50 Y52:Y64</xm:sqref>
        </x14:conditionalFormatting>
        <x14:conditionalFormatting xmlns:xm="http://schemas.microsoft.com/office/excel/2006/main">
          <x14:cfRule type="cellIs" priority="292" operator="equal" id="{C12269F9-B1A3-4A3D-8741-4A174CD68B76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3" operator="equal" id="{312DE149-A58F-407F-ADE9-33D2FBC1A50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4" operator="equal" id="{B95A8DFF-3324-4E6C-9670-21FA95CEA59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5" operator="equal" id="{62D6BCB4-4B1F-443F-A4FD-CC936CBE2D7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6" operator="equal" id="{9B355EE0-34B9-4EB7-9DC6-81BA0CD154C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cellIs" priority="287" operator="equal" id="{4C77FCE1-197D-4458-9640-EF48C140B4A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8" operator="equal" id="{A1AF1844-C6E1-41BE-B00C-C834AC86D0B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9" operator="equal" id="{8A6455BD-4461-4329-8006-938C5E49E95D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0" operator="equal" id="{3079FF2C-1E95-4946-B5C2-715EBA953EE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1" operator="equal" id="{4B6CE346-8239-4727-B0C5-C8F4745ABAD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cellIs" priority="297" operator="equal" id="{88A0BFD0-2EB0-4E30-9013-6A387C78E98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8" operator="equal" id="{308B4CE7-543E-46CA-A147-9094524008D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9" operator="equal" id="{70A88121-741F-426E-8C9D-18A55160710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0" operator="equal" id="{D63BC208-179E-4844-B567-A08F5C28A40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Q26 V26 Y26</xm:sqref>
        </x14:conditionalFormatting>
        <x14:conditionalFormatting xmlns:xm="http://schemas.microsoft.com/office/excel/2006/main">
          <x14:cfRule type="cellIs" priority="278" operator="equal" id="{0C022C29-489B-47DE-954E-0FF1BE2B21E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9" operator="equal" id="{86BCB0E0-D14A-450E-A1D0-2616C6E3062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0" operator="equal" id="{065F33CD-585A-4E48-9D1D-8C67DF21FB7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1" operator="equal" id="{B76695A2-B1E1-44E5-A02E-2A85283800B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2" operator="equal" id="{383E5C6B-CCE2-4300-BE15-6D468A38F0E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cellIs" priority="273" operator="equal" id="{EDA4522B-D4C4-446C-A033-68389016EA12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4" operator="equal" id="{C1E1355A-23F7-418A-BE80-A0A57C1D1D0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5" operator="equal" id="{C3D82EA5-C2C3-4828-87ED-05C4AE41E66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6" operator="equal" id="{1BB155A5-8698-41D0-BAAF-A45CD2A382B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7" operator="equal" id="{892B1040-36C1-40D7-899B-63C71D60CBE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cellIs" priority="283" operator="equal" id="{38859A70-23F5-4A1F-860A-6870E0C08D0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4" operator="equal" id="{0E373E09-E6E5-476D-A154-3D5F44B866B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5" operator="equal" id="{B20EF7FD-D82D-4BC2-A373-6DF140CC32A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6" operator="equal" id="{EA820CDB-4A25-4E2B-948C-B0E4B5BC4F0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Q25 V25 Y25</xm:sqref>
        </x14:conditionalFormatting>
        <x14:conditionalFormatting xmlns:xm="http://schemas.microsoft.com/office/excel/2006/main">
          <x14:cfRule type="cellIs" priority="264" operator="equal" id="{290613E7-5D57-4F1E-8757-0D448C9CA6D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5" operator="equal" id="{9FF8C272-3096-44CA-BE1B-55D6A17DB34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6" operator="equal" id="{7624F783-26D8-49F9-A267-2BB76FE1514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7" operator="equal" id="{F3AC24B4-BED7-4AE3-9748-4896B38ACC7F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8" operator="equal" id="{532DF6BA-CB8E-4417-A771-9B3A61A2A11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cellIs" priority="259" operator="equal" id="{20AA6D8B-3E3C-4FBD-8E0F-3415C2C558CB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0" operator="equal" id="{B2DBA436-EAC6-43CD-9405-5620EB3CEB9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1" operator="equal" id="{7EB9EEFC-AC4D-4779-A864-4D9C4D796DB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2" operator="equal" id="{2A17982F-25A1-4480-BD9B-E8D6A39D7F5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3" operator="equal" id="{AB3708FC-8068-4EC2-8DE4-241D1C7848D3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cellIs" priority="269" operator="equal" id="{7555CB95-7DF8-4614-BB97-9B776C2F4D4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0" operator="equal" id="{B09A7265-77AA-40F7-B97B-D5D10A1A0C4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1" operator="equal" id="{C231C8FD-2D92-4C6F-8BE5-0DA481ABE81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2" operator="equal" id="{A073DD88-DC24-4126-A25D-6F41E3578FC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Y29 V29 Q29</xm:sqref>
        </x14:conditionalFormatting>
        <x14:conditionalFormatting xmlns:xm="http://schemas.microsoft.com/office/excel/2006/main">
          <x14:cfRule type="cellIs" priority="250" operator="equal" id="{F727C5BB-0539-45E5-8FBB-7A8E2F0CCCAC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1" operator="equal" id="{9D114F19-8C68-4A53-BD04-822CAD5153A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2" operator="equal" id="{B1AC790F-E5D3-4421-A041-8ABF7D3E2B9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3" operator="equal" id="{DB02D267-97F8-4124-9869-9C38D65B6C8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4" operator="equal" id="{C3B026DD-1F59-4BA1-B47A-BB572FC0406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L30</xm:sqref>
        </x14:conditionalFormatting>
        <x14:conditionalFormatting xmlns:xm="http://schemas.microsoft.com/office/excel/2006/main">
          <x14:cfRule type="cellIs" priority="245" operator="equal" id="{D2BB992D-084F-4F7A-811D-28709538763C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6" operator="equal" id="{5E35A86C-E269-46CB-A34F-0077B347156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7" operator="equal" id="{2F996E33-C19D-435B-B73C-8810D70FF09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8" operator="equal" id="{258F5EA2-541F-470A-9969-74A13682C0D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9" operator="equal" id="{4D3E1936-447A-47A0-BA62-84FFE18EC76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N30</xm:sqref>
        </x14:conditionalFormatting>
        <x14:conditionalFormatting xmlns:xm="http://schemas.microsoft.com/office/excel/2006/main">
          <x14:cfRule type="cellIs" priority="255" operator="equal" id="{6F97E460-C2BD-4BE0-83AF-EF64AE32739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6" operator="equal" id="{93859096-21DE-4929-8FD8-906D6B74A92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7" operator="equal" id="{CBCE754E-AE25-4AA3-8F85-77758D6EEE4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8" operator="equal" id="{0EB00064-0B7E-4015-928A-0A47D9B870F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Y30 V30 Q30</xm:sqref>
        </x14:conditionalFormatting>
        <x14:conditionalFormatting xmlns:xm="http://schemas.microsoft.com/office/excel/2006/main">
          <x14:cfRule type="cellIs" priority="236" operator="equal" id="{943222AB-C6B5-40DF-ABE2-1614E8CD0E4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7" operator="equal" id="{DC6D7F57-A123-4C93-84CF-76B3D0035AC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8" operator="equal" id="{51B8375F-4403-4680-B0D7-449FD86216F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9" operator="equal" id="{98327138-16FB-4505-A424-41EB05665D3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0" operator="equal" id="{54F0013C-FE7D-47EC-9F90-E1B31F6EACC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L31</xm:sqref>
        </x14:conditionalFormatting>
        <x14:conditionalFormatting xmlns:xm="http://schemas.microsoft.com/office/excel/2006/main">
          <x14:cfRule type="cellIs" priority="231" operator="equal" id="{D6875DAF-95B8-4279-9B3B-4499BBBEC72E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2" operator="equal" id="{AE28853B-924E-40EB-AB52-8467C621E4A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3" operator="equal" id="{E0D9DC8C-5F16-4373-9CBC-6485C455E2C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4" operator="equal" id="{2C49B95B-E072-4502-85DA-5E4AF753A5F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5" operator="equal" id="{0D43718A-A7A0-4EB3-8090-61F9214D747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N31</xm:sqref>
        </x14:conditionalFormatting>
        <x14:conditionalFormatting xmlns:xm="http://schemas.microsoft.com/office/excel/2006/main">
          <x14:cfRule type="cellIs" priority="241" operator="equal" id="{48953091-4B54-410D-BB46-68037367D82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2" operator="equal" id="{9B45B1B1-6C11-4C1F-A1C3-02EBFD67290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3" operator="equal" id="{B3DBDC06-8375-4A9B-9B45-15E4AEF4FA7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4" operator="equal" id="{13E467EC-E7F1-4BA0-954C-2187A0FC2AF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Y31 V31 Q31</xm:sqref>
        </x14:conditionalFormatting>
        <x14:conditionalFormatting xmlns:xm="http://schemas.microsoft.com/office/excel/2006/main">
          <x14:cfRule type="cellIs" priority="222" operator="equal" id="{08AC0EFF-DA4E-422F-B6EC-B86CD2FB67B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3" operator="equal" id="{2DFA6C1E-C383-45E8-BF5A-38771B9D475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4" operator="equal" id="{0AD59D10-85F3-4DC6-8D4A-82A7ABCD4B5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5" operator="equal" id="{FD190A65-761D-4C2B-9A67-17793A1105A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6" operator="equal" id="{CD2DA775-D819-41AD-9288-B6FD93B47F0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L35 L47:L48 L53:L55 L40:L43</xm:sqref>
        </x14:conditionalFormatting>
        <x14:conditionalFormatting xmlns:xm="http://schemas.microsoft.com/office/excel/2006/main">
          <x14:cfRule type="cellIs" priority="217" operator="equal" id="{B4E9B342-6839-4FA3-B60A-515A05EA22C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8" operator="equal" id="{FA4C56F1-9A87-4218-BFBF-602D5BFC4E3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9" operator="equal" id="{57942CF1-085E-4B40-B8A9-6AEA7A90689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0" operator="equal" id="{78410B5F-6948-4399-AF9C-01B8708EF40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1" operator="equal" id="{CA7D3128-C893-46A9-9CDE-831A01C324FA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N35 N47:N48 N53:N55 N40:N43</xm:sqref>
        </x14:conditionalFormatting>
        <x14:conditionalFormatting xmlns:xm="http://schemas.microsoft.com/office/excel/2006/main">
          <x14:cfRule type="cellIs" priority="227" operator="equal" id="{F717226C-AE69-4FEB-8636-48C98DEBEF0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8" operator="equal" id="{F3AFE371-4983-4876-B415-23C682E9AF3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9" operator="equal" id="{E6CBE385-9A12-42A8-B821-49A3A4C7C0F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0" operator="equal" id="{4C21B854-6BF6-442F-92F2-3788EA0DF65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Q35 V35 V47:V48 Q47:Q48 Q53:Q55 V53:V55 V40:V43 Q40:Q43</xm:sqref>
        </x14:conditionalFormatting>
        <x14:conditionalFormatting xmlns:xm="http://schemas.microsoft.com/office/excel/2006/main">
          <x14:cfRule type="cellIs" priority="208" operator="equal" id="{459820F3-A340-43A4-8EC1-2715873C563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9" operator="equal" id="{7B833F3C-8177-4F94-9386-E405A09B051D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0" operator="equal" id="{976477E7-6BB5-47A0-85B3-7E4C4A81C45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1" operator="equal" id="{31C30125-1498-4713-8EE8-1E61E4F5EC8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2" operator="equal" id="{2DFB95B2-4FB8-4783-A336-0FD0FD90E98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cellIs" priority="203" operator="equal" id="{6DD535BF-F3D2-4462-857E-06D478AAAEBC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4" operator="equal" id="{8BDCA761-6D51-447D-9AFA-6D2D4083DC0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5" operator="equal" id="{5E3B2B1F-C794-4065-9DDC-B15C1DBABC8D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6" operator="equal" id="{97B9F823-3777-4897-8CA9-346A204F403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7" operator="equal" id="{A7C5C592-C846-4123-97F5-88A6E60C511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cellIs" priority="213" operator="equal" id="{6056B453-1F15-4BCE-8839-8E476321DCA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4" operator="equal" id="{09F64419-F847-457B-AFF5-59B127CD612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5" operator="equal" id="{5D2BCE61-5EC5-4E6D-A318-1B5E08504BE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6" operator="equal" id="{C160850B-B190-4E21-971C-AF03CCB4444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Q46 V46</xm:sqref>
        </x14:conditionalFormatting>
        <x14:conditionalFormatting xmlns:xm="http://schemas.microsoft.com/office/excel/2006/main">
          <x14:cfRule type="cellIs" priority="194" operator="equal" id="{7CF042A6-AAF1-4C28-993D-67E2CFBF3C03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5" operator="equal" id="{13EB5D52-417B-4778-ABD0-8F610690334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6" operator="equal" id="{9D0BDF71-1C27-4C70-BBC2-D8418C850AF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7" operator="equal" id="{6FD3B427-76B1-4FF5-ABCD-BE9FB15E7ED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8" operator="equal" id="{F942B91F-BDA6-45BF-B5B3-9037DA0836B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cellIs" priority="189" operator="equal" id="{EE5D8CBC-8433-4B31-98D4-9EB9F944D911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0" operator="equal" id="{043183D5-4553-4FF0-B9E5-099F3EAD640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1" operator="equal" id="{6506873B-7E5D-4609-8312-D097842686D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2" operator="equal" id="{A975B5E8-3BF1-44CA-8F43-5BC044A1057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3" operator="equal" id="{8CFA17BE-2AC4-4770-B0DF-3873F4E2862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cellIs" priority="199" operator="equal" id="{20EB4342-89F2-48E7-81C7-E297BC42E4D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0" operator="equal" id="{3C1CAE36-A4C0-49BF-ACCA-E4DFADB4A65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1" operator="equal" id="{003ED1CD-AE71-4728-86A6-949C7E202C6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2" operator="equal" id="{3497045E-9041-408F-9C82-B3F4D8D15AB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Q44 V44</xm:sqref>
        </x14:conditionalFormatting>
        <x14:conditionalFormatting xmlns:xm="http://schemas.microsoft.com/office/excel/2006/main">
          <x14:cfRule type="cellIs" priority="180" operator="equal" id="{6A04E11B-37EA-4C90-BAD5-6C9B419C5F4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1" operator="equal" id="{122BC6B5-5CAC-45B9-9743-DA310D74761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2" operator="equal" id="{91EBED3C-EE28-46A0-936E-4A994951299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3" operator="equal" id="{FA536A23-8F41-4795-9C8D-30749D07FDB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4" operator="equal" id="{5EF0AE1B-C406-4DBF-8C5E-402611D94DF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cellIs" priority="175" operator="equal" id="{0A564409-8351-4DAE-AB5E-5E79435B962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" operator="equal" id="{A4D8E119-CCC6-4974-A2C1-B7D769AC553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" operator="equal" id="{BB67E415-83CE-4709-9FA8-9FD2BA9B398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8" operator="equal" id="{1928F23A-9DCE-4FFB-9BD5-6DD82786FB82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9" operator="equal" id="{4D234FCC-8A52-4F8E-A0B2-5E38A7BFDA2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N49</xm:sqref>
        </x14:conditionalFormatting>
        <x14:conditionalFormatting xmlns:xm="http://schemas.microsoft.com/office/excel/2006/main">
          <x14:cfRule type="cellIs" priority="185" operator="equal" id="{15C7E5BD-BF2A-4365-82BC-1165DC833C0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6" operator="equal" id="{7F3C60A8-CD95-4C93-96F8-B43AE4C53E8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7" operator="equal" id="{DB8972CC-E153-4193-9462-D6971A3D618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8" operator="equal" id="{15951A42-5519-40A4-8DDF-8DDBB20E9C0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V49 Q49</xm:sqref>
        </x14:conditionalFormatting>
        <x14:conditionalFormatting xmlns:xm="http://schemas.microsoft.com/office/excel/2006/main">
          <x14:cfRule type="cellIs" priority="166" operator="equal" id="{4FF760E3-18DA-4E23-A2A1-AF57E6D613C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" operator="equal" id="{2A435DC7-CDD8-4BBD-934E-39A2F413E43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" operator="equal" id="{B9297D10-8823-4BA6-B5E0-267FE4E2C90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9" operator="equal" id="{CE80730F-AF01-4B37-9ED1-D467872A4C1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" operator="equal" id="{B317DC55-0518-4A6D-8F6C-D24AEEE5D14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L50</xm:sqref>
        </x14:conditionalFormatting>
        <x14:conditionalFormatting xmlns:xm="http://schemas.microsoft.com/office/excel/2006/main">
          <x14:cfRule type="cellIs" priority="161" operator="equal" id="{1EF9AF07-B456-4524-BDB6-0341B38A7F4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2" operator="equal" id="{9B7E72B3-BEA8-402D-AEA7-EC84ECA719E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3" operator="equal" id="{FB2568BF-F883-4AC9-819A-862414066BE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4" operator="equal" id="{E4587082-A14A-475F-81EB-746EB9F93A0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" operator="equal" id="{223318E8-174B-4FBD-81AD-46172D5C73A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N50</xm:sqref>
        </x14:conditionalFormatting>
        <x14:conditionalFormatting xmlns:xm="http://schemas.microsoft.com/office/excel/2006/main">
          <x14:cfRule type="cellIs" priority="171" operator="equal" id="{A00F05D7-E44F-44D6-85D6-FF169237539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" operator="equal" id="{D1128CC3-CFD6-47AC-889D-C26FA933914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3" operator="equal" id="{A28768D9-6E39-4B11-8A32-ABC6682CF9D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4" operator="equal" id="{F32A5074-2607-499A-BFBB-6A5AA8A2D5C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V50 Q50</xm:sqref>
        </x14:conditionalFormatting>
        <x14:conditionalFormatting xmlns:xm="http://schemas.microsoft.com/office/excel/2006/main">
          <x14:cfRule type="cellIs" priority="152" operator="equal" id="{757BF366-D7D5-4747-920C-BCE53AAAB00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" operator="equal" id="{5ED9F4D4-4AEF-4015-A733-14C00148684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" operator="equal" id="{19B4EECC-7F9F-4240-A7B4-37B13B89F88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5" operator="equal" id="{676CBF58-A50A-4011-BF67-0951B0FAAC9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6" operator="equal" id="{BCE572F7-5E6A-474E-BBBC-FF1164F1FA1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cellIs" priority="147" operator="equal" id="{C0BA83D1-CA4E-4BE0-ADB9-E87A5BCF482E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8" operator="equal" id="{C1B2F64B-1592-4B13-BAB4-B28056F349C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9" operator="equal" id="{48F3F456-F3E3-42FC-9519-776560367A5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0" operator="equal" id="{D68EC430-9115-4EF0-ABA1-74D13771A10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" operator="equal" id="{CA5EFE7E-46A6-4B01-A3EF-BAB1EB9AE1D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cellIs" priority="157" operator="equal" id="{32C595D8-6EB4-47A4-B69B-8E936A6D2FD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8" operator="equal" id="{92B96AAC-FF41-424E-8931-F0FA6CD3213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9" operator="equal" id="{F743AB8C-0212-46B2-94A1-8678D1DF836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0" operator="equal" id="{3A111C1F-DBCD-4FA0-854D-6F3B242046E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V52 Q52</xm:sqref>
        </x14:conditionalFormatting>
        <x14:conditionalFormatting xmlns:xm="http://schemas.microsoft.com/office/excel/2006/main">
          <x14:cfRule type="cellIs" priority="143" operator="equal" id="{073A81CB-0AD0-4899-9D22-EBDE076A2C4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4" operator="equal" id="{D8D862A0-1710-4035-93E9-92105C1D058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5" operator="equal" id="{9F62CAA7-008C-4CF0-9014-C51E261CF9F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" operator="equal" id="{9E1997FC-18D9-4CE9-8CB8-4E5E87C7DAE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Y36</xm:sqref>
        </x14:conditionalFormatting>
        <x14:conditionalFormatting xmlns:xm="http://schemas.microsoft.com/office/excel/2006/main">
          <x14:cfRule type="cellIs" priority="134" operator="equal" id="{EBC2D29E-B905-40CB-8DBB-BE0B64E74C0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" operator="equal" id="{76043FF2-D767-4C37-A4FF-DDD1EBE5F03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" operator="equal" id="{5F4B1BB5-AE49-4E74-9855-F54553C2895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" operator="equal" id="{9E4C1947-736B-451B-BCFB-021D194ADB6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" operator="equal" id="{2AD8A9EE-7653-4805-A7D2-CEE367F7BCA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cellIs" priority="129" operator="equal" id="{A43BAAD2-E333-4560-84D4-1387121C80F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" operator="equal" id="{CB143E0A-5C3B-45D0-A81D-A5DF20BCDBC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" operator="equal" id="{CB6D0D8C-E7FF-42FD-A4BC-64315434ED7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" operator="equal" id="{6D11B657-C236-4E96-AE2E-AFDD797788E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" operator="equal" id="{338609CD-1677-4555-BD45-F88A5EB7754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cellIs" priority="139" operator="equal" id="{47D4D3A9-44A3-488F-9358-E21333F302A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0" operator="equal" id="{5E4B53E7-A346-4F55-8EA4-508B7AC6EA4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1" operator="equal" id="{A8DA0221-E110-4AB3-AE5F-515C70E977C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2" operator="equal" id="{203207AC-4E9F-44EF-9BDB-53A3FCB57F9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Q36 V36</xm:sqref>
        </x14:conditionalFormatting>
        <x14:conditionalFormatting xmlns:xm="http://schemas.microsoft.com/office/excel/2006/main">
          <x14:cfRule type="cellIs" priority="125" operator="equal" id="{E352F588-8CAE-4EE5-9ACF-043AFAFC9AE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" operator="equal" id="{F38105E5-BE3F-4B8E-AFA9-1479E457474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" operator="equal" id="{C46D0775-C0DD-4043-ACBA-E679D840857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" operator="equal" id="{88A9795B-E70F-4375-8DC0-BBE17EC32D9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Y37</xm:sqref>
        </x14:conditionalFormatting>
        <x14:conditionalFormatting xmlns:xm="http://schemas.microsoft.com/office/excel/2006/main">
          <x14:cfRule type="cellIs" priority="116" operator="equal" id="{E18A67C4-76A4-474C-8CFC-ABD59F7E542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" operator="equal" id="{7CA61151-B385-4839-8302-A002A89CC43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" operator="equal" id="{889E0FE1-594D-42E2-9F63-9F6AFF52717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" operator="equal" id="{808B0116-41D8-4305-BABD-78A52AB3DBA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" operator="equal" id="{1F466463-7BE4-48F0-A5DF-381BF71A71B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cellIs" priority="111" operator="equal" id="{1496CC39-D757-4EA9-AF85-F8322A4C411A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2" operator="equal" id="{E85DCB1D-F2B9-498D-878F-CA047C6A11E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3" operator="equal" id="{F4D4FD3A-3EC6-43DF-9FD6-CAE78DAA2CE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4" operator="equal" id="{318C2D9E-E5B4-4205-A2B3-A59039F2069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5" operator="equal" id="{9517F5B9-4B0C-4E02-B141-FC4470FF049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cellIs" priority="121" operator="equal" id="{40CD02E8-1FE9-493E-A6F6-5BC42A10DE4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" operator="equal" id="{F88AF122-8B20-42CF-86D4-FE0C39C7FD4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" operator="equal" id="{E25ED59A-9109-48C4-82DC-36720C21E6C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" operator="equal" id="{9FDD9FD2-66E3-4C8D-BFCA-3D97570C256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Q37 V37</xm:sqref>
        </x14:conditionalFormatting>
        <x14:conditionalFormatting xmlns:xm="http://schemas.microsoft.com/office/excel/2006/main">
          <x14:cfRule type="cellIs" priority="107" operator="equal" id="{4D148B2E-A126-48B9-93C9-16B82658370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" operator="equal" id="{15955C68-95FB-4FCC-8C7F-1026EDA96CC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" operator="equal" id="{51662502-0FAC-4E8A-A5CD-D3439C72A5F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0" operator="equal" id="{B6D9F0FB-16AC-4066-AFEB-6B28044E22E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Y38:Y39</xm:sqref>
        </x14:conditionalFormatting>
        <x14:conditionalFormatting xmlns:xm="http://schemas.microsoft.com/office/excel/2006/main">
          <x14:cfRule type="cellIs" priority="98" operator="equal" id="{DBC1E498-B72D-43F8-90E8-9892E9094E7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9" operator="equal" id="{4671E192-EA4B-4BFD-80F7-46EC766120C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0" operator="equal" id="{D0A73E32-3436-4FC5-8658-2BE0A023622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1" operator="equal" id="{5F57BEE9-E5D7-4601-B684-E7FF9CC906A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2" operator="equal" id="{D418EE06-4070-499D-98F6-9DC708DE3E4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L38:L39</xm:sqref>
        </x14:conditionalFormatting>
        <x14:conditionalFormatting xmlns:xm="http://schemas.microsoft.com/office/excel/2006/main">
          <x14:cfRule type="cellIs" priority="93" operator="equal" id="{FB7CBF62-40DF-4086-9E2E-1A498938827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" operator="equal" id="{0B217C69-7B2C-4E62-8B88-C3A231EC98A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" operator="equal" id="{015D2E4F-E138-4330-AEC5-57516D310FC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" operator="equal" id="{C30C0EAC-5415-4FD6-8E22-0CB29AA8780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" operator="equal" id="{EDE0B8D2-1940-4568-B425-B9E63C826A1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N38:N39</xm:sqref>
        </x14:conditionalFormatting>
        <x14:conditionalFormatting xmlns:xm="http://schemas.microsoft.com/office/excel/2006/main">
          <x14:cfRule type="cellIs" priority="103" operator="equal" id="{8D50A951-B357-4EE0-BBF6-78D8EEEE314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4" operator="equal" id="{6351E036-5386-4752-87EF-8F729B6CD77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" operator="equal" id="{30B9FBAC-B52A-481B-BFCD-549472E2486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" operator="equal" id="{C8900510-FB26-4BB4-87D9-3B16E234DAC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Q38:Q39 V38:V39</xm:sqref>
        </x14:conditionalFormatting>
        <x14:conditionalFormatting xmlns:xm="http://schemas.microsoft.com/office/excel/2006/main">
          <x14:cfRule type="cellIs" priority="89" operator="equal" id="{332F0244-D755-4A8D-BC43-A33F8744C1F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" operator="equal" id="{BB96B7BA-E904-43ED-A39D-89A9AEF8F2F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" operator="equal" id="{1FDB8DD4-C08B-4881-8869-BEA993369EF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" operator="equal" id="{9C443A17-C765-4D87-8B87-46E78A4ABFB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Y45</xm:sqref>
        </x14:conditionalFormatting>
        <x14:conditionalFormatting xmlns:xm="http://schemas.microsoft.com/office/excel/2006/main">
          <x14:cfRule type="cellIs" priority="80" operator="equal" id="{E0D81347-140A-4CFF-8E6F-26CF5AE8817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" operator="equal" id="{05ABDFE7-6C93-45A8-B3D0-3CD7E5CCDF4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" operator="equal" id="{D0C951B9-BEAB-463B-80C4-A4DA1469673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" operator="equal" id="{0B0CE72E-E2B2-4EE7-9DC5-A57E1841622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" operator="equal" id="{B6698600-FD7A-44A3-9BF5-515E846C1E5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cellIs" priority="75" operator="equal" id="{74964D17-5871-48A5-A0CB-FC52ECAFA04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" operator="equal" id="{6C5143F4-63C9-4F5B-A54D-AA3BA91890C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" operator="equal" id="{06FAD890-A047-4221-8543-785C0B91A8A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" operator="equal" id="{40786218-6EF0-4787-98B9-689ABCBA538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" operator="equal" id="{253AE2C0-84BB-4E45-B35E-5D7D0705CCE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cellIs" priority="85" operator="equal" id="{11794162-AD88-44EF-BF42-50841F31850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" operator="equal" id="{C116A326-6FDA-4803-9B8C-145EFCD1F25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" operator="equal" id="{2854CD19-0081-4DDF-889C-3D5D20E0A58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" operator="equal" id="{51369A5C-F7C1-4FC6-80DA-9D5F4DA173F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Q45 V45</xm:sqref>
        </x14:conditionalFormatting>
        <x14:conditionalFormatting xmlns:xm="http://schemas.microsoft.com/office/excel/2006/main">
          <x14:cfRule type="cellIs" priority="71" operator="equal" id="{5F596DF5-FBF3-41D9-BB9D-9672F0737B9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" operator="equal" id="{12B92FF7-6C9E-4416-86A0-8D3A5A76815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" operator="equal" id="{1891218F-3283-48E9-B6C5-5F90A91B941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" operator="equal" id="{9F0DEABF-1E92-4CCF-99A4-544B84F89C9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Y51</xm:sqref>
        </x14:conditionalFormatting>
        <x14:conditionalFormatting xmlns:xm="http://schemas.microsoft.com/office/excel/2006/main">
          <x14:cfRule type="cellIs" priority="62" operator="equal" id="{D216B646-AEA1-4BAC-B5BA-9B0C6FDB6D8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" operator="equal" id="{0E61CAAF-4F23-48B7-8FF4-C7CFD729320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" operator="equal" id="{58DE5F6B-9085-4473-8EDA-BB020410FBE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" operator="equal" id="{011D454C-B242-4455-91DF-46AEE8378B8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" operator="equal" id="{625756B2-A319-4CA1-BF1C-3AA82E1839A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cellIs" priority="57" operator="equal" id="{CA7BE9DD-DA27-4569-90F7-764E78F499B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" operator="equal" id="{5D89CC7E-816F-4B6A-939D-7B6280EBC8F2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" operator="equal" id="{B8CCB345-4565-4804-BC8E-2C81F459C0B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" operator="equal" id="{B7361640-6BF9-4ABC-9181-33548A4D4A0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" operator="equal" id="{911AFF7B-C70C-4433-842C-3EC0998C50E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cellIs" priority="67" operator="equal" id="{8CC990A7-1DEE-40B5-BB11-AFF9F1CBB82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" operator="equal" id="{A4870DDD-7198-408D-BB6C-B3C84F3C380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" operator="equal" id="{C6533344-3BBB-4B75-AEB4-59B92979B85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" operator="equal" id="{AA09E6F7-F0FD-403C-85FB-3E21C250AF9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V51 Q51</xm:sqref>
        </x14:conditionalFormatting>
        <x14:conditionalFormatting xmlns:xm="http://schemas.microsoft.com/office/excel/2006/main">
          <x14:cfRule type="cellIs" priority="48" operator="equal" id="{AEAAE2E9-C75F-4443-A280-C2D4DAB2057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" operator="equal" id="{3B1AC93E-E6FD-495A-958E-F7A086EB65C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" operator="equal" id="{01BD442C-E80D-4E76-93B3-238FD3FF51C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" operator="equal" id="{AD1F97D0-9043-4B62-970E-32D10449074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" operator="equal" id="{4018B8D0-3F71-4F6F-9145-A4F468D0BD4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L61</xm:sqref>
        </x14:conditionalFormatting>
        <x14:conditionalFormatting xmlns:xm="http://schemas.microsoft.com/office/excel/2006/main">
          <x14:cfRule type="cellIs" priority="43" operator="equal" id="{5514AC5E-5DD3-4513-8836-CE0CD799F45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" operator="equal" id="{53267C0C-ABD6-474D-9966-CA5D8D20AE3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" operator="equal" id="{2A416710-89FD-426F-97BE-26310863C56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" operator="equal" id="{53104987-82E6-48BD-B3A2-CF270EEE022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" operator="equal" id="{5C46A000-1527-406F-A232-B9593BD91783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N61</xm:sqref>
        </x14:conditionalFormatting>
        <x14:conditionalFormatting xmlns:xm="http://schemas.microsoft.com/office/excel/2006/main">
          <x14:cfRule type="cellIs" priority="53" operator="equal" id="{8CCEEED8-AD16-40C9-98B8-D3DF6DFC996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" operator="equal" id="{8C2552C4-E569-434E-9EF2-194B97C4E32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" operator="equal" id="{847F752B-8A8F-4894-AC29-B5241475AE0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" operator="equal" id="{6F5997C5-DC43-4129-BF47-EC3F066D389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V61 Q61</xm:sqref>
        </x14:conditionalFormatting>
        <x14:conditionalFormatting xmlns:xm="http://schemas.microsoft.com/office/excel/2006/main">
          <x14:cfRule type="cellIs" priority="34" operator="equal" id="{56287A60-E553-4A8A-BA13-67F4E57BD32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" operator="equal" id="{59B9F897-52F0-4244-B43E-607E0AC9BE9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" operator="equal" id="{DD870FF1-ABD2-4413-88A4-B51C9AFB032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" operator="equal" id="{EB434358-DDAC-4DA0-8233-B494BA89EB5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" operator="equal" id="{545DED93-62FD-4CC7-AF18-5CE8BDE39B7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cellIs" priority="29" operator="equal" id="{A5F97552-C9FD-418F-BD0F-932BCB13F4A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" operator="equal" id="{D22B1DA3-5E0E-4C09-AE70-734B7919D31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" operator="equal" id="{F37829B2-B233-4595-9783-1D79CF2E6C8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" operator="equal" id="{2F803F0D-DD28-49EE-9CD4-E2D15BB1179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" operator="equal" id="{DA1BE908-4251-4763-826B-3E0F4A3671F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cellIs" priority="39" operator="equal" id="{BA6C4CD4-8805-4C1E-80EE-E04FE800A44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" operator="equal" id="{DD77960B-3C42-4AE2-B816-ED4B503740D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" operator="equal" id="{B068E061-67BC-46C3-805F-BBE6F819896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" operator="equal" id="{8D8715BD-568D-4097-8A41-F0C95B20555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V62 Q62</xm:sqref>
        </x14:conditionalFormatting>
        <x14:conditionalFormatting xmlns:xm="http://schemas.microsoft.com/office/excel/2006/main">
          <x14:cfRule type="cellIs" priority="20" operator="equal" id="{3730AFC7-26E2-48AD-A7B6-6A756D9AC9C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A6236E85-CC64-4172-BFCF-BC64D86D919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" operator="equal" id="{EAC21C57-69AD-48DB-A557-DEC3D475263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" operator="equal" id="{7E08817C-C9F7-4D59-8498-CE9BE8E905C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" operator="equal" id="{1677A9B2-A4B7-477C-ADAF-D96306D223E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cellIs" priority="15" operator="equal" id="{40776E89-B9D9-4B1C-8084-EEB4011510C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ABF556F1-E638-4EDB-9F58-CD0A54E42F7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10B6A8A5-3E9B-4630-AFAC-FFA06C17D72A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6EFF6A95-0A42-43DB-AD94-E371EC76BAD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" operator="equal" id="{13623F66-7D1C-41BC-9F91-FF183CD97B4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cellIs" priority="25" operator="equal" id="{2103D4E3-4478-42D6-83EB-5DD0FD9E09D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" operator="equal" id="{BEF6B65A-BBA0-44BE-9E95-72FD9AA509C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" operator="equal" id="{0F521606-5462-460D-B1D8-BEFDEFEB398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" operator="equal" id="{9FFDC1E4-D8AC-4A77-80A3-4398D701676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V63 Q63</xm:sqref>
        </x14:conditionalFormatting>
        <x14:conditionalFormatting xmlns:xm="http://schemas.microsoft.com/office/excel/2006/main">
          <x14:cfRule type="cellIs" priority="6" operator="equal" id="{090CAE68-4A41-493A-AE73-2AF20B6D7B8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" operator="equal" id="{17F44EA3-DFEC-4473-9A63-CD33A9C3EB5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" operator="equal" id="{A503199D-9FD1-4AC9-841B-5D28650D774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" operator="equal" id="{A67CB1B2-C7A4-44B0-A0C2-3FC6FD4036C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" operator="equal" id="{940B1157-12C9-49C8-AF6D-0C224C20D3D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cellIs" priority="1" operator="equal" id="{3F44D145-B197-4DAC-81B1-009BBDF45E3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66A5DF92-865C-4B80-A629-FD44B2D91AB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2766D47F-C6EB-406B-AA5B-7EF36AE389E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76AFE510-0179-4843-8D6A-AF4A1197C512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" operator="equal" id="{E34B7238-3B72-42CA-9ECD-0D3FD22C7F2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cellIs" priority="11" operator="equal" id="{4051D319-D322-48E4-A099-87B90001ADA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A06A463C-A398-4DCD-85E7-FC80EB399FF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4D491E2C-11C9-4BB5-8EAB-A8C183001F5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" operator="equal" id="{78EE1761-E57C-4362-B0DF-FA02F00FEBD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V64 Q64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'MAPAS DE RIESGOS INHER Y RESID'!$E$3:$E$7</xm:f>
          </x14:formula1>
          <xm:sqref>L6:L64</xm:sqref>
        </x14:dataValidation>
        <x14:dataValidation type="list" allowBlank="1" showInputMessage="1" showErrorMessage="1">
          <x14:formula1>
            <xm:f>'MAPAS DE RIESGOS INHER Y RESID'!$G$9:$K$9</xm:f>
          </x14:formula1>
          <xm:sqref>N6:N64</xm:sqref>
        </x14:dataValidation>
        <x14:dataValidation type="list" allowBlank="1" showInputMessage="1" showErrorMessage="1">
          <x14:formula1>
            <xm:f>'MAPAS DE RIESGOS INHER Y RESID'!$E$16:$E$18</xm:f>
          </x14:formula1>
          <xm:sqref>V6:V64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5"/>
  <sheetViews>
    <sheetView topLeftCell="A29" zoomScale="70" zoomScaleNormal="70" workbookViewId="0">
      <selection activeCell="A30" sqref="A30:C30"/>
    </sheetView>
    <sheetView topLeftCell="A61" zoomScale="55" zoomScaleNormal="55" workbookViewId="1">
      <selection activeCell="A64" sqref="A64:C64"/>
    </sheetView>
  </sheetViews>
  <sheetFormatPr baseColWidth="10" defaultColWidth="10.85546875" defaultRowHeight="19.5" x14ac:dyDescent="0.25"/>
  <cols>
    <col min="1" max="1" width="41.42578125" style="10" customWidth="1"/>
    <col min="2" max="2" width="51.42578125" style="70" customWidth="1"/>
    <col min="3" max="3" width="56.28515625" style="11" customWidth="1"/>
    <col min="4" max="16384" width="10.85546875" style="9"/>
  </cols>
  <sheetData>
    <row r="1" spans="1:3" ht="38.1" customHeight="1" x14ac:dyDescent="0.25">
      <c r="A1" s="87" t="s">
        <v>203</v>
      </c>
      <c r="B1" s="87" t="s">
        <v>202</v>
      </c>
      <c r="C1" s="87" t="s">
        <v>142</v>
      </c>
    </row>
    <row r="2" spans="1:3" ht="78" x14ac:dyDescent="0.25">
      <c r="A2" s="72" t="s">
        <v>10</v>
      </c>
      <c r="B2" s="71" t="s">
        <v>218</v>
      </c>
      <c r="C2" s="72" t="s">
        <v>11</v>
      </c>
    </row>
    <row r="3" spans="1:3" ht="58.5" x14ac:dyDescent="0.25">
      <c r="A3" s="72" t="s">
        <v>12</v>
      </c>
      <c r="B3" s="71" t="s">
        <v>13</v>
      </c>
      <c r="C3" s="72" t="s">
        <v>11</v>
      </c>
    </row>
    <row r="4" spans="1:3" ht="409.5" x14ac:dyDescent="0.25">
      <c r="A4" s="72" t="s">
        <v>14</v>
      </c>
      <c r="B4" s="71" t="s">
        <v>235</v>
      </c>
      <c r="C4" s="72" t="s">
        <v>15</v>
      </c>
    </row>
    <row r="5" spans="1:3" ht="97.5" x14ac:dyDescent="0.25">
      <c r="A5" s="72" t="s">
        <v>16</v>
      </c>
      <c r="B5" s="71" t="s">
        <v>17</v>
      </c>
      <c r="C5" s="72" t="s">
        <v>18</v>
      </c>
    </row>
    <row r="6" spans="1:3" ht="97.5" x14ac:dyDescent="0.25">
      <c r="A6" s="72" t="s">
        <v>19</v>
      </c>
      <c r="B6" s="71" t="s">
        <v>20</v>
      </c>
      <c r="C6" s="72" t="s">
        <v>15</v>
      </c>
    </row>
    <row r="7" spans="1:3" ht="327.75" customHeight="1" x14ac:dyDescent="0.25">
      <c r="A7" s="72" t="s">
        <v>21</v>
      </c>
      <c r="B7" s="71" t="s">
        <v>234</v>
      </c>
      <c r="C7" s="72" t="s">
        <v>15</v>
      </c>
    </row>
    <row r="8" spans="1:3" ht="97.5" x14ac:dyDescent="0.25">
      <c r="A8" s="72" t="s">
        <v>22</v>
      </c>
      <c r="B8" s="71" t="s">
        <v>23</v>
      </c>
      <c r="C8" s="72" t="s">
        <v>24</v>
      </c>
    </row>
    <row r="9" spans="1:3" ht="97.5" x14ac:dyDescent="0.25">
      <c r="A9" s="72" t="s">
        <v>25</v>
      </c>
      <c r="B9" s="71" t="s">
        <v>23</v>
      </c>
      <c r="C9" s="72" t="s">
        <v>24</v>
      </c>
    </row>
    <row r="10" spans="1:3" ht="136.5" x14ac:dyDescent="0.25">
      <c r="A10" s="72" t="s">
        <v>26</v>
      </c>
      <c r="B10" s="71" t="s">
        <v>27</v>
      </c>
      <c r="C10" s="72" t="s">
        <v>24</v>
      </c>
    </row>
    <row r="11" spans="1:3" ht="117" x14ac:dyDescent="0.25">
      <c r="A11" s="72" t="s">
        <v>28</v>
      </c>
      <c r="B11" s="71" t="s">
        <v>230</v>
      </c>
      <c r="C11" s="72" t="s">
        <v>29</v>
      </c>
    </row>
    <row r="12" spans="1:3" ht="97.5" x14ac:dyDescent="0.25">
      <c r="A12" s="72" t="s">
        <v>30</v>
      </c>
      <c r="B12" s="71" t="s">
        <v>31</v>
      </c>
      <c r="C12" s="72" t="s">
        <v>24</v>
      </c>
    </row>
    <row r="13" spans="1:3" ht="129" customHeight="1" x14ac:dyDescent="0.25">
      <c r="A13" s="72" t="s">
        <v>32</v>
      </c>
      <c r="B13" s="71" t="s">
        <v>253</v>
      </c>
      <c r="C13" s="72" t="s">
        <v>24</v>
      </c>
    </row>
    <row r="14" spans="1:3" ht="39" x14ac:dyDescent="0.25">
      <c r="A14" s="72" t="s">
        <v>33</v>
      </c>
      <c r="B14" s="71" t="s">
        <v>34</v>
      </c>
      <c r="C14" s="72" t="s">
        <v>35</v>
      </c>
    </row>
    <row r="15" spans="1:3" ht="78" x14ac:dyDescent="0.25">
      <c r="A15" s="72" t="s">
        <v>36</v>
      </c>
      <c r="B15" s="71" t="s">
        <v>37</v>
      </c>
      <c r="C15" s="72" t="s">
        <v>38</v>
      </c>
    </row>
    <row r="16" spans="1:3" ht="39" x14ac:dyDescent="0.25">
      <c r="A16" s="72" t="s">
        <v>39</v>
      </c>
      <c r="B16" s="71" t="s">
        <v>34</v>
      </c>
      <c r="C16" s="72" t="s">
        <v>35</v>
      </c>
    </row>
    <row r="17" spans="1:3" ht="97.5" x14ac:dyDescent="0.25">
      <c r="A17" s="72" t="s">
        <v>40</v>
      </c>
      <c r="B17" s="71" t="s">
        <v>41</v>
      </c>
      <c r="C17" s="72" t="s">
        <v>35</v>
      </c>
    </row>
    <row r="18" spans="1:3" ht="117" x14ac:dyDescent="0.25">
      <c r="A18" s="72" t="s">
        <v>42</v>
      </c>
      <c r="B18" s="71" t="s">
        <v>43</v>
      </c>
      <c r="C18" s="72" t="s">
        <v>35</v>
      </c>
    </row>
    <row r="19" spans="1:3" ht="58.5" x14ac:dyDescent="0.25">
      <c r="A19" s="72" t="s">
        <v>44</v>
      </c>
      <c r="B19" s="71" t="s">
        <v>45</v>
      </c>
      <c r="C19" s="72" t="s">
        <v>46</v>
      </c>
    </row>
    <row r="20" spans="1:3" ht="39" x14ac:dyDescent="0.25">
      <c r="A20" s="72" t="s">
        <v>47</v>
      </c>
      <c r="B20" s="71" t="s">
        <v>45</v>
      </c>
      <c r="C20" s="72" t="s">
        <v>38</v>
      </c>
    </row>
    <row r="21" spans="1:3" ht="78" x14ac:dyDescent="0.25">
      <c r="A21" s="72" t="s">
        <v>48</v>
      </c>
      <c r="B21" s="71" t="s">
        <v>49</v>
      </c>
      <c r="C21" s="72" t="s">
        <v>50</v>
      </c>
    </row>
    <row r="22" spans="1:3" ht="78" x14ac:dyDescent="0.25">
      <c r="A22" s="72" t="s">
        <v>51</v>
      </c>
      <c r="B22" s="71" t="s">
        <v>49</v>
      </c>
      <c r="C22" s="72" t="s">
        <v>50</v>
      </c>
    </row>
    <row r="23" spans="1:3" ht="58.5" x14ac:dyDescent="0.25">
      <c r="A23" s="72" t="s">
        <v>52</v>
      </c>
      <c r="B23" s="71" t="s">
        <v>207</v>
      </c>
      <c r="C23" s="72" t="s">
        <v>53</v>
      </c>
    </row>
    <row r="24" spans="1:3" ht="214.5" x14ac:dyDescent="0.25">
      <c r="A24" s="72" t="s">
        <v>54</v>
      </c>
      <c r="B24" s="71" t="s">
        <v>219</v>
      </c>
      <c r="C24" s="72" t="s">
        <v>55</v>
      </c>
    </row>
    <row r="25" spans="1:3" ht="136.5" x14ac:dyDescent="0.25">
      <c r="A25" s="72" t="s">
        <v>56</v>
      </c>
      <c r="B25" s="71" t="s">
        <v>206</v>
      </c>
      <c r="C25" s="72" t="s">
        <v>57</v>
      </c>
    </row>
    <row r="26" spans="1:3" ht="97.5" x14ac:dyDescent="0.25">
      <c r="A26" s="72" t="s">
        <v>58</v>
      </c>
      <c r="B26" s="71" t="s">
        <v>199</v>
      </c>
      <c r="C26" s="72" t="s">
        <v>59</v>
      </c>
    </row>
    <row r="27" spans="1:3" ht="370.5" x14ac:dyDescent="0.25">
      <c r="A27" s="72" t="s">
        <v>60</v>
      </c>
      <c r="B27" s="71" t="s">
        <v>226</v>
      </c>
      <c r="C27" s="72" t="s">
        <v>61</v>
      </c>
    </row>
    <row r="28" spans="1:3" ht="156" x14ac:dyDescent="0.25">
      <c r="A28" s="72" t="s">
        <v>62</v>
      </c>
      <c r="B28" s="72" t="s">
        <v>252</v>
      </c>
      <c r="C28" s="72" t="s">
        <v>63</v>
      </c>
    </row>
    <row r="29" spans="1:3" ht="195" x14ac:dyDescent="0.25">
      <c r="A29" s="72" t="s">
        <v>64</v>
      </c>
      <c r="B29" s="71" t="s">
        <v>65</v>
      </c>
      <c r="C29" s="72" t="s">
        <v>66</v>
      </c>
    </row>
    <row r="30" spans="1:3" ht="97.5" x14ac:dyDescent="0.25">
      <c r="A30" s="72" t="s">
        <v>67</v>
      </c>
      <c r="B30" s="71" t="s">
        <v>68</v>
      </c>
      <c r="C30" s="72" t="s">
        <v>69</v>
      </c>
    </row>
    <row r="31" spans="1:3" ht="173.1" customHeight="1" x14ac:dyDescent="0.25">
      <c r="A31" s="72" t="s">
        <v>70</v>
      </c>
      <c r="B31" s="71" t="s">
        <v>71</v>
      </c>
      <c r="C31" s="72" t="s">
        <v>72</v>
      </c>
    </row>
    <row r="32" spans="1:3" ht="105" customHeight="1" x14ac:dyDescent="0.25">
      <c r="A32" s="72" t="s">
        <v>209</v>
      </c>
      <c r="B32" s="71" t="s">
        <v>73</v>
      </c>
      <c r="C32" s="72" t="s">
        <v>72</v>
      </c>
    </row>
    <row r="33" spans="1:3" ht="195" x14ac:dyDescent="0.25">
      <c r="A33" s="72" t="s">
        <v>74</v>
      </c>
      <c r="B33" s="71" t="s">
        <v>75</v>
      </c>
      <c r="C33" s="72" t="s">
        <v>76</v>
      </c>
    </row>
    <row r="34" spans="1:3" ht="136.5" x14ac:dyDescent="0.25">
      <c r="A34" s="72" t="s">
        <v>77</v>
      </c>
      <c r="B34" s="71" t="s">
        <v>228</v>
      </c>
      <c r="C34" s="72" t="s">
        <v>76</v>
      </c>
    </row>
    <row r="35" spans="1:3" ht="97.5" x14ac:dyDescent="0.25">
      <c r="A35" s="72" t="s">
        <v>79</v>
      </c>
      <c r="B35" s="71" t="s">
        <v>78</v>
      </c>
      <c r="C35" s="72" t="s">
        <v>76</v>
      </c>
    </row>
    <row r="36" spans="1:3" ht="273" x14ac:dyDescent="0.25">
      <c r="A36" s="72" t="s">
        <v>80</v>
      </c>
      <c r="B36" s="71" t="s">
        <v>216</v>
      </c>
      <c r="C36" s="72" t="s">
        <v>81</v>
      </c>
    </row>
    <row r="37" spans="1:3" ht="409.5" x14ac:dyDescent="0.25">
      <c r="A37" s="72" t="s">
        <v>82</v>
      </c>
      <c r="B37" s="71" t="s">
        <v>246</v>
      </c>
      <c r="C37" s="72" t="s">
        <v>81</v>
      </c>
    </row>
    <row r="38" spans="1:3" ht="156" x14ac:dyDescent="0.25">
      <c r="A38" s="72" t="s">
        <v>83</v>
      </c>
      <c r="B38" s="71" t="s">
        <v>238</v>
      </c>
      <c r="C38" s="72" t="s">
        <v>81</v>
      </c>
    </row>
    <row r="39" spans="1:3" ht="273" x14ac:dyDescent="0.25">
      <c r="A39" s="72" t="s">
        <v>84</v>
      </c>
      <c r="B39" s="71" t="s">
        <v>245</v>
      </c>
      <c r="C39" s="72" t="s">
        <v>81</v>
      </c>
    </row>
    <row r="40" spans="1:3" ht="156" x14ac:dyDescent="0.25">
      <c r="A40" s="72" t="s">
        <v>85</v>
      </c>
      <c r="B40" s="71" t="s">
        <v>239</v>
      </c>
      <c r="C40" s="72" t="s">
        <v>81</v>
      </c>
    </row>
    <row r="41" spans="1:3" ht="156" x14ac:dyDescent="0.25">
      <c r="A41" s="72" t="s">
        <v>217</v>
      </c>
      <c r="B41" s="71" t="s">
        <v>240</v>
      </c>
      <c r="C41" s="72" t="s">
        <v>81</v>
      </c>
    </row>
    <row r="42" spans="1:3" ht="409.5" x14ac:dyDescent="0.25">
      <c r="A42" s="72" t="s">
        <v>86</v>
      </c>
      <c r="B42" s="71" t="s">
        <v>210</v>
      </c>
      <c r="C42" s="72" t="s">
        <v>87</v>
      </c>
    </row>
    <row r="43" spans="1:3" ht="136.5" x14ac:dyDescent="0.25">
      <c r="A43" s="72" t="s">
        <v>88</v>
      </c>
      <c r="B43" s="71" t="s">
        <v>227</v>
      </c>
      <c r="C43" s="72" t="s">
        <v>89</v>
      </c>
    </row>
    <row r="44" spans="1:3" ht="88.5" customHeight="1" x14ac:dyDescent="0.25">
      <c r="A44" s="72" t="s">
        <v>119</v>
      </c>
      <c r="B44" s="71" t="s">
        <v>120</v>
      </c>
      <c r="C44" s="72" t="s">
        <v>121</v>
      </c>
    </row>
    <row r="45" spans="1:3" ht="78" x14ac:dyDescent="0.25">
      <c r="A45" s="72" t="s">
        <v>90</v>
      </c>
      <c r="B45" s="71" t="s">
        <v>91</v>
      </c>
      <c r="C45" s="72" t="s">
        <v>92</v>
      </c>
    </row>
    <row r="46" spans="1:3" ht="175.5" x14ac:dyDescent="0.25">
      <c r="A46" s="72" t="s">
        <v>93</v>
      </c>
      <c r="B46" s="71" t="s">
        <v>222</v>
      </c>
      <c r="C46" s="72" t="s">
        <v>94</v>
      </c>
    </row>
    <row r="47" spans="1:3" ht="78" x14ac:dyDescent="0.25">
      <c r="A47" s="72" t="s">
        <v>95</v>
      </c>
      <c r="B47" s="71" t="s">
        <v>96</v>
      </c>
      <c r="C47" s="72" t="s">
        <v>97</v>
      </c>
    </row>
    <row r="48" spans="1:3" ht="78" x14ac:dyDescent="0.25">
      <c r="A48" s="72" t="s">
        <v>98</v>
      </c>
      <c r="B48" s="71" t="s">
        <v>211</v>
      </c>
      <c r="C48" s="72" t="s">
        <v>97</v>
      </c>
    </row>
    <row r="49" spans="1:3" ht="97.5" x14ac:dyDescent="0.25">
      <c r="A49" s="72" t="s">
        <v>225</v>
      </c>
      <c r="B49" s="71" t="s">
        <v>205</v>
      </c>
      <c r="C49" s="88" t="s">
        <v>100</v>
      </c>
    </row>
    <row r="50" spans="1:3" ht="156" x14ac:dyDescent="0.25">
      <c r="A50" s="72" t="s">
        <v>101</v>
      </c>
      <c r="B50" s="71" t="s">
        <v>220</v>
      </c>
      <c r="C50" s="72" t="s">
        <v>102</v>
      </c>
    </row>
    <row r="51" spans="1:3" ht="39" x14ac:dyDescent="0.25">
      <c r="A51" s="72" t="s">
        <v>241</v>
      </c>
      <c r="B51" s="71" t="s">
        <v>103</v>
      </c>
      <c r="C51" s="72" t="s">
        <v>104</v>
      </c>
    </row>
    <row r="52" spans="1:3" ht="136.5" x14ac:dyDescent="0.25">
      <c r="A52" s="72" t="s">
        <v>242</v>
      </c>
      <c r="B52" s="71" t="s">
        <v>243</v>
      </c>
      <c r="C52" s="72" t="s">
        <v>105</v>
      </c>
    </row>
    <row r="53" spans="1:3" ht="156" x14ac:dyDescent="0.25">
      <c r="A53" s="72" t="s">
        <v>106</v>
      </c>
      <c r="B53" s="71" t="s">
        <v>229</v>
      </c>
      <c r="C53" s="72" t="s">
        <v>107</v>
      </c>
    </row>
    <row r="54" spans="1:3" ht="175.5" x14ac:dyDescent="0.25">
      <c r="A54" s="72" t="s">
        <v>208</v>
      </c>
      <c r="B54" s="71" t="s">
        <v>221</v>
      </c>
      <c r="C54" s="72" t="s">
        <v>108</v>
      </c>
    </row>
    <row r="55" spans="1:3" ht="58.5" x14ac:dyDescent="0.25">
      <c r="A55" s="72" t="s">
        <v>109</v>
      </c>
      <c r="B55" s="71" t="s">
        <v>110</v>
      </c>
      <c r="C55" s="72" t="s">
        <v>111</v>
      </c>
    </row>
    <row r="56" spans="1:3" ht="58.5" x14ac:dyDescent="0.25">
      <c r="A56" s="72" t="s">
        <v>112</v>
      </c>
      <c r="B56" s="71" t="s">
        <v>113</v>
      </c>
      <c r="C56" s="72" t="s">
        <v>111</v>
      </c>
    </row>
    <row r="57" spans="1:3" ht="214.5" x14ac:dyDescent="0.25">
      <c r="A57" s="72" t="s">
        <v>114</v>
      </c>
      <c r="B57" s="71" t="s">
        <v>223</v>
      </c>
      <c r="C57" s="72" t="s">
        <v>115</v>
      </c>
    </row>
    <row r="58" spans="1:3" ht="39" x14ac:dyDescent="0.25">
      <c r="A58" s="72" t="s">
        <v>116</v>
      </c>
      <c r="B58" s="71" t="s">
        <v>244</v>
      </c>
      <c r="C58" s="72" t="s">
        <v>117</v>
      </c>
    </row>
    <row r="59" spans="1:3" ht="370.5" x14ac:dyDescent="0.25">
      <c r="A59" s="72" t="s">
        <v>212</v>
      </c>
      <c r="B59" s="71" t="s">
        <v>232</v>
      </c>
      <c r="C59" s="72" t="s">
        <v>118</v>
      </c>
    </row>
    <row r="60" spans="1:3" ht="390" x14ac:dyDescent="0.25">
      <c r="A60" s="72" t="s">
        <v>213</v>
      </c>
      <c r="B60" s="71" t="s">
        <v>231</v>
      </c>
      <c r="C60" s="72" t="s">
        <v>118</v>
      </c>
    </row>
    <row r="61" spans="1:3" ht="234" x14ac:dyDescent="0.25">
      <c r="A61" s="72" t="s">
        <v>214</v>
      </c>
      <c r="B61" s="71" t="s">
        <v>233</v>
      </c>
      <c r="C61" s="72" t="s">
        <v>118</v>
      </c>
    </row>
    <row r="62" spans="1:3" ht="195" x14ac:dyDescent="0.25">
      <c r="A62" s="72" t="s">
        <v>215</v>
      </c>
      <c r="B62" s="71" t="s">
        <v>224</v>
      </c>
      <c r="C62" s="72" t="s">
        <v>118</v>
      </c>
    </row>
    <row r="63" spans="1:3" ht="39" x14ac:dyDescent="0.25">
      <c r="A63" s="72" t="s">
        <v>122</v>
      </c>
      <c r="B63" s="71" t="s">
        <v>99</v>
      </c>
      <c r="C63" s="88" t="s">
        <v>38</v>
      </c>
    </row>
    <row r="64" spans="1:3" ht="156" x14ac:dyDescent="0.25">
      <c r="A64" s="72" t="s">
        <v>125</v>
      </c>
      <c r="B64" s="71" t="s">
        <v>123</v>
      </c>
      <c r="C64" s="72" t="s">
        <v>124</v>
      </c>
    </row>
    <row r="65" ht="137.1" customHeight="1" x14ac:dyDescent="0.25"/>
  </sheetData>
  <autoFilter ref="A1:C66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B1"/>
    </sheetView>
    <sheetView workbookViewId="1">
      <selection sqref="A1:B1"/>
    </sheetView>
  </sheetViews>
  <sheetFormatPr baseColWidth="10" defaultColWidth="10.85546875" defaultRowHeight="11.25" x14ac:dyDescent="0.15"/>
  <cols>
    <col min="1" max="1" width="21.28515625" style="12" customWidth="1"/>
    <col min="2" max="2" width="43.42578125" style="12" customWidth="1"/>
    <col min="3" max="3" width="4.85546875" style="12" customWidth="1"/>
    <col min="4" max="4" width="19.42578125" style="12" customWidth="1"/>
    <col min="5" max="5" width="13" style="12" customWidth="1"/>
    <col min="6" max="16384" width="10.85546875" style="12"/>
  </cols>
  <sheetData>
    <row r="1" spans="1:2" ht="21" customHeight="1" x14ac:dyDescent="0.15">
      <c r="A1" s="148" t="s">
        <v>126</v>
      </c>
      <c r="B1" s="148"/>
    </row>
    <row r="2" spans="1:2" ht="57" customHeight="1" x14ac:dyDescent="0.15">
      <c r="A2" s="47" t="s">
        <v>171</v>
      </c>
      <c r="B2" s="13" t="s">
        <v>127</v>
      </c>
    </row>
    <row r="3" spans="1:2" ht="51.95" customHeight="1" x14ac:dyDescent="0.15">
      <c r="A3" s="14" t="s">
        <v>128</v>
      </c>
      <c r="B3" s="13" t="s">
        <v>129</v>
      </c>
    </row>
    <row r="4" spans="1:2" ht="56.1" customHeight="1" x14ac:dyDescent="0.15">
      <c r="A4" s="15" t="s">
        <v>172</v>
      </c>
      <c r="B4" s="13" t="s">
        <v>130</v>
      </c>
    </row>
    <row r="5" spans="1:2" ht="53.1" customHeight="1" x14ac:dyDescent="0.15">
      <c r="A5" s="48" t="s">
        <v>131</v>
      </c>
      <c r="B5" s="13" t="s">
        <v>132</v>
      </c>
    </row>
    <row r="6" spans="1:2" ht="63.95" customHeight="1" x14ac:dyDescent="0.15">
      <c r="A6" s="16" t="s">
        <v>133</v>
      </c>
      <c r="B6" s="13" t="s">
        <v>134</v>
      </c>
    </row>
    <row r="8" spans="1:2" ht="30" customHeight="1" x14ac:dyDescent="0.15">
      <c r="A8" s="146" t="s">
        <v>135</v>
      </c>
      <c r="B8" s="147"/>
    </row>
    <row r="9" spans="1:2" ht="41.1" customHeight="1" x14ac:dyDescent="0.15">
      <c r="A9" s="49" t="s">
        <v>136</v>
      </c>
      <c r="B9" s="17" t="s">
        <v>137</v>
      </c>
    </row>
    <row r="10" spans="1:2" ht="45" customHeight="1" x14ac:dyDescent="0.15">
      <c r="A10" s="14" t="s">
        <v>173</v>
      </c>
      <c r="B10" s="17" t="s">
        <v>138</v>
      </c>
    </row>
    <row r="11" spans="1:2" ht="50.1" customHeight="1" x14ac:dyDescent="0.15">
      <c r="A11" s="18" t="s">
        <v>174</v>
      </c>
      <c r="B11" s="17" t="s">
        <v>139</v>
      </c>
    </row>
    <row r="12" spans="1:2" ht="45" customHeight="1" x14ac:dyDescent="0.15">
      <c r="A12" s="50" t="s">
        <v>175</v>
      </c>
      <c r="B12" s="17" t="s">
        <v>140</v>
      </c>
    </row>
    <row r="13" spans="1:2" ht="54.95" customHeight="1" x14ac:dyDescent="0.15">
      <c r="A13" s="19" t="s">
        <v>176</v>
      </c>
      <c r="B13" s="17" t="s">
        <v>141</v>
      </c>
    </row>
    <row r="15" spans="1:2" ht="330" customHeight="1" x14ac:dyDescent="0.15"/>
    <row r="17" spans="1:2" ht="27.95" customHeight="1" x14ac:dyDescent="0.15">
      <c r="A17" s="149" t="s">
        <v>157</v>
      </c>
      <c r="B17" s="150"/>
    </row>
    <row r="18" spans="1:2" ht="51.95" customHeight="1" x14ac:dyDescent="0.15">
      <c r="A18" s="56" t="s">
        <v>158</v>
      </c>
      <c r="B18" s="57" t="s">
        <v>161</v>
      </c>
    </row>
    <row r="19" spans="1:2" ht="48" customHeight="1" x14ac:dyDescent="0.15">
      <c r="A19" s="20" t="s">
        <v>159</v>
      </c>
      <c r="B19" s="57" t="s">
        <v>162</v>
      </c>
    </row>
    <row r="20" spans="1:2" ht="42.95" customHeight="1" x14ac:dyDescent="0.15">
      <c r="A20" s="21" t="s">
        <v>160</v>
      </c>
      <c r="B20" s="57" t="s">
        <v>163</v>
      </c>
    </row>
    <row r="24" spans="1:2" ht="26.1" customHeight="1" x14ac:dyDescent="0.15">
      <c r="A24" s="51" t="s">
        <v>143</v>
      </c>
      <c r="B24" s="54" t="s">
        <v>144</v>
      </c>
    </row>
    <row r="25" spans="1:2" ht="60" customHeight="1" x14ac:dyDescent="0.15">
      <c r="A25" s="58" t="s">
        <v>164</v>
      </c>
      <c r="B25" s="59" t="s">
        <v>168</v>
      </c>
    </row>
    <row r="26" spans="1:2" ht="60" customHeight="1" x14ac:dyDescent="0.15">
      <c r="A26" s="52" t="s">
        <v>165</v>
      </c>
      <c r="B26" s="55" t="s">
        <v>145</v>
      </c>
    </row>
    <row r="27" spans="1:2" ht="60" customHeight="1" x14ac:dyDescent="0.15">
      <c r="A27" s="60" t="s">
        <v>166</v>
      </c>
      <c r="B27" s="61" t="s">
        <v>169</v>
      </c>
    </row>
    <row r="28" spans="1:2" ht="60" customHeight="1" x14ac:dyDescent="0.15">
      <c r="A28" s="22" t="s">
        <v>167</v>
      </c>
      <c r="B28" s="53" t="s">
        <v>170</v>
      </c>
    </row>
  </sheetData>
  <mergeCells count="3">
    <mergeCell ref="A8:B8"/>
    <mergeCell ref="A1:B1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  <sheetView workbookViewId="1"/>
  </sheetViews>
  <sheetFormatPr baseColWidth="10" defaultColWidth="10.85546875" defaultRowHeight="14.25" x14ac:dyDescent="0.2"/>
  <cols>
    <col min="1" max="3" width="2.7109375" style="28" customWidth="1"/>
    <col min="4" max="4" width="6.42578125" style="28" customWidth="1"/>
    <col min="5" max="5" width="13.7109375" style="28" customWidth="1"/>
    <col min="6" max="6" width="6.7109375" style="28" customWidth="1"/>
    <col min="7" max="7" width="15.140625" style="28" customWidth="1"/>
    <col min="8" max="11" width="13.85546875" style="28" customWidth="1"/>
    <col min="12" max="12" width="2.7109375" style="28" customWidth="1"/>
    <col min="13" max="13" width="13.85546875" style="28" customWidth="1"/>
    <col min="14" max="14" width="10.85546875" style="28"/>
    <col min="15" max="15" width="15" style="28" bestFit="1" customWidth="1"/>
    <col min="16" max="16384" width="10.85546875" style="28"/>
  </cols>
  <sheetData>
    <row r="1" spans="1:16" ht="33.950000000000003" customHeight="1" x14ac:dyDescent="0.3">
      <c r="A1" s="27"/>
      <c r="B1" s="27"/>
      <c r="C1" s="27"/>
      <c r="D1" s="27"/>
      <c r="E1" s="27"/>
      <c r="F1" s="27"/>
      <c r="G1" s="156" t="s">
        <v>154</v>
      </c>
      <c r="H1" s="156"/>
      <c r="I1" s="156"/>
      <c r="J1" s="156"/>
      <c r="K1" s="156"/>
      <c r="L1" s="27"/>
      <c r="M1" s="27"/>
      <c r="O1" s="158" t="s">
        <v>142</v>
      </c>
      <c r="P1" s="158"/>
    </row>
    <row r="2" spans="1:16" ht="15" x14ac:dyDescent="0.2">
      <c r="A2" s="29"/>
      <c r="B2" s="27"/>
      <c r="C2" s="27"/>
      <c r="D2" s="27"/>
      <c r="E2" s="29"/>
      <c r="F2" s="29"/>
      <c r="G2" s="27"/>
      <c r="H2" s="27"/>
      <c r="I2" s="27"/>
      <c r="J2" s="27"/>
      <c r="K2" s="27"/>
      <c r="L2" s="27"/>
      <c r="M2" s="27"/>
    </row>
    <row r="3" spans="1:16" ht="50.1" customHeight="1" x14ac:dyDescent="0.2">
      <c r="A3" s="152"/>
      <c r="B3" s="30"/>
      <c r="C3" s="27"/>
      <c r="D3" s="154" t="s">
        <v>126</v>
      </c>
      <c r="E3" s="31" t="s">
        <v>192</v>
      </c>
      <c r="F3" s="32">
        <v>5</v>
      </c>
      <c r="G3" s="33">
        <f>+$F3*G$8</f>
        <v>10</v>
      </c>
      <c r="H3" s="34">
        <f t="shared" ref="H3:K6" si="0">+$F3*H$8</f>
        <v>20</v>
      </c>
      <c r="I3" s="35">
        <f t="shared" si="0"/>
        <v>80</v>
      </c>
      <c r="J3" s="36">
        <f t="shared" si="0"/>
        <v>1280</v>
      </c>
      <c r="K3" s="36">
        <f t="shared" si="0"/>
        <v>327680</v>
      </c>
      <c r="L3" s="27"/>
      <c r="M3" s="62" t="s">
        <v>182</v>
      </c>
      <c r="O3" s="67" t="s">
        <v>186</v>
      </c>
      <c r="P3" s="68">
        <v>2</v>
      </c>
    </row>
    <row r="4" spans="1:16" ht="50.1" customHeight="1" x14ac:dyDescent="0.2">
      <c r="A4" s="152"/>
      <c r="B4" s="30"/>
      <c r="C4" s="27"/>
      <c r="D4" s="154"/>
      <c r="E4" s="31" t="s">
        <v>183</v>
      </c>
      <c r="F4" s="32">
        <v>4</v>
      </c>
      <c r="G4" s="33">
        <f>+$F4*G$8</f>
        <v>8</v>
      </c>
      <c r="H4" s="34">
        <f t="shared" si="0"/>
        <v>16</v>
      </c>
      <c r="I4" s="35">
        <f t="shared" si="0"/>
        <v>64</v>
      </c>
      <c r="J4" s="35">
        <f t="shared" si="0"/>
        <v>1024</v>
      </c>
      <c r="K4" s="36">
        <f t="shared" si="0"/>
        <v>262144</v>
      </c>
      <c r="L4" s="27"/>
      <c r="M4" s="63" t="s">
        <v>166</v>
      </c>
      <c r="O4" s="67" t="s">
        <v>187</v>
      </c>
      <c r="P4" s="68">
        <v>4</v>
      </c>
    </row>
    <row r="5" spans="1:16" ht="50.1" customHeight="1" x14ac:dyDescent="0.2">
      <c r="A5" s="152"/>
      <c r="B5" s="30"/>
      <c r="C5" s="31"/>
      <c r="D5" s="154"/>
      <c r="E5" s="31" t="s">
        <v>178</v>
      </c>
      <c r="F5" s="32">
        <v>3</v>
      </c>
      <c r="G5" s="33">
        <f>+$F5*G$8</f>
        <v>6</v>
      </c>
      <c r="H5" s="34">
        <f t="shared" si="0"/>
        <v>12</v>
      </c>
      <c r="I5" s="34">
        <f t="shared" si="0"/>
        <v>48</v>
      </c>
      <c r="J5" s="35">
        <f t="shared" si="0"/>
        <v>768</v>
      </c>
      <c r="K5" s="36">
        <f t="shared" si="0"/>
        <v>196608</v>
      </c>
      <c r="L5" s="27"/>
      <c r="M5" s="64" t="s">
        <v>165</v>
      </c>
      <c r="O5" s="67" t="s">
        <v>188</v>
      </c>
      <c r="P5" s="68">
        <v>16</v>
      </c>
    </row>
    <row r="6" spans="1:16" ht="50.1" customHeight="1" x14ac:dyDescent="0.2">
      <c r="A6" s="152"/>
      <c r="B6" s="30"/>
      <c r="C6" s="27"/>
      <c r="D6" s="154"/>
      <c r="E6" s="31" t="s">
        <v>184</v>
      </c>
      <c r="F6" s="32">
        <v>2</v>
      </c>
      <c r="G6" s="33">
        <f>+$F6*G$8</f>
        <v>4</v>
      </c>
      <c r="H6" s="33">
        <f t="shared" si="0"/>
        <v>8</v>
      </c>
      <c r="I6" s="34">
        <f t="shared" si="0"/>
        <v>32</v>
      </c>
      <c r="J6" s="35">
        <f t="shared" si="0"/>
        <v>512</v>
      </c>
      <c r="K6" s="36">
        <f t="shared" si="0"/>
        <v>131072</v>
      </c>
      <c r="L6" s="27"/>
      <c r="M6" s="65" t="s">
        <v>164</v>
      </c>
      <c r="O6" s="67" t="s">
        <v>189</v>
      </c>
      <c r="P6" s="68">
        <v>256</v>
      </c>
    </row>
    <row r="7" spans="1:16" ht="50.1" customHeight="1" x14ac:dyDescent="0.2">
      <c r="A7" s="152"/>
      <c r="B7" s="30"/>
      <c r="C7" s="31"/>
      <c r="D7" s="154"/>
      <c r="E7" s="31" t="s">
        <v>185</v>
      </c>
      <c r="F7" s="32">
        <v>1</v>
      </c>
      <c r="G7" s="33">
        <f>+$F7*G$8</f>
        <v>2</v>
      </c>
      <c r="H7" s="33">
        <f t="shared" ref="H7:K7" si="1">+$F7*H$8</f>
        <v>4</v>
      </c>
      <c r="I7" s="34">
        <f t="shared" si="1"/>
        <v>16</v>
      </c>
      <c r="J7" s="35">
        <f t="shared" si="1"/>
        <v>256</v>
      </c>
      <c r="K7" s="36">
        <f t="shared" si="1"/>
        <v>65536</v>
      </c>
      <c r="L7" s="27"/>
      <c r="M7" s="27"/>
      <c r="O7" s="67" t="s">
        <v>190</v>
      </c>
      <c r="P7" s="68">
        <v>65536</v>
      </c>
    </row>
    <row r="8" spans="1:16" ht="27" customHeight="1" x14ac:dyDescent="0.2">
      <c r="A8" s="27"/>
      <c r="B8" s="27"/>
      <c r="C8" s="27"/>
      <c r="D8" s="27"/>
      <c r="E8" s="27"/>
      <c r="F8" s="27"/>
      <c r="G8" s="37">
        <v>2</v>
      </c>
      <c r="H8" s="37">
        <v>4</v>
      </c>
      <c r="I8" s="37">
        <v>16</v>
      </c>
      <c r="J8" s="37">
        <v>256</v>
      </c>
      <c r="K8" s="37">
        <v>65536</v>
      </c>
      <c r="L8" s="27"/>
      <c r="M8" s="27"/>
    </row>
    <row r="9" spans="1:16" ht="27" customHeight="1" x14ac:dyDescent="0.2">
      <c r="A9" s="27"/>
      <c r="B9" s="27"/>
      <c r="C9" s="27"/>
      <c r="D9" s="27"/>
      <c r="E9" s="27"/>
      <c r="F9" s="27"/>
      <c r="G9" s="66" t="s">
        <v>186</v>
      </c>
      <c r="H9" s="66" t="s">
        <v>187</v>
      </c>
      <c r="I9" s="66" t="s">
        <v>188</v>
      </c>
      <c r="J9" s="66" t="s">
        <v>189</v>
      </c>
      <c r="K9" s="66" t="s">
        <v>190</v>
      </c>
      <c r="L9" s="27"/>
      <c r="M9" s="27"/>
    </row>
    <row r="10" spans="1:16" ht="26.1" customHeight="1" x14ac:dyDescent="0.2">
      <c r="A10" s="27"/>
      <c r="B10" s="27"/>
      <c r="C10" s="27"/>
      <c r="D10" s="27"/>
      <c r="E10" s="27"/>
      <c r="F10" s="27"/>
      <c r="G10" s="153" t="s">
        <v>142</v>
      </c>
      <c r="H10" s="153"/>
      <c r="I10" s="153"/>
      <c r="J10" s="153"/>
      <c r="K10" s="153"/>
      <c r="L10" s="27"/>
      <c r="M10" s="27"/>
    </row>
    <row r="11" spans="1:16" ht="15" x14ac:dyDescent="0.2">
      <c r="A11" s="27"/>
      <c r="B11" s="27"/>
      <c r="C11" s="27"/>
      <c r="D11" s="27"/>
      <c r="E11" s="27"/>
      <c r="F11" s="27"/>
      <c r="G11" s="155"/>
      <c r="H11" s="155"/>
      <c r="I11" s="155"/>
      <c r="J11" s="155"/>
      <c r="K11" s="155"/>
      <c r="L11" s="27"/>
      <c r="M11" s="27"/>
    </row>
    <row r="12" spans="1:16" ht="15" x14ac:dyDescent="0.2">
      <c r="A12" s="27"/>
      <c r="B12" s="27"/>
      <c r="C12" s="27"/>
      <c r="D12" s="27"/>
      <c r="E12" s="27"/>
      <c r="F12" s="27"/>
      <c r="G12" s="38"/>
      <c r="H12" s="38"/>
      <c r="I12" s="38"/>
      <c r="J12" s="38"/>
      <c r="K12" s="38"/>
      <c r="L12" s="27"/>
      <c r="M12" s="27"/>
    </row>
    <row r="13" spans="1:16" ht="15" x14ac:dyDescent="0.2">
      <c r="A13" s="27"/>
      <c r="B13" s="27"/>
      <c r="C13" s="27"/>
      <c r="D13" s="27"/>
      <c r="E13" s="27"/>
      <c r="F13" s="27"/>
      <c r="G13" s="39"/>
      <c r="H13" s="39"/>
      <c r="I13" s="39"/>
      <c r="J13" s="39"/>
      <c r="K13" s="39"/>
      <c r="L13" s="27"/>
      <c r="M13" s="27"/>
    </row>
    <row r="14" spans="1:16" ht="33.950000000000003" customHeight="1" x14ac:dyDescent="0.3">
      <c r="A14" s="27"/>
      <c r="B14" s="27"/>
      <c r="C14" s="27"/>
      <c r="D14" s="27"/>
      <c r="E14" s="27"/>
      <c r="F14" s="27"/>
      <c r="G14" s="156" t="s">
        <v>155</v>
      </c>
      <c r="H14" s="156"/>
      <c r="I14" s="156"/>
      <c r="J14" s="156"/>
      <c r="K14" s="156"/>
      <c r="L14" s="27"/>
      <c r="M14" s="27"/>
    </row>
    <row r="15" spans="1:16" ht="15" x14ac:dyDescent="0.2">
      <c r="A15" s="151"/>
      <c r="B15" s="40"/>
      <c r="C15" s="152"/>
      <c r="D15" s="152"/>
      <c r="E15" s="152"/>
      <c r="F15" s="41"/>
      <c r="G15" s="42"/>
      <c r="H15" s="42"/>
      <c r="I15" s="42"/>
      <c r="J15" s="42"/>
      <c r="K15" s="27"/>
      <c r="L15" s="27"/>
      <c r="M15" s="27"/>
    </row>
    <row r="16" spans="1:16" ht="50.1" customHeight="1" x14ac:dyDescent="0.2">
      <c r="A16" s="151"/>
      <c r="B16" s="30"/>
      <c r="C16" s="43"/>
      <c r="D16" s="157" t="s">
        <v>157</v>
      </c>
      <c r="E16" s="69" t="s">
        <v>177</v>
      </c>
      <c r="F16" s="44">
        <v>0.15</v>
      </c>
      <c r="G16" s="45">
        <f>G$19-$F16*G$19</f>
        <v>8.5</v>
      </c>
      <c r="H16" s="34">
        <f t="shared" ref="H16:I16" si="2">H$19-$F16*H$19</f>
        <v>40.799999999999997</v>
      </c>
      <c r="I16" s="35">
        <f t="shared" si="2"/>
        <v>870.4</v>
      </c>
      <c r="J16" s="36">
        <f>J$19-$F16*J$19</f>
        <v>278528</v>
      </c>
      <c r="K16" s="27"/>
      <c r="L16" s="27"/>
      <c r="M16" s="36" t="s">
        <v>182</v>
      </c>
    </row>
    <row r="17" spans="1:13" ht="50.1" customHeight="1" x14ac:dyDescent="0.2">
      <c r="A17" s="151"/>
      <c r="B17" s="30"/>
      <c r="C17" s="43"/>
      <c r="D17" s="157"/>
      <c r="E17" s="69" t="s">
        <v>178</v>
      </c>
      <c r="F17" s="44">
        <v>0.4</v>
      </c>
      <c r="G17" s="45">
        <f>G$19-$F17*G$19</f>
        <v>6</v>
      </c>
      <c r="H17" s="34">
        <f t="shared" ref="H17:I17" si="3">H$19-$F17*H$19</f>
        <v>28.799999999999997</v>
      </c>
      <c r="I17" s="35">
        <f t="shared" si="3"/>
        <v>614.4</v>
      </c>
      <c r="J17" s="35">
        <f>J$19-$F17*J$19</f>
        <v>196608</v>
      </c>
      <c r="K17" s="27"/>
      <c r="L17" s="27"/>
      <c r="M17" s="35" t="s">
        <v>166</v>
      </c>
    </row>
    <row r="18" spans="1:13" ht="50.1" customHeight="1" x14ac:dyDescent="0.2">
      <c r="A18" s="151"/>
      <c r="B18" s="30"/>
      <c r="C18" s="43"/>
      <c r="D18" s="157"/>
      <c r="E18" s="69" t="s">
        <v>179</v>
      </c>
      <c r="F18" s="44">
        <v>0.9</v>
      </c>
      <c r="G18" s="45">
        <f>G$19-$F18*G$19</f>
        <v>1</v>
      </c>
      <c r="H18" s="45">
        <f>H$19-$F18*H$19</f>
        <v>4.7999999999999972</v>
      </c>
      <c r="I18" s="34">
        <f>I$19-$F18*I$19</f>
        <v>102.39999999999998</v>
      </c>
      <c r="J18" s="35">
        <f>J$19-$F18*J$19</f>
        <v>32768</v>
      </c>
      <c r="K18" s="27"/>
      <c r="L18" s="27"/>
      <c r="M18" s="34" t="s">
        <v>165</v>
      </c>
    </row>
    <row r="19" spans="1:13" ht="30" customHeight="1" x14ac:dyDescent="0.2">
      <c r="A19" s="27"/>
      <c r="B19" s="27"/>
      <c r="C19" s="27"/>
      <c r="D19" s="27"/>
      <c r="E19" s="27"/>
      <c r="F19" s="44"/>
      <c r="G19" s="46">
        <v>10</v>
      </c>
      <c r="H19" s="46">
        <v>48</v>
      </c>
      <c r="I19" s="46">
        <v>1024</v>
      </c>
      <c r="J19" s="46">
        <v>327680</v>
      </c>
      <c r="K19" s="27"/>
      <c r="L19" s="27"/>
      <c r="M19" s="33" t="s">
        <v>164</v>
      </c>
    </row>
    <row r="20" spans="1:13" ht="26.25" customHeight="1" x14ac:dyDescent="0.2">
      <c r="A20" s="27"/>
      <c r="B20" s="27"/>
      <c r="C20" s="27"/>
      <c r="D20" s="27"/>
      <c r="E20" s="27"/>
      <c r="F20" s="44"/>
      <c r="G20" s="69" t="s">
        <v>180</v>
      </c>
      <c r="H20" s="69" t="s">
        <v>165</v>
      </c>
      <c r="I20" s="69" t="s">
        <v>181</v>
      </c>
      <c r="J20" s="69" t="s">
        <v>167</v>
      </c>
      <c r="K20" s="27"/>
      <c r="L20" s="27"/>
      <c r="M20" s="27"/>
    </row>
    <row r="21" spans="1:13" ht="26.1" customHeight="1" x14ac:dyDescent="0.2">
      <c r="A21" s="27"/>
      <c r="B21" s="27"/>
      <c r="C21" s="27"/>
      <c r="D21" s="27"/>
      <c r="E21" s="27"/>
      <c r="F21" s="44"/>
      <c r="G21" s="153" t="s">
        <v>156</v>
      </c>
      <c r="H21" s="153"/>
      <c r="I21" s="153"/>
      <c r="J21" s="153"/>
      <c r="K21" s="27"/>
      <c r="L21" s="27"/>
      <c r="M21" s="27"/>
    </row>
    <row r="22" spans="1:13" ht="15" x14ac:dyDescent="0.2">
      <c r="A22" s="27"/>
      <c r="B22" s="27"/>
      <c r="C22" s="27"/>
      <c r="D22" s="27"/>
      <c r="E22" s="27"/>
      <c r="F22" s="44"/>
      <c r="G22" s="155"/>
      <c r="H22" s="155"/>
      <c r="I22" s="155"/>
      <c r="J22" s="155"/>
      <c r="K22" s="27"/>
      <c r="L22" s="27"/>
      <c r="M22" s="27"/>
    </row>
    <row r="23" spans="1:13" ht="15" x14ac:dyDescent="0.2">
      <c r="A23" s="27"/>
      <c r="B23" s="27"/>
      <c r="C23" s="27"/>
      <c r="D23" s="27"/>
      <c r="E23" s="27"/>
      <c r="F23" s="44"/>
      <c r="G23" s="38"/>
      <c r="H23" s="38"/>
      <c r="I23" s="38"/>
      <c r="J23" s="38"/>
      <c r="K23" s="27"/>
      <c r="L23" s="27"/>
      <c r="M23" s="27"/>
    </row>
    <row r="24" spans="1:13" ht="15" x14ac:dyDescent="0.2">
      <c r="A24" s="27"/>
      <c r="B24" s="27"/>
      <c r="C24" s="27"/>
      <c r="D24" s="27"/>
      <c r="E24" s="27"/>
      <c r="F24" s="27"/>
      <c r="G24" s="39"/>
      <c r="H24" s="39"/>
      <c r="I24" s="39"/>
      <c r="J24" s="39"/>
      <c r="K24" s="27"/>
      <c r="L24" s="27"/>
      <c r="M24" s="27"/>
    </row>
  </sheetData>
  <mergeCells count="12">
    <mergeCell ref="G22:J22"/>
    <mergeCell ref="O1:P1"/>
    <mergeCell ref="G1:K1"/>
    <mergeCell ref="C15:E15"/>
    <mergeCell ref="G21:J21"/>
    <mergeCell ref="A15:A18"/>
    <mergeCell ref="A3:A7"/>
    <mergeCell ref="G10:K10"/>
    <mergeCell ref="D3:D7"/>
    <mergeCell ref="G11:K11"/>
    <mergeCell ref="G14:K14"/>
    <mergeCell ref="D16:D1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CONTROL DE ACTUALIZACIONES </vt:lpstr>
      <vt:lpstr>MATRIZ DE RIESGOS DE SST</vt:lpstr>
      <vt:lpstr>UNIVERSO DE RIESGOS DE SST </vt:lpstr>
      <vt:lpstr>TABLA DE CRITERIOS</vt:lpstr>
      <vt:lpstr>MAPAS DE RIESGOS INHER Y RESID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Moises Jimenez Ortega</cp:lastModifiedBy>
  <cp:lastPrinted>2021-08-13T13:19:09Z</cp:lastPrinted>
  <dcterms:created xsi:type="dcterms:W3CDTF">2021-07-28T14:19:11Z</dcterms:created>
  <dcterms:modified xsi:type="dcterms:W3CDTF">2024-03-14T20:17:14Z</dcterms:modified>
</cp:coreProperties>
</file>