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jimenez\Downloads\"/>
    </mc:Choice>
  </mc:AlternateContent>
  <bookViews>
    <workbookView xWindow="0" yWindow="0" windowWidth="24000" windowHeight="9735" tabRatio="852"/>
  </bookViews>
  <sheets>
    <sheet name="CONTROL DE ACTUALIZACIONES " sheetId="7" r:id="rId1"/>
    <sheet name="MATRIZ DE RIESGOS DE SST" sheetId="14" r:id="rId2"/>
    <sheet name="UNIVERSO DE RIESGOS DE SST " sheetId="11" r:id="rId3"/>
    <sheet name="TABLA DE CRITERIOS" sheetId="12" r:id="rId4"/>
    <sheet name="MAPAS DE RIESGOS INHER Y RESID" sheetId="3" r:id="rId5"/>
  </sheets>
  <externalReferences>
    <externalReference r:id="rId6"/>
    <externalReference r:id="rId7"/>
    <externalReference r:id="rId8"/>
    <externalReference r:id="rId9"/>
    <externalReference r:id="rId10"/>
    <externalReference r:id="rId11"/>
    <externalReference r:id="rId12"/>
  </externalReferences>
  <definedNames>
    <definedName name="_xlnm._FilterDatabase" localSheetId="1" hidden="1">'MATRIZ DE RIESGOS DE SST'!$A$5:$Z$77</definedName>
    <definedName name="_xlnm._FilterDatabase" localSheetId="2" hidden="1">'UNIVERSO DE RIESGOS DE SST '!$A$1:$C$66</definedName>
    <definedName name="AB">[1]BASE!$A:$IV</definedName>
    <definedName name="ABC">[1]BASE1!$A:$IV</definedName>
    <definedName name="ABCD" localSheetId="1">#REF!</definedName>
    <definedName name="ABCD" localSheetId="3">#REF!</definedName>
    <definedName name="ABCD">#REF!</definedName>
    <definedName name="ABVF">[1]GRADO1!$A:$IV</definedName>
    <definedName name="ACEPTACIÓN">'[2]PANORAMA RIESGOS'!$BB$13:$BB$42</definedName>
    <definedName name="ACT" localSheetId="1">#REF!</definedName>
    <definedName name="ACT">#REF!</definedName>
    <definedName name="Actividad" localSheetId="1">#REF!</definedName>
    <definedName name="Actividad">#REF!</definedName>
    <definedName name="ACTIVIDADES" localSheetId="1">#REF!</definedName>
    <definedName name="ACTIVIDADES">#REF!</definedName>
    <definedName name="BSC" localSheetId="1">#REF!</definedName>
    <definedName name="BSC">#REF!</definedName>
    <definedName name="CALIFICACIÓN_CONSECUENCIAS" localSheetId="3">'[2]PANORAMA RIESGOS'!#REF!</definedName>
    <definedName name="CALIFICACIÓN_CONSECUENCIAS">'[2]PANORAMA RIESGOS'!#REF!</definedName>
    <definedName name="CALIFICACIÓN_POSIBILIDAD_DE_OCURRENCIA">'[2]PANORAMA RIESGOS'!#REF!</definedName>
    <definedName name="Capacidad">[3]Lista!$C$4:$C$8</definedName>
    <definedName name="CARACTER">#REF!</definedName>
    <definedName name="Clasificación" localSheetId="1">#REF!</definedName>
    <definedName name="Clasificación">#REF!</definedName>
    <definedName name="CLASIFICACIÓNCR" localSheetId="1">#REF!</definedName>
    <definedName name="CLASIFICACIÓNCR">#REF!</definedName>
    <definedName name="Concepto" comment="Concepto innovador">[3]Lista!#REF!</definedName>
    <definedName name="Concepto_innovación" localSheetId="1">#REF!</definedName>
    <definedName name="Concepto_innovación">#REF!</definedName>
    <definedName name="CONSE" localSheetId="1">#REF!</definedName>
    <definedName name="CONSE">#REF!</definedName>
    <definedName name="CUMPLIMIENTO_DE_REQUISITOS">'[2]PANORAMA RIESGOS'!#REF!</definedName>
    <definedName name="Datos" localSheetId="1">#REF!</definedName>
    <definedName name="Datos">#REF!</definedName>
    <definedName name="ECONÓMICO" localSheetId="3">'[2]PANORAMA RIESGOS'!#REF!</definedName>
    <definedName name="ECONÓMICO">'[2]PANORAMA RIESGOS'!#REF!</definedName>
    <definedName name="ESCALA">'[4]MATRIZ DE ANALISIS'!$D$10:$D$14</definedName>
    <definedName name="Export" localSheetId="1" hidden="1">{"'Hoja1'!$A$1:$I$70"}</definedName>
    <definedName name="Export" localSheetId="3" hidden="1">{"'Hoja1'!$A$1:$I$70"}</definedName>
    <definedName name="Export" hidden="1">{"'Hoja1'!$A$1:$I$70"}</definedName>
    <definedName name="EXPOSI" localSheetId="1">#REF!</definedName>
    <definedName name="EXPOSI">#REF!</definedName>
    <definedName name="FAC">[5]Hoja1!$B$2:$B$81</definedName>
    <definedName name="factor">[5]Hoja1!$B$2:$B$81</definedName>
    <definedName name="Horizontes">[3]Lista!$E$4:$E$6</definedName>
    <definedName name="HTML_CodePage" hidden="1">1252</definedName>
    <definedName name="HTML_Control" localSheetId="1" hidden="1">{"'Hoja1'!$A$1:$I$70"}</definedName>
    <definedName name="HTML_Control" localSheetId="3" hidden="1">{"'Hoja1'!$A$1:$I$70"}</definedName>
    <definedName name="HTML_Control" hidden="1">{"'Hoja1'!$A$1:$I$70"}</definedName>
    <definedName name="HTML_Description" hidden="1">""</definedName>
    <definedName name="HTML_Email" hidden="1">""</definedName>
    <definedName name="HTML_Header" hidden="1">"Hoja1"</definedName>
    <definedName name="HTML_LastUpdate" hidden="1">"27/12/2000"</definedName>
    <definedName name="HTML_LineAfter" hidden="1">FALSE</definedName>
    <definedName name="HTML_LineBefore" hidden="1">FALSE</definedName>
    <definedName name="HTML_Name" hidden="1">"win98"</definedName>
    <definedName name="HTML_OBDlg2" hidden="1">TRUE</definedName>
    <definedName name="HTML_OBDlg4" hidden="1">TRUE</definedName>
    <definedName name="HTML_OS" hidden="1">0</definedName>
    <definedName name="HTML_PathFile" hidden="1">"C:\Mis documentos\HTML.htm"</definedName>
    <definedName name="HTML_Title" hidden="1">"CALENDARIO 2001"</definedName>
    <definedName name="IMAGEN">'[2]PANORAMA RIESGOS'!#REF!</definedName>
    <definedName name="Impacto">[3]Lista!$D$4:$D$8</definedName>
    <definedName name="Índice" localSheetId="1">#REF!</definedName>
    <definedName name="Índice">#REF!</definedName>
    <definedName name="Modelo" localSheetId="1">#REF!</definedName>
    <definedName name="Modelo">#REF!</definedName>
    <definedName name="NATURALEZA_DE_LA_LESION" localSheetId="1">#REF!</definedName>
    <definedName name="NATURALEZA_DE_LA_LESION" localSheetId="3">#REF!</definedName>
    <definedName name="NATURALEZA_DE_LA_LESION">#REF!</definedName>
    <definedName name="NLESION" localSheetId="1">#REF!</definedName>
    <definedName name="NLESION">#REF!</definedName>
    <definedName name="ocurrencia">'[4]PANORAMA RIESGOS'!$CC$1:$CD$5</definedName>
    <definedName name="OPCIONESM" localSheetId="1">#REF!</definedName>
    <definedName name="OPCIONESM" localSheetId="3">#REF!</definedName>
    <definedName name="OPCIONESM">#REF!</definedName>
    <definedName name="OPERATIVIDAD" localSheetId="3">'[2]PANORAMA RIESGOS'!#REF!</definedName>
    <definedName name="OPERATIVIDAD">'[2]PANORAMA RIESGOS'!#REF!</definedName>
    <definedName name="PLAC" localSheetId="1">#REF!</definedName>
    <definedName name="PLAC">#REF!</definedName>
    <definedName name="PLACAS" localSheetId="1">#REF!</definedName>
    <definedName name="PLACAS">[6]DATOS!$A$2:$A$94</definedName>
    <definedName name="PROBAB" localSheetId="1">#REF!</definedName>
    <definedName name="PROBAB" localSheetId="3">#REF!</definedName>
    <definedName name="PROBAB">#REF!</definedName>
    <definedName name="Proyectos" localSheetId="1">#REF!</definedName>
    <definedName name="Proyectos">#REF!</definedName>
    <definedName name="Rango1">'[7]Matriz de Peligros'!$CG$495:$CH$505</definedName>
    <definedName name="Rango2">'[7]Matriz de Peligros'!$CJ$495:$CL$517</definedName>
    <definedName name="Rol" localSheetId="1">#REF!</definedName>
    <definedName name="Rol">#REF!</definedName>
    <definedName name="SATISFACCIÓN" localSheetId="3">'[2]PANORAMA RIESGOS'!#REF!</definedName>
    <definedName name="SATISFACCIÓN">'[2]PANORAMA RIESGOS'!#REF!</definedName>
    <definedName name="Segmento" comment="Segmento de mercado">[3]Lista!#REF!</definedName>
    <definedName name="SEGURIDAD_DE_LA_INFORMACIÓN">'[2]PANORAMA RIESGOS'!#REF!</definedName>
    <definedName name="Selección">[3]Crecimiento!#REF!</definedName>
    <definedName name="Tiporegistro" localSheetId="1">#REF!</definedName>
    <definedName name="Tiporegistro">#REF!</definedName>
    <definedName name="x" localSheetId="1">#REF!</definedName>
    <definedName name="x">#REF!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42" i="14" l="1"/>
  <c r="Y42" i="14"/>
  <c r="X42" i="14"/>
  <c r="W42" i="14"/>
  <c r="Q42" i="14"/>
  <c r="P42" i="14"/>
  <c r="O42" i="14"/>
  <c r="M42" i="14"/>
  <c r="W74" i="14"/>
  <c r="O74" i="14"/>
  <c r="O73" i="14"/>
  <c r="M74" i="14"/>
  <c r="P74" i="14" l="1"/>
  <c r="W8" i="14"/>
  <c r="O8" i="14"/>
  <c r="M8" i="14"/>
  <c r="P8" i="14" s="1"/>
  <c r="W9" i="14"/>
  <c r="O9" i="14"/>
  <c r="M9" i="14"/>
  <c r="X74" i="14" l="1"/>
  <c r="Y74" i="14" s="1"/>
  <c r="Z74" i="14" s="1"/>
  <c r="Q74" i="14"/>
  <c r="Q8" i="14"/>
  <c r="X8" i="14"/>
  <c r="Y8" i="14" s="1"/>
  <c r="Z8" i="14" s="1"/>
  <c r="P9" i="14"/>
  <c r="Q9" i="14" s="1"/>
  <c r="X9" i="14" l="1"/>
  <c r="Y9" i="14" s="1"/>
  <c r="Z9" i="14" s="1"/>
  <c r="W77" i="14" l="1"/>
  <c r="O77" i="14"/>
  <c r="M77" i="14"/>
  <c r="W76" i="14"/>
  <c r="O76" i="14"/>
  <c r="M76" i="14"/>
  <c r="W75" i="14"/>
  <c r="O75" i="14"/>
  <c r="M75" i="14"/>
  <c r="W73" i="14"/>
  <c r="M73" i="14"/>
  <c r="W66" i="14"/>
  <c r="O66" i="14"/>
  <c r="M66" i="14"/>
  <c r="W59" i="14"/>
  <c r="O59" i="14"/>
  <c r="M59" i="14"/>
  <c r="W51" i="14"/>
  <c r="O51" i="14"/>
  <c r="M51" i="14"/>
  <c r="W61" i="14"/>
  <c r="O61" i="14"/>
  <c r="M61" i="14"/>
  <c r="P77" i="14" l="1"/>
  <c r="Q77" i="14" s="1"/>
  <c r="P61" i="14"/>
  <c r="Q61" i="14" s="1"/>
  <c r="P66" i="14"/>
  <c r="Q66" i="14" s="1"/>
  <c r="P75" i="14"/>
  <c r="X75" i="14" s="1"/>
  <c r="Y75" i="14" s="1"/>
  <c r="Z75" i="14" s="1"/>
  <c r="P73" i="14"/>
  <c r="Q73" i="14" s="1"/>
  <c r="P76" i="14"/>
  <c r="Q76" i="14" s="1"/>
  <c r="P59" i="14"/>
  <c r="Q59" i="14" s="1"/>
  <c r="P51" i="14"/>
  <c r="W72" i="14"/>
  <c r="O72" i="14"/>
  <c r="M72" i="14"/>
  <c r="M67" i="14"/>
  <c r="W71" i="14"/>
  <c r="O71" i="14"/>
  <c r="M71" i="14"/>
  <c r="W70" i="14"/>
  <c r="O70" i="14"/>
  <c r="M70" i="14"/>
  <c r="W69" i="14"/>
  <c r="O69" i="14"/>
  <c r="M69" i="14"/>
  <c r="W68" i="14"/>
  <c r="O68" i="14"/>
  <c r="M68" i="14"/>
  <c r="W67" i="14"/>
  <c r="O67" i="14"/>
  <c r="W65" i="14"/>
  <c r="O65" i="14"/>
  <c r="M65" i="14"/>
  <c r="X77" i="14" l="1"/>
  <c r="Y77" i="14" s="1"/>
  <c r="Z77" i="14" s="1"/>
  <c r="Q75" i="14"/>
  <c r="X66" i="14"/>
  <c r="Y66" i="14" s="1"/>
  <c r="Z66" i="14" s="1"/>
  <c r="X76" i="14"/>
  <c r="Y76" i="14" s="1"/>
  <c r="Z76" i="14" s="1"/>
  <c r="X61" i="14"/>
  <c r="Y61" i="14" s="1"/>
  <c r="Z61" i="14" s="1"/>
  <c r="X73" i="14"/>
  <c r="Y73" i="14" s="1"/>
  <c r="Z73" i="14" s="1"/>
  <c r="P68" i="14"/>
  <c r="X68" i="14" s="1"/>
  <c r="Y68" i="14" s="1"/>
  <c r="Z68" i="14" s="1"/>
  <c r="X59" i="14"/>
  <c r="Y59" i="14" s="1"/>
  <c r="Z59" i="14" s="1"/>
  <c r="Q51" i="14"/>
  <c r="X51" i="14"/>
  <c r="Y51" i="14" s="1"/>
  <c r="Z51" i="14" s="1"/>
  <c r="P72" i="14"/>
  <c r="X72" i="14" s="1"/>
  <c r="Y72" i="14" s="1"/>
  <c r="Z72" i="14" s="1"/>
  <c r="P70" i="14"/>
  <c r="Q70" i="14" s="1"/>
  <c r="P65" i="14"/>
  <c r="X65" i="14" s="1"/>
  <c r="Y65" i="14" s="1"/>
  <c r="Z65" i="14" s="1"/>
  <c r="P67" i="14"/>
  <c r="X67" i="14" s="1"/>
  <c r="Y67" i="14" s="1"/>
  <c r="Z67" i="14" s="1"/>
  <c r="P71" i="14"/>
  <c r="X71" i="14" s="1"/>
  <c r="Y71" i="14" s="1"/>
  <c r="Z71" i="14" s="1"/>
  <c r="P69" i="14"/>
  <c r="X69" i="14" s="1"/>
  <c r="Y69" i="14" s="1"/>
  <c r="Z69" i="14" s="1"/>
  <c r="O50" i="14"/>
  <c r="Q68" i="14" l="1"/>
  <c r="Q72" i="14"/>
  <c r="Q65" i="14"/>
  <c r="Q69" i="14"/>
  <c r="X70" i="14"/>
  <c r="Y70" i="14" s="1"/>
  <c r="Z70" i="14" s="1"/>
  <c r="Q71" i="14"/>
  <c r="Q67" i="14"/>
  <c r="W47" i="14"/>
  <c r="W46" i="14"/>
  <c r="W45" i="14"/>
  <c r="W44" i="14"/>
  <c r="W43" i="14"/>
  <c r="W41" i="14"/>
  <c r="W40" i="14"/>
  <c r="O47" i="14" l="1"/>
  <c r="M47" i="14"/>
  <c r="O46" i="14"/>
  <c r="M46" i="14"/>
  <c r="O45" i="14"/>
  <c r="M45" i="14"/>
  <c r="O44" i="14"/>
  <c r="M44" i="14"/>
  <c r="O43" i="14"/>
  <c r="M43" i="14"/>
  <c r="O41" i="14"/>
  <c r="M41" i="14"/>
  <c r="O40" i="14"/>
  <c r="M40" i="14"/>
  <c r="W39" i="14"/>
  <c r="O39" i="14"/>
  <c r="M39" i="14"/>
  <c r="P47" i="14" l="1"/>
  <c r="X47" i="14" s="1"/>
  <c r="Y47" i="14" s="1"/>
  <c r="Z47" i="14" s="1"/>
  <c r="P46" i="14"/>
  <c r="X46" i="14" s="1"/>
  <c r="Y46" i="14" s="1"/>
  <c r="Z46" i="14" s="1"/>
  <c r="P45" i="14"/>
  <c r="X45" i="14" s="1"/>
  <c r="Y45" i="14" s="1"/>
  <c r="Z45" i="14" s="1"/>
  <c r="P44" i="14"/>
  <c r="X44" i="14" s="1"/>
  <c r="Y44" i="14" s="1"/>
  <c r="Z44" i="14" s="1"/>
  <c r="P43" i="14"/>
  <c r="X43" i="14" s="1"/>
  <c r="Y43" i="14" s="1"/>
  <c r="Z43" i="14" s="1"/>
  <c r="P41" i="14"/>
  <c r="X41" i="14" s="1"/>
  <c r="Y41" i="14" s="1"/>
  <c r="Z41" i="14" s="1"/>
  <c r="P40" i="14"/>
  <c r="X40" i="14" s="1"/>
  <c r="Y40" i="14" s="1"/>
  <c r="Z40" i="14" s="1"/>
  <c r="P39" i="14"/>
  <c r="X39" i="14" s="1"/>
  <c r="Y39" i="14" s="1"/>
  <c r="Z39" i="14" s="1"/>
  <c r="Q47" i="14"/>
  <c r="M30" i="14"/>
  <c r="W64" i="14"/>
  <c r="O64" i="14"/>
  <c r="M64" i="14"/>
  <c r="W63" i="14"/>
  <c r="O63" i="14"/>
  <c r="M63" i="14"/>
  <c r="W62" i="14"/>
  <c r="O62" i="14"/>
  <c r="M62" i="14"/>
  <c r="W60" i="14"/>
  <c r="O60" i="14"/>
  <c r="M60" i="14"/>
  <c r="W58" i="14"/>
  <c r="O58" i="14"/>
  <c r="M58" i="14"/>
  <c r="W57" i="14"/>
  <c r="O57" i="14"/>
  <c r="M57" i="14"/>
  <c r="W56" i="14"/>
  <c r="O56" i="14"/>
  <c r="M56" i="14"/>
  <c r="W55" i="14"/>
  <c r="O55" i="14"/>
  <c r="M55" i="14"/>
  <c r="W54" i="14"/>
  <c r="O54" i="14"/>
  <c r="M54" i="14"/>
  <c r="W53" i="14"/>
  <c r="O53" i="14"/>
  <c r="M53" i="14"/>
  <c r="W52" i="14"/>
  <c r="O52" i="14"/>
  <c r="M52" i="14"/>
  <c r="W50" i="14"/>
  <c r="M50" i="14"/>
  <c r="W49" i="14"/>
  <c r="O49" i="14"/>
  <c r="M49" i="14"/>
  <c r="W48" i="14"/>
  <c r="O48" i="14"/>
  <c r="M48" i="14"/>
  <c r="W38" i="14"/>
  <c r="O38" i="14"/>
  <c r="M38" i="14"/>
  <c r="W37" i="14"/>
  <c r="O37" i="14"/>
  <c r="M37" i="14"/>
  <c r="W36" i="14"/>
  <c r="O36" i="14"/>
  <c r="M36" i="14"/>
  <c r="W35" i="14"/>
  <c r="O35" i="14"/>
  <c r="M35" i="14"/>
  <c r="W34" i="14"/>
  <c r="O34" i="14"/>
  <c r="M34" i="14"/>
  <c r="M29" i="14"/>
  <c r="W19" i="14"/>
  <c r="O19" i="14"/>
  <c r="M19" i="14"/>
  <c r="M25" i="14"/>
  <c r="Q45" i="14" l="1"/>
  <c r="P55" i="14"/>
  <c r="X55" i="14" s="1"/>
  <c r="Y55" i="14" s="1"/>
  <c r="Z55" i="14" s="1"/>
  <c r="Q44" i="14"/>
  <c r="Q41" i="14"/>
  <c r="P36" i="14"/>
  <c r="X36" i="14" s="1"/>
  <c r="Y36" i="14" s="1"/>
  <c r="Z36" i="14" s="1"/>
  <c r="Q40" i="14"/>
  <c r="P50" i="14"/>
  <c r="P60" i="14"/>
  <c r="Q46" i="14"/>
  <c r="Q43" i="14"/>
  <c r="Q39" i="14"/>
  <c r="P38" i="14"/>
  <c r="X38" i="14" s="1"/>
  <c r="Y38" i="14" s="1"/>
  <c r="Z38" i="14" s="1"/>
  <c r="P53" i="14"/>
  <c r="X53" i="14" s="1"/>
  <c r="Y53" i="14" s="1"/>
  <c r="Z53" i="14" s="1"/>
  <c r="P63" i="14"/>
  <c r="Q63" i="14" s="1"/>
  <c r="P37" i="14"/>
  <c r="X37" i="14" s="1"/>
  <c r="Y37" i="14" s="1"/>
  <c r="Z37" i="14" s="1"/>
  <c r="P52" i="14"/>
  <c r="X52" i="14" s="1"/>
  <c r="Y52" i="14" s="1"/>
  <c r="Z52" i="14" s="1"/>
  <c r="P62" i="14"/>
  <c r="Q62" i="14" s="1"/>
  <c r="P35" i="14"/>
  <c r="X35" i="14" s="1"/>
  <c r="Y35" i="14" s="1"/>
  <c r="Z35" i="14" s="1"/>
  <c r="P49" i="14"/>
  <c r="X49" i="14" s="1"/>
  <c r="Y49" i="14" s="1"/>
  <c r="Z49" i="14" s="1"/>
  <c r="P58" i="14"/>
  <c r="Q58" i="14" s="1"/>
  <c r="P56" i="14"/>
  <c r="Q56" i="14" s="1"/>
  <c r="P48" i="14"/>
  <c r="X48" i="14" s="1"/>
  <c r="Y48" i="14" s="1"/>
  <c r="Z48" i="14" s="1"/>
  <c r="P54" i="14"/>
  <c r="X54" i="14" s="1"/>
  <c r="Y54" i="14" s="1"/>
  <c r="Z54" i="14" s="1"/>
  <c r="P64" i="14"/>
  <c r="X64" i="14" s="1"/>
  <c r="Y64" i="14" s="1"/>
  <c r="Z64" i="14" s="1"/>
  <c r="P34" i="14"/>
  <c r="X34" i="14" s="1"/>
  <c r="Y34" i="14" s="1"/>
  <c r="Z34" i="14" s="1"/>
  <c r="P57" i="14"/>
  <c r="X57" i="14" s="1"/>
  <c r="Y57" i="14" s="1"/>
  <c r="Z57" i="14" s="1"/>
  <c r="P19" i="14"/>
  <c r="X19" i="14" s="1"/>
  <c r="Y19" i="14" s="1"/>
  <c r="Z19" i="14" s="1"/>
  <c r="M24" i="14"/>
  <c r="M23" i="14"/>
  <c r="W33" i="14"/>
  <c r="O33" i="14"/>
  <c r="M33" i="14"/>
  <c r="W32" i="14"/>
  <c r="O32" i="14"/>
  <c r="M32" i="14"/>
  <c r="W31" i="14"/>
  <c r="O31" i="14"/>
  <c r="M31" i="14"/>
  <c r="W30" i="14"/>
  <c r="O30" i="14"/>
  <c r="W27" i="14"/>
  <c r="O27" i="14"/>
  <c r="M27" i="14"/>
  <c r="W26" i="14"/>
  <c r="O26" i="14"/>
  <c r="M26" i="14"/>
  <c r="W25" i="14"/>
  <c r="O25" i="14"/>
  <c r="W20" i="14"/>
  <c r="W21" i="14"/>
  <c r="O20" i="14"/>
  <c r="M20" i="14"/>
  <c r="W18" i="14"/>
  <c r="O18" i="14"/>
  <c r="M18" i="14"/>
  <c r="Q36" i="14" l="1"/>
  <c r="X50" i="14"/>
  <c r="Y50" i="14" s="1"/>
  <c r="Z50" i="14" s="1"/>
  <c r="X60" i="14"/>
  <c r="Y60" i="14" s="1"/>
  <c r="Z60" i="14" s="1"/>
  <c r="Q50" i="14"/>
  <c r="X63" i="14"/>
  <c r="Y63" i="14" s="1"/>
  <c r="Z63" i="14" s="1"/>
  <c r="X58" i="14"/>
  <c r="Y58" i="14" s="1"/>
  <c r="Z58" i="14" s="1"/>
  <c r="Q60" i="14"/>
  <c r="Q55" i="14"/>
  <c r="X62" i="14"/>
  <c r="Y62" i="14" s="1"/>
  <c r="Z62" i="14" s="1"/>
  <c r="Q38" i="14"/>
  <c r="X56" i="14"/>
  <c r="Y56" i="14" s="1"/>
  <c r="Z56" i="14" s="1"/>
  <c r="Q48" i="14"/>
  <c r="P18" i="14"/>
  <c r="X18" i="14" s="1"/>
  <c r="Y18" i="14" s="1"/>
  <c r="Z18" i="14" s="1"/>
  <c r="Q54" i="14"/>
  <c r="Q52" i="14"/>
  <c r="Q37" i="14"/>
  <c r="Q57" i="14"/>
  <c r="Q35" i="14"/>
  <c r="Q64" i="14"/>
  <c r="Q53" i="14"/>
  <c r="Q34" i="14"/>
  <c r="Q49" i="14"/>
  <c r="P31" i="14"/>
  <c r="X31" i="14" s="1"/>
  <c r="Y31" i="14" s="1"/>
  <c r="Z31" i="14" s="1"/>
  <c r="P30" i="14"/>
  <c r="X30" i="14" s="1"/>
  <c r="Y30" i="14" s="1"/>
  <c r="Z30" i="14" s="1"/>
  <c r="P33" i="14"/>
  <c r="Q33" i="14" s="1"/>
  <c r="Q19" i="14"/>
  <c r="P32" i="14"/>
  <c r="Q32" i="14" s="1"/>
  <c r="P27" i="14"/>
  <c r="X27" i="14" s="1"/>
  <c r="Y27" i="14" s="1"/>
  <c r="Z27" i="14" s="1"/>
  <c r="P26" i="14"/>
  <c r="Q26" i="14" s="1"/>
  <c r="P25" i="14"/>
  <c r="X25" i="14" s="1"/>
  <c r="Y25" i="14" s="1"/>
  <c r="Z25" i="14" s="1"/>
  <c r="P20" i="14"/>
  <c r="Q20" i="14" s="1"/>
  <c r="M14" i="14"/>
  <c r="O14" i="14"/>
  <c r="W29" i="14"/>
  <c r="O29" i="14"/>
  <c r="W28" i="14"/>
  <c r="O28" i="14"/>
  <c r="M28" i="14"/>
  <c r="W24" i="14"/>
  <c r="O24" i="14"/>
  <c r="W23" i="14"/>
  <c r="O23" i="14"/>
  <c r="W22" i="14"/>
  <c r="O22" i="14"/>
  <c r="M22" i="14"/>
  <c r="O11" i="14"/>
  <c r="M11" i="14"/>
  <c r="Q18" i="14" l="1"/>
  <c r="X33" i="14"/>
  <c r="Y33" i="14" s="1"/>
  <c r="Z33" i="14" s="1"/>
  <c r="Q30" i="14"/>
  <c r="Q31" i="14"/>
  <c r="X26" i="14"/>
  <c r="Y26" i="14" s="1"/>
  <c r="Z26" i="14" s="1"/>
  <c r="X32" i="14"/>
  <c r="Y32" i="14" s="1"/>
  <c r="Z32" i="14" s="1"/>
  <c r="Q25" i="14"/>
  <c r="Q27" i="14"/>
  <c r="X20" i="14"/>
  <c r="Y20" i="14" s="1"/>
  <c r="Z20" i="14" s="1"/>
  <c r="P24" i="14"/>
  <c r="Q24" i="14" s="1"/>
  <c r="P14" i="14"/>
  <c r="Q14" i="14" s="1"/>
  <c r="P23" i="14"/>
  <c r="X23" i="14" s="1"/>
  <c r="Y23" i="14" s="1"/>
  <c r="Z23" i="14" s="1"/>
  <c r="P11" i="14"/>
  <c r="Q11" i="14" s="1"/>
  <c r="P29" i="14"/>
  <c r="X29" i="14" s="1"/>
  <c r="Y29" i="14" s="1"/>
  <c r="Z29" i="14" s="1"/>
  <c r="P22" i="14"/>
  <c r="X22" i="14" s="1"/>
  <c r="Y22" i="14" s="1"/>
  <c r="Z22" i="14" s="1"/>
  <c r="P28" i="14"/>
  <c r="X28" i="14" s="1"/>
  <c r="Y28" i="14" s="1"/>
  <c r="Z28" i="14" s="1"/>
  <c r="O21" i="14"/>
  <c r="M21" i="14"/>
  <c r="W17" i="14"/>
  <c r="O17" i="14"/>
  <c r="M17" i="14"/>
  <c r="W16" i="14"/>
  <c r="O16" i="14"/>
  <c r="M16" i="14"/>
  <c r="W15" i="14"/>
  <c r="O15" i="14"/>
  <c r="M15" i="14"/>
  <c r="W14" i="14"/>
  <c r="W13" i="14"/>
  <c r="O13" i="14"/>
  <c r="M13" i="14"/>
  <c r="X24" i="14" l="1"/>
  <c r="Y24" i="14" s="1"/>
  <c r="Z24" i="14" s="1"/>
  <c r="P21" i="14"/>
  <c r="X21" i="14" s="1"/>
  <c r="Y21" i="14" s="1"/>
  <c r="Z21" i="14" s="1"/>
  <c r="P17" i="14"/>
  <c r="X17" i="14" s="1"/>
  <c r="Y17" i="14" s="1"/>
  <c r="Z17" i="14" s="1"/>
  <c r="Q28" i="14"/>
  <c r="Q23" i="14"/>
  <c r="Q29" i="14"/>
  <c r="Q22" i="14"/>
  <c r="P13" i="14"/>
  <c r="X13" i="14" s="1"/>
  <c r="Y13" i="14" s="1"/>
  <c r="Z13" i="14" s="1"/>
  <c r="P15" i="14"/>
  <c r="X15" i="14" s="1"/>
  <c r="Y15" i="14" s="1"/>
  <c r="Z15" i="14" s="1"/>
  <c r="P16" i="14"/>
  <c r="X16" i="14" s="1"/>
  <c r="Y16" i="14" s="1"/>
  <c r="Z16" i="14" s="1"/>
  <c r="X14" i="14"/>
  <c r="Y14" i="14" s="1"/>
  <c r="Z14" i="14" s="1"/>
  <c r="W10" i="14"/>
  <c r="Q17" i="14" l="1"/>
  <c r="Q21" i="14"/>
  <c r="Q16" i="14"/>
  <c r="Q15" i="14"/>
  <c r="Q13" i="14"/>
  <c r="O7" i="14"/>
  <c r="O10" i="14"/>
  <c r="O12" i="14"/>
  <c r="O6" i="14"/>
  <c r="M7" i="14"/>
  <c r="M10" i="14"/>
  <c r="M12" i="14"/>
  <c r="M6" i="14"/>
  <c r="W6" i="14"/>
  <c r="W7" i="14"/>
  <c r="W11" i="14"/>
  <c r="W12" i="14"/>
  <c r="J16" i="3"/>
  <c r="I18" i="3"/>
  <c r="J18" i="3"/>
  <c r="J17" i="3"/>
  <c r="X11" i="14" l="1"/>
  <c r="Y11" i="14" s="1"/>
  <c r="Z11" i="14" s="1"/>
  <c r="P7" i="14"/>
  <c r="Q7" i="14" s="1"/>
  <c r="P12" i="14"/>
  <c r="X12" i="14" s="1"/>
  <c r="Y12" i="14" s="1"/>
  <c r="Z12" i="14" s="1"/>
  <c r="P10" i="14"/>
  <c r="P6" i="14"/>
  <c r="X6" i="14" s="1"/>
  <c r="Y6" i="14" s="1"/>
  <c r="Z6" i="14" s="1"/>
  <c r="K3" i="3"/>
  <c r="J3" i="3"/>
  <c r="I3" i="3"/>
  <c r="H3" i="3"/>
  <c r="G3" i="3"/>
  <c r="K4" i="3"/>
  <c r="J4" i="3"/>
  <c r="I4" i="3"/>
  <c r="H4" i="3"/>
  <c r="G4" i="3"/>
  <c r="K5" i="3"/>
  <c r="J5" i="3"/>
  <c r="I5" i="3"/>
  <c r="H5" i="3"/>
  <c r="G5" i="3"/>
  <c r="H6" i="3"/>
  <c r="I6" i="3"/>
  <c r="J6" i="3"/>
  <c r="K6" i="3"/>
  <c r="G6" i="3"/>
  <c r="H7" i="3"/>
  <c r="I7" i="3"/>
  <c r="J7" i="3"/>
  <c r="K7" i="3"/>
  <c r="G7" i="3"/>
  <c r="H16" i="3"/>
  <c r="I16" i="3"/>
  <c r="G16" i="3"/>
  <c r="H17" i="3"/>
  <c r="I17" i="3"/>
  <c r="G17" i="3"/>
  <c r="H18" i="3"/>
  <c r="G18" i="3"/>
  <c r="Q10" i="14" l="1"/>
  <c r="X10" i="14"/>
  <c r="Y10" i="14" s="1"/>
  <c r="Z10" i="14" s="1"/>
  <c r="Q6" i="14"/>
  <c r="X7" i="14"/>
  <c r="Y7" i="14" s="1"/>
  <c r="Z7" i="14" s="1"/>
  <c r="Q12" i="14"/>
</calcChain>
</file>

<file path=xl/sharedStrings.xml><?xml version="1.0" encoding="utf-8"?>
<sst xmlns="http://schemas.openxmlformats.org/spreadsheetml/2006/main" count="1000" uniqueCount="461">
  <si>
    <t xml:space="preserve">RUTINARIA </t>
  </si>
  <si>
    <t>NO RUTINARIA</t>
  </si>
  <si>
    <t>EXPUESTOS</t>
  </si>
  <si>
    <t>Fijo</t>
  </si>
  <si>
    <t>Temporal</t>
  </si>
  <si>
    <t>Contratista</t>
  </si>
  <si>
    <t>Visitante</t>
  </si>
  <si>
    <t>CARGO EXPUESTO</t>
  </si>
  <si>
    <t>GENERADO POR/ CAUSADO POR</t>
  </si>
  <si>
    <t>POSIBLE EFECTO/ CONSECUENCIA</t>
  </si>
  <si>
    <t>BIOLÓGICO:
Contacto con plantas urticantes</t>
  </si>
  <si>
    <t>*Dermatosis, reacciones alérgicas, enfermedades infecto contagiosas, alteraciones en los diferentes sistemas.</t>
  </si>
  <si>
    <t>BIOLÓGICO:
Fluidos o excrementos</t>
  </si>
  <si>
    <t>*Contacto con fluídos corporales y secreciones.</t>
  </si>
  <si>
    <t>BIOLÓGICO:
Microorganismos (Virus y bacterias)</t>
  </si>
  <si>
    <t>*Dermatosis, reacciones alérgicas, enfermedades infecto contagiosas, alteraciones en los diferentes sistemas, muerte.</t>
  </si>
  <si>
    <t>BIOLÓGICO:
Microorganismos (Virus-COVID-19)</t>
  </si>
  <si>
    <t>*Contacto directo entre personas portadoras del virus CODIV-19 u objetos contaminados.
*Contacto con fluídos corporales y secreciones.</t>
  </si>
  <si>
    <t>*IRA-Infección Respiratoria Aguda de leve a grave, neumonia, alteraciones en los diferentes sistemas, muerte.</t>
  </si>
  <si>
    <t>BIOLÓGICO:
Picaduras y mordeduras de animales</t>
  </si>
  <si>
    <t>*Contacto con insectos, roedores, serpientes.
*Contacto con insectos, roedores, serpientes, cuando se realizan actividades de campo.</t>
  </si>
  <si>
    <t>BIOLÓGICO: 
Hongos</t>
  </si>
  <si>
    <t>BIOMECÁNICO:
Esfuerzos</t>
  </si>
  <si>
    <t>*Levantamiento y/o traslado manual de cargas por encima del peso permisible.</t>
  </si>
  <si>
    <t>*Desórdenes de trauma acumulativo; lesiones del sistema músculo esquelético; fatiga; alteraciones lumbares, dorsales, cervicales y sacras; alteraciones del sistema vascular.</t>
  </si>
  <si>
    <t>BIOMECÁNICO:
Manipulación manual de cargas</t>
  </si>
  <si>
    <t>BIOMECÁNICO:
Movimiento repetitivo</t>
  </si>
  <si>
    <t>*Digitación.
*CAD: Quitar grapas.
*Escanear.
*Inclinación del cuello al contestar el telefóno y atención al cliente.
*Conducción de motocicletas y automóviles.</t>
  </si>
  <si>
    <t>BIOMECÁNICO:
Postura forzada</t>
  </si>
  <si>
    <t>*Desórdenes de trauma acumulativo; lesiones del sistema músculo esquelético; fatiga; alteraciones lumbares, dorsales, cervicales y sacras; alteraciones del sistema vascular, golpes.</t>
  </si>
  <si>
    <t>BIOMECÁNICO:
Postura inadecuada</t>
  </si>
  <si>
    <t>*Alcazar objetivos que están ubicados fuera del alcance.
*Labores en oficina en general.
*Actos inseguros.</t>
  </si>
  <si>
    <t>BIOMECÁNICO:
Postura prolongada mantenida</t>
  </si>
  <si>
    <t>FENÓMENOS NATURALES:
Arroyos</t>
  </si>
  <si>
    <t>*Lluvias, vendavales, tormentas eléctricas, arroyos.</t>
  </si>
  <si>
    <t>*Contusiones, asfixia, fracturas, amputaciones, muerte.</t>
  </si>
  <si>
    <t>FENÓMENOS NATURALES:
Derrumbe</t>
  </si>
  <si>
    <t>*Lluvias, vendavales, tormentas eléctricas.
*Movimientos de tierra.
*Excavaciones.</t>
  </si>
  <si>
    <t>*Contusiones, fracturas, amputaciones, muerte.</t>
  </si>
  <si>
    <t>FENÓMENOS NATURALES:
Inundación</t>
  </si>
  <si>
    <t>FENÓMENOS NATURALES:
Mar de leva o marea alta</t>
  </si>
  <si>
    <t>*Lluvias, vendavales, tormentas eléctricas, fuertes vientos.
*Ubicación de las instalaciones cerca del mar.
*Traslado vía marítima.</t>
  </si>
  <si>
    <t>FENÓMENOS NATURALES:
Maremotos</t>
  </si>
  <si>
    <t>*Lluvias, vendavales, tormentas eléctricas, fuertes vientos.
*Terremotos, sismos.
*Ubicación de las instalaciones cerca del mar.
*Traslado vía marítima.</t>
  </si>
  <si>
    <t>FENÓMENOS NATURALES:
Sismo</t>
  </si>
  <si>
    <t>*Movimientos de tierra.
*Excavaciones.</t>
  </si>
  <si>
    <t>*Contusiones, fracturas, amputaciones, muerte.
*Caída de objetos, derrumbes.</t>
  </si>
  <si>
    <t>FENÓMENOS NATURALES:
Terremoto</t>
  </si>
  <si>
    <t>FENÓMENOS NATURALES:
Tormenta eléctrica</t>
  </si>
  <si>
    <t>*Lluvias, tormentas, cambios atmósféricos.</t>
  </si>
  <si>
    <t>*Contusiones, fracturas, amputaciones, muerte.
*Caída de objetivos, accidentes de tránsito, perdida de visibilidad.</t>
  </si>
  <si>
    <t>FENÓMENOS NATURALES:
Vendaval</t>
  </si>
  <si>
    <t>FÍSICO:
Iluminación excesiva o deficiente</t>
  </si>
  <si>
    <t>*Fatiga visual, cefalea, disminución de la destreza y precisión, estrés, pérdida de la capacidad de visión</t>
  </si>
  <si>
    <t>FÍSICO:
Presión atmosférica anormal o ajustada</t>
  </si>
  <si>
    <t>*Anormales: Afectaciones del sistema nervioso, trastornos o problemas pulmonares, muerte.</t>
  </si>
  <si>
    <t>FÍSICO:
Radiaciones ionizantes, rayos X, alfa, gama y beta</t>
  </si>
  <si>
    <t xml:space="preserve">*Alteraciones de la piel, deshidratación, alteración en algunos tejidos blandos (ojos).
*Heridas, golpes, contusiones, laceraciones, electrocución, lumbagos, pérdida de audición, intoxicaciones, muerte. </t>
  </si>
  <si>
    <t>FÍSICO:
Radiaciones No ionizantes láser, ultravioleta, infrarroja</t>
  </si>
  <si>
    <t>*Alteraciones de la piel, deshidratación, alteración en algunos tejidos blandos (ojos).</t>
  </si>
  <si>
    <t>FÍSICO:
Ruido intermitente o continuo</t>
  </si>
  <si>
    <t>*Fatiga auditiva, pérdida de la audición (Hipoacusia), estrés laboral.</t>
  </si>
  <si>
    <t>FÍSICO: 
Temperaturas extremas frío, calor</t>
  </si>
  <si>
    <t>*Disconfort térmico.
*Afecciones respiratorias, alergias.
*Fatiga que puede producir disminución la destreza manual y la rapidez, mareos, desmayos agravamiento de trastornos cardiovasculares.
*Deshidratación.</t>
  </si>
  <si>
    <t>FÍSICO: 
Vibración cuerpo entero o segmentado</t>
  </si>
  <si>
    <t>*Uso de vehículos o motocicletas.
*Uso de máquinas, equipos o herramientas.</t>
  </si>
  <si>
    <t>*Vibraciones de cuerpo entero: Trastornos respiratorios, músculo-esqueléticos, sensoriales, cardiovasculares, efectos sobre el sistema nervioso, sobre el sistema circulatorio o sobre el sistema digestivo.
*Vibraciones mano-brazo: Trastornos vasculares, nerviosos, musculares, de los huesos y de las articulaciones de las extremidades superiores.</t>
  </si>
  <si>
    <t>PSICOSOCIAL:
Demanda de las jornadas de trabajo: Trabajo noturno, horas  extras, turnos de trabajo.</t>
  </si>
  <si>
    <t>*Acumulación de trabajo.
*Perfiles de cargo mal diseñados.
*No remplazo de personas ausentes.
*Supresión de cargos.</t>
  </si>
  <si>
    <t>*Problemas familiares.
*Estrés, enfermedades psicosomáticas, ansiedad y depresión.</t>
  </si>
  <si>
    <t xml:space="preserve">PSICOSOCIAL:
Demandas emocionales: Exigencia de responsabilidad del cargo, reconocimiento y compensación, demandas de carga mental, claridad en rol, control y autonomía sobre el trabajo, participación y manejo del cambio. </t>
  </si>
  <si>
    <t>*Perfiles de cargo mal diseñados.
*Supresión de cargos.
*No remplazo de personas ausentes.
*Acumulación de trabajo.
*Trabajos que impliquen el manejo de dinero.
*Conflictos personales y  familiares.</t>
  </si>
  <si>
    <t>*Estrés, enfermedades psicosomáticas, ansiedad y depresión.</t>
  </si>
  <si>
    <t>*Desacuerdo entre compañeros.
*Perfiles de cargo mal diseñados.
*Conflictos personales y  familiares.</t>
  </si>
  <si>
    <t>PÚBLICO:
Agresiones de usuarios - Comunidad</t>
  </si>
  <si>
    <t>*Realizar tareas en campo.
*Atención de público.
*Atención de público, en las instaciones de la empresa, donde se encuentran las oficinas administrativas.
*Disturbios públicos.
*Vandalismo
*Paros, manifestaciones.
*Ingresar a zonas de riesgo.</t>
  </si>
  <si>
    <t>*Muerte, agresiones verbales y físicas, heridas, estrés laboral, pérdidas económicas.</t>
  </si>
  <si>
    <t>PÚBLICO:
Asalto</t>
  </si>
  <si>
    <t>*Realizar tareas en la calle.
*Disturbios públicos.
*Vandalismo
*Paros, manifestaciones.
*Ingresar a zonas de riesgo.</t>
  </si>
  <si>
    <t>PÚBLICO:
Secuestro</t>
  </si>
  <si>
    <t>QUÍMICOS:
Fibras</t>
  </si>
  <si>
    <t>*Cefaleas, falta de coordinación, náuseas, vómitos, irritación de vías respiratorias, ojos, piel y tracto gastrointestinal, Quemaduras, dermatitis, reacciones alérgicas Asfixia, alteraciones del sistema nervioso central, paros cardiorrespiratorios, muerte.</t>
  </si>
  <si>
    <t>QUÍMICOS:
Gases y vapores</t>
  </si>
  <si>
    <t>QUÍMICOS:
Humos metálicos y no metálicos</t>
  </si>
  <si>
    <t>QUÍMICOS:
Líquidos, nieblas, rocíos</t>
  </si>
  <si>
    <t>QUÍMICOS:
Polvos orgánicos e inorgánicos</t>
  </si>
  <si>
    <t>SEGURIDAD:
Accidentes de tránsito</t>
  </si>
  <si>
    <t>*Muerte, fracturas, contusiones, daño cervical, pérdidas económicas.</t>
  </si>
  <si>
    <t>SEGURIDAD:
Eléctrico-Equipos energizados (alta o baja)</t>
  </si>
  <si>
    <t>*Electrocución, paro cardiaco, paro respiratorio, fibrilación ventricular, tetanización, quemaduras severas, shock eléctrico, muerte.
*Golpes, heridas, fracturas, atrapamientos, electrocución, quemaduras, muerte.</t>
  </si>
  <si>
    <t>SEGURIDAD:
Locativo-Buceo</t>
  </si>
  <si>
    <t>CONTRATISTA:
*Buceo, construcción o manteniemitno de líneas construidas en el lecho marino o sobre el río.</t>
  </si>
  <si>
    <t>*Asfixia, muerte.
*Trastornos o problemas pulmonares.
*Embolias.
*Colapso del sistema circulatorio.</t>
  </si>
  <si>
    <t>SEGURIDAD:
Locativo-Caída de objetos</t>
  </si>
  <si>
    <t>*Fracturas, contusiones.</t>
  </si>
  <si>
    <t>SEGURIDAD:
Locativo-Condiciones de orden y aseo</t>
  </si>
  <si>
    <t>*Desorden.
*Realizar actividades de campo.
*Transitar por las instalaciones.
*Obstáculos en el piso.</t>
  </si>
  <si>
    <t>*Golpes, heridas, contusiones, fracturas, esguinces, luxaciones, muerte.</t>
  </si>
  <si>
    <t>SEGURIDAD:
Locativo-Falta de señalización y demarcación</t>
  </si>
  <si>
    <t>*Traslado para realizar actividades.</t>
  </si>
  <si>
    <t>*Hombre al agua o desaparecido, asfixia por inmersión.
*Choque de embarcaciones.</t>
  </si>
  <si>
    <t>SEGURIDAD:
Locativo-Superficie de trabajo irregular, deslizante, con diferencia de nivel</t>
  </si>
  <si>
    <t>*Golpes, heridas, contusiones, fracturas, esguinces, luxaciones, traumas del sistema osteomuscular, heridas, muerte.</t>
  </si>
  <si>
    <t>*Trabajo en escaleras.
*Trabajo en andamios</t>
  </si>
  <si>
    <t>*Fracturas, contusiones, muerte.</t>
  </si>
  <si>
    <t>*Asfixia, sofocamiento, choques eléctricos, caídas y fatiga por el calor, atrapamientos, intoxicaciones por atmosferas peligrosas, muerte .</t>
  </si>
  <si>
    <t>SEGURIDAD:
Mecánico-Contacto con objetos calientes</t>
  </si>
  <si>
    <t>*Quemaduras, heridas.</t>
  </si>
  <si>
    <t>*Heridas, amputaciones, trastornos de tejidos blandos.</t>
  </si>
  <si>
    <t>SEGURIDAD:
Mecánico-Elementos de máquinas</t>
  </si>
  <si>
    <t>*Uso de máquinas, partes de la misma.</t>
  </si>
  <si>
    <t>*Golpes, heridas, fracturas, contusiones, amputaciones, quemaduras.</t>
  </si>
  <si>
    <t>SEGURIDAD:
Mecánico-Herramientas</t>
  </si>
  <si>
    <t>*Uso de herramientas, partes de las mismas.</t>
  </si>
  <si>
    <t>SEGURIDAD:
Mecánico-Materiales proyectados sólidos o fluido</t>
  </si>
  <si>
    <t>*Fracturas, contusiones, heridas, golpes, quemaduras, lesiones en los ojos.</t>
  </si>
  <si>
    <t>SEGURIDAD:
Mecánico-Piezas a trabajar</t>
  </si>
  <si>
    <t>*Fracturas, contusiones, heridas, golpes, quemaduras.</t>
  </si>
  <si>
    <t>*Golpes, heridas, fracturas, atrapamientos, quemaduras, muerte.
*Cefaleas, falta de coordinación, náuseas, vómitos, irritación de vías respiratorias, ojos, piel y tracto gastrointestinal, dermatitis, reacciones alérgicas Asfixia, alteraciones del sistema nervioso central, paros cardiorrespiratorios, muerte.
*Daños materiales.</t>
  </si>
  <si>
    <t>SEGURIDAD: 
Eléctrico-Estática</t>
  </si>
  <si>
    <t>*Equipos mal aislados eléctricamente.
*Acumulado el vehículo durante la marcha.</t>
  </si>
  <si>
    <t>*Calambre al tocar a otra persona, o un objeto metálico.</t>
  </si>
  <si>
    <t>SEGURIDAD: 
Locativo-Traslados áereos</t>
  </si>
  <si>
    <t>*Falta de orden y aseo.
*Estructuras sin anclajes.
*Obstáculos en el piso.
*Falta de señalización y demarcación.
*Cargas mal apiladas, o almacenadas de forma insegura o irresponsable.</t>
  </si>
  <si>
    <t>*Golpes, heridas, contusiones, fracturas, resbalones.
*Caída de objetos.</t>
  </si>
  <si>
    <t>SEGURIDAD:
Locativo-Almacenamiento</t>
  </si>
  <si>
    <t>PROBABILIDAD</t>
  </si>
  <si>
    <t>El evento no ha ocurrido, pero puede suceder únicamente en casos extremos.</t>
  </si>
  <si>
    <t>2. BAJA</t>
  </si>
  <si>
    <t>El evento puede suceder y ha ocurrido en organizaciones similares, por lo menos 1 vez al año.</t>
  </si>
  <si>
    <t>El evento puede suceder y ha ocurrido en la organización, por lo menos 1 vez al año.</t>
  </si>
  <si>
    <t>4. ALTA</t>
  </si>
  <si>
    <t>El evento puede suceder con facilidad, por lo menos 1 vez al mes.</t>
  </si>
  <si>
    <t>5. MUY ALTA</t>
  </si>
  <si>
    <t>El evento sucede frecuentemente, al menos 1 vez a la semana.</t>
  </si>
  <si>
    <t>CONSECUENCIA - SST</t>
  </si>
  <si>
    <t>1. INSIGNIFICANTE</t>
  </si>
  <si>
    <t>Ninguna lesión y/o enfermedad laboral.</t>
  </si>
  <si>
    <t>Lesiones leves o con primeros auxilios o con tratamiento médico, sin incapacidad o con incapacidad de 1 día.</t>
  </si>
  <si>
    <t>Accidentes de Trabajo y/o Enfermedades Laborales con Incapacidad temporal mayor a 1 día.</t>
  </si>
  <si>
    <t>Accidentes de Trabajo y/o Enfermedades Laborales con Incapacidad permanente- parcial o total.</t>
  </si>
  <si>
    <t>Una o más fatalidades por  accidentes de trabajo y/o enfermedades laborales.</t>
  </si>
  <si>
    <t>CONSECUENCIA</t>
  </si>
  <si>
    <t>NIVEL DE RIESGO RESIDUAL</t>
  </si>
  <si>
    <t>PLAN DE ACCIÓN</t>
  </si>
  <si>
    <t>Reforzar la divulgación y aplicación de los controles existentes para mejorar su eficacia o complementar dichos controles estableciendo el plan de acción necesario, teniendo en cuenta la jerarquía de definición de controles.</t>
  </si>
  <si>
    <t>PROCESO:</t>
  </si>
  <si>
    <t xml:space="preserve">FECHA DE ELABORACIÓN: </t>
  </si>
  <si>
    <t>NIVEL DEL RIESGO INHERENTE
(Probabilidad x Consecuencia)</t>
  </si>
  <si>
    <t xml:space="preserve">CONTROLES ACTUALES </t>
  </si>
  <si>
    <t>En la fuente</t>
  </si>
  <si>
    <t>En el medio</t>
  </si>
  <si>
    <t>En la persona</t>
  </si>
  <si>
    <t>Administrativo</t>
  </si>
  <si>
    <t>MAPA DE RIESGOS INHERENTES</t>
  </si>
  <si>
    <t>MAPA DE RIESGOS RESIDUALES</t>
  </si>
  <si>
    <t>RIESGO INHERENTE</t>
  </si>
  <si>
    <t>EFICACIA DE LOS CONTROLES
(% DE REDUCCIÓN ESTIMADA DEL RIESGO INHERENTE)</t>
  </si>
  <si>
    <t>90% FUERTE</t>
  </si>
  <si>
    <t>40% MODERADA</t>
  </si>
  <si>
    <t>15% DÉBIL</t>
  </si>
  <si>
    <t>Hay pleno entendimiento del riesgo, existen y mantienen actualizados procedimientos y programas que se divulgan de manera permanente.</t>
  </si>
  <si>
    <t>Hay conciencia del riesgo, existen procedimientos y programas, pero no se actualizan, ni se divulgan con la periodicidad establecida.</t>
  </si>
  <si>
    <t>No hay conciencia del riesgo; no existen procedimientos, ni programas formales para evitar la materialización del riesgo.</t>
  </si>
  <si>
    <t>BAJO</t>
  </si>
  <si>
    <t>MODERADO</t>
  </si>
  <si>
    <t>ALTO</t>
  </si>
  <si>
    <t>EXTREMO</t>
  </si>
  <si>
    <r>
      <t xml:space="preserve">Mantener los controles existentes, si se tiene la certeza de que se están cumpliendo los </t>
    </r>
    <r>
      <rPr>
        <sz val="9"/>
        <color rgb="FFFF0000"/>
        <rFont val="Tahoma"/>
        <family val="2"/>
      </rPr>
      <t>requisitos legales vigentes</t>
    </r>
    <r>
      <rPr>
        <sz val="9"/>
        <color rgb="FF000000"/>
        <rFont val="Tahoma"/>
        <family val="2"/>
      </rPr>
      <t>; en caso contrario, se debe establecer un plan de acción para darle cumplimiento a dichos requisitos, considerando la eliminación o sustitución, si aplica.</t>
    </r>
  </si>
  <si>
    <t xml:space="preserve">Realizar el análisis de riesgos por la tarea "ART", definiendo los controles específicos o adicionales para su realización según los respectivos procedimientos de trabajo seguro y divulgarlos al personal.  </t>
  </si>
  <si>
    <t xml:space="preserve">No debe realizarse ningún trabajo sin  asegurarse que el riesgo está bajo control antes de iniciar cualquier tarea. </t>
  </si>
  <si>
    <t>1. MUY BAJA</t>
  </si>
  <si>
    <t>3. MODERADA</t>
  </si>
  <si>
    <t>2. LEVE</t>
  </si>
  <si>
    <t>3. IMPORTANTE</t>
  </si>
  <si>
    <t>4. CRÍTICA</t>
  </si>
  <si>
    <t>5. CATASTRÓFICA</t>
  </si>
  <si>
    <t>DÉBIL</t>
  </si>
  <si>
    <t>MODERADA</t>
  </si>
  <si>
    <t>FUERTE</t>
  </si>
  <si>
    <t xml:space="preserve">BAJO </t>
  </si>
  <si>
    <t xml:space="preserve">ALTO </t>
  </si>
  <si>
    <t xml:space="preserve">EXTREMO </t>
  </si>
  <si>
    <t>ALTA</t>
  </si>
  <si>
    <t>BAJA</t>
  </si>
  <si>
    <t>MUY BAJA</t>
  </si>
  <si>
    <t>INSIGNIFICANTE</t>
  </si>
  <si>
    <t>LEVE</t>
  </si>
  <si>
    <t>IMPORTANTE</t>
  </si>
  <si>
    <t>CRÍTICA</t>
  </si>
  <si>
    <t>CATASTRÓFICA</t>
  </si>
  <si>
    <t xml:space="preserve">EFICACIA DE(LOS) CONTRO(LES) </t>
  </si>
  <si>
    <t>MUY ALTA</t>
  </si>
  <si>
    <r>
      <t xml:space="preserve">TIPO DE ACTIVIDAD: </t>
    </r>
    <r>
      <rPr>
        <b/>
        <sz val="9"/>
        <color indexed="8"/>
        <rFont val="Tahoma"/>
        <family val="2"/>
      </rPr>
      <t xml:space="preserve"> </t>
    </r>
  </si>
  <si>
    <t>Valor probabilidad</t>
  </si>
  <si>
    <t>Valor Consecuencia</t>
  </si>
  <si>
    <t>Valor NRI</t>
  </si>
  <si>
    <t>% Reducción</t>
  </si>
  <si>
    <t>VALOR DE RIESGO RESIDUAL</t>
  </si>
  <si>
    <t>*Realizar trabajos al aire libre, sol.
*Pantallas de computador.
*Lámparas.
*Sistemas de radiocomunicaciones.
*Microondas.</t>
  </si>
  <si>
    <t>ANÁLISIS DEL RIESGO</t>
  </si>
  <si>
    <t xml:space="preserve">CAUSA </t>
  </si>
  <si>
    <t>FACTOR DE RIESGO (PELIGRO)</t>
  </si>
  <si>
    <t>MATRIZ DE RIESGOS DE SST</t>
  </si>
  <si>
    <t xml:space="preserve">*Traslado para realizar actividades.
* Realizar tareas cerca de cuerpos de agua profundas. </t>
  </si>
  <si>
    <t xml:space="preserve">
*Actividades de soldadura.</t>
  </si>
  <si>
    <t xml:space="preserve">*Luminarias.
*Luz natural.   
*Trabajos Nocturnos </t>
  </si>
  <si>
    <t xml:space="preserve">SEGURIDAD:
Mecánico-Contacto con objetos cortantes / Punzantes </t>
  </si>
  <si>
    <t>PSICOSOCIAL:
Relaciones sociales en el trabajo: Tabajo en equipo, relación con los colaboradores.</t>
  </si>
  <si>
    <t>*Vías deterioradas.
*Problemas de salud del conductor.
*Excesos de velocidad.
*Incumplimiento de normas y señales de tránsito.
*Conducir bajo los efectos del alcohol o sustancias psicoactivas.
*Actos inseguros (Salir del vehículo cuando aún no se ha detenido, sacar la cabeza y las manos por las ventanillas, viajar en el estribo o colgado en el transporte público).
*Vehículos en malas condiciones de funcionamiento.
*Falta de mantenimiento a vehículos.
*Personas imprudentes en la vía.
* Alta circulacion vehicular
* Volcamiento de maquinaria amarilla en movimiento.  
PEATONES:
*Trabajo y/o transito en zonas con trafico vehicular y/o operación de maquinaria pesada. 
*Cruzar las calles sin respetar las señales de trásito y semáforos.</t>
  </si>
  <si>
    <t>*Almacenamiento de sustancias químicas.
*Almacenamiento de polvora 
*Desniveles en el piso.</t>
  </si>
  <si>
    <t>SEGURIDAD:
Tecnológico: Explosión.</t>
  </si>
  <si>
    <t>SEGURIDAD:
Tecnológico: incendios</t>
  </si>
  <si>
    <t>SEGURIDAD:
Tecnológico: Fugas</t>
  </si>
  <si>
    <t>SEGURIDAD:
Tecnológico: Derrames.</t>
  </si>
  <si>
    <t>*Fibras naturales minerales (amianto, arcillas y zeolitas fibrosas,
etc.) y fibras naturales procedentes de animales o vegetales (seda,
lana, algodón, lino, cáñamo, yute, etc.)
*Fibras artificiales de origen natural (rayón de viscosa, proteínas,
éster celulósico, fibras de vidrio, de cerámicas o de roca y las lanas
de roca, de vidrio, etc.) y fibras artificiales de origen sintético ( poliamidas, poliéster, polipropilenos, polimetanos, carbón y grafito.)</t>
  </si>
  <si>
    <t>QUÍMICOS:
Material particulado.</t>
  </si>
  <si>
    <t xml:space="preserve">*Actividades realizadas en campo donde hay maleza.
*Contacto con plantas urticantes.
</t>
  </si>
  <si>
    <t>*Actividades de mantenimiento a gasoductos.
*Actividades de mantenimiento locativo (Pintura, lavado, etc.)
*Levantamiento de planos instrumentales.
*Buceo en actividades de construcción o mantenimiento de líneas construidas en el lecho marino o sobre el río.
*Trabajos en espacios confinados.</t>
  </si>
  <si>
    <t>*Desnivel en el suelo.
*Desorden.
*Realizar actividades de campo.
*Subir y bajar escaleras.
*Subir y bajar estribos 
*Transitar por las instalaciones.
*Obstáculos en el piso.
*Piso resbaloso.</t>
  </si>
  <si>
    <t xml:space="preserve">*Uso de elementos de oficina: Ganchos legajadores, hojas, grapas, guillotina, exactos, bisturi, etc.
*Uso de herramientas de corte (segueta, pinzas, etc.)
*Superficies de trabajo con residuos cortantes y/o punzantes.
*Manipulacion de materiales de trabajo. </t>
  </si>
  <si>
    <t xml:space="preserve">*Falta de orden y aseo.
*Estructuras sin anclajes.
*Cargas suspendidas por maquinarias. 
*Alcanzar objetos, herramientas o materiales, almacenados en estantes. 
*Herramientas ubicadas en niveles superiores. </t>
  </si>
  <si>
    <t xml:space="preserve">*Pulido de metales.
*Martillado.
*Corte de piezas.
*Vientos en el sitio de trabajo. 
*Revision preoperacional de maquinas y/o equipos 
*Operación de la maquinaria. 
* Arena, particulas de residuos. 
*Corte de maleza en el sitio de trabajo con herramientas manuales, equipos y/o maquina. </t>
  </si>
  <si>
    <t>* Fallas operativas en los equipos.
* Operación en lagunas de lixiviado.
* Sobre carga de equipos de recoleccion de residuos solidos.   
* Fenómenos naturales como sismos o huracanes</t>
  </si>
  <si>
    <t xml:space="preserve">SEGURIDAD:
Locativo: - Navegación marítima o fluvial
- Exposicion a cuerpos de agua profundas </t>
  </si>
  <si>
    <t xml:space="preserve">*Uso de equipos de oficina, como impresoras y teléfonos.
*Planta eléctrica.
*Autogeneración.
*Cuarto de máquinas.
*Torre de enfriamiento.
*Chiller.
*Digiturno.
*Uso de máquinas, equipos o herramientas.
*Durante la calibración de medidores industriales con boquillas sónicas en campo.
*Utilización de pistola neumática. 
*Utilización de marcador vibrador electrónico, calibracion de equipos en laboratorio y taladro
*Circulacion vehicular. 
* Operación de maquinaria. </t>
  </si>
  <si>
    <t>*Contacto con tomacorrientes.
*Uso de extensión eléctricas defectuosas.
*Construcción de energía fotovoltaíca.</t>
  </si>
  <si>
    <t xml:space="preserve">*Realizar tareas en la calle.
*Disturbios públicos.
*Vandalismo
*Paros, manifestaciones.
*Ingresar a zonas de riesgo.
*Transito de rutas por diversas zonas de la ciudad. </t>
  </si>
  <si>
    <t xml:space="preserve">*Contacto con agua caliente de dispensadores.
*Contacto con el ploter en uso.
*Contacto con  hornos, calentadoras, estufas, cautin)
*Contacto con superficies y /o partes del vehiculo /maquina. 
*Herramientas de trabajo calientes. </t>
  </si>
  <si>
    <t xml:space="preserve">*Alcazar objetivos que están ubicados fuera del alcance.
*Ubicar objetos fuera del alcance.
* Manipular y/o realizar tareas que requieran extension de los brazos </t>
  </si>
  <si>
    <t>*Cortocircuitos.
*Saturación de vapores combustibles.
*Manipulación de sustancias inframables.
*Reacciones de sustancias incompatibles.
*Rompimiento de un cilindro.
*Sobrepresión de un recipiente a presión.
*Ruptura de tubería.
*Fugas de gas natural en la estación interna.
*Alamacenamiento de Polvora.
*Transporte de polvora. 
*Acumulación de gases ò vapores.
* Ignición del residuo solido depositado.
*Fallas en vehiculos y/o maquinas. 
*Quemas de biogás</t>
  </si>
  <si>
    <t>*Cortocircuitos.
*Saturación de vapores combustibles.
*Manipulación de sustancias inflamables.
*Reacciones de sustancias incompatibles.
*Rompimiento de un cilindro.
*Sobrepresión de un recipiente a presión.
*Ruptura de tubería.
*Fugas de gas natural en la estación interna.
*Alamacenamiento de Polvora.
*Transporte de polvora. 
*Acumulación de gases ò vapores.
* Ignición del residuo solido depositado.
*Quemas de biogás</t>
  </si>
  <si>
    <t xml:space="preserve">*Almacenamiento de sustancias quimicas. 
*Malas condiciones de sistemas de almacenamiento y/o transporte de sustancias quimicas. 
*Almacenamiento inadecuado de los recipientes.
* Fallas en la laguna de aguas residuales.
* Fallas en la laguna de lixiviado. 
* Fallas en los equipos de compactacion. </t>
  </si>
  <si>
    <t xml:space="preserve">
*Contacto con fluídos corporales y secreciones. 
*Contacto con superficies contaminadas por manipulacion de residuos solidos ordinarios.
*Contacto con superficies contaminadas por manipulacion de residuos peligrosos. 
*Trabajo en ambientes contaminados por disposicion de residuos solidos. 
*Recoleccion y manipulacion de redisuos solidos.
*Exposicion a aguas residuales.
*Trabajo cerca de lagunas de lixiviados. 
*Manipulacion de residuos. </t>
  </si>
  <si>
    <t xml:space="preserve">*Contacto con fluídos corporales y secreciones.
*Ingestión de alimentos/agua contaminados.
*Retención de orina o heces por desempeño laboral fuera de la sede de la empresa.
*Realizar labores de campo de lugares de riesgo de enfermedades de salud pública.
*Contacto con superficies contaminadas por manipulacion de residuos solidos ordinarios.
*Contacto con superficies contaminadas por manipulacion de residuos peligrosos. 
*Trabajo en ambientes contaminados por disposicion de residuos solidos. 
*Recoleccion y manipulacion de redisuos solidos.
*Exposicion a aguas residuales.
*Trabajo cerca de lagunas de lixiviados. 
Contacto con lixiviado tratado. </t>
  </si>
  <si>
    <t xml:space="preserve">FECHA </t>
  </si>
  <si>
    <t>REVISION N°</t>
  </si>
  <si>
    <t>*Uso de aerosoles.
*Actividades de soldadura.</t>
  </si>
  <si>
    <t xml:space="preserve">*Limpieza de áreas.
*Material partículado polvo de madera, fibra de vidrio.
*Material particulado. </t>
  </si>
  <si>
    <t xml:space="preserve">*Limpieza de áreas.
*Material partículado polvo de madera, fibra de vidrio.
*Manipulacion de residuos. 
*Manipulacion de sustancias quimicas. </t>
  </si>
  <si>
    <t>SEGURIDAD:
Tabajo en alturas</t>
  </si>
  <si>
    <t>SEGURIDAD:
Trabajo en espacios confinados</t>
  </si>
  <si>
    <t>*Actividades de mantenimiento a gaseoductos.
*Actividades de mantenimiento locativo (Pintura, lavado, etc.)
*Levantamiento de planos instrumentales.
*Trabajos en espacios confinados.</t>
  </si>
  <si>
    <t>*Construcción de estaciones / Construcción de tuberías / Logística.</t>
  </si>
  <si>
    <t xml:space="preserve">*Salpicadura de químicos al realizar el trasvase. 
*Salpicadura de químicos manipulacion de residuos. 
*Uso de aerosoles.
*Uso de pinturas.
*Manipulacion de sustancias para la limpieza.
*Manipulacion de sustancias quimicas para el proceso. 
*Preparacion de quimicos para el proceso. 
*Manipulacion de empaques contaminados. </t>
  </si>
  <si>
    <t xml:space="preserve">*Uso o manipulacion de cloro gas
*Uso o manipulacion de combustibles.
*Uso o manipulacion de aerosoles.
*Uso o manipulacion de pegantes.
*Uso o manipulacion de varsol.
*Uso o manipulacion de pinturas.
*Durante la calibración de equipos detectores en campo (H2S-Ácido sulfúrico, CO-Monóxido de carbono, CH4-Metano, VOC-compuestos orgánicos volátiles).
*Transporte, llenado y trasvase de odorante (H2S-Ácido sulfúrico, CO-Monóxido de carbono, VOC-compuestos orgánicos volátiles).
*Proceso de atención de emergencias (H2S-Ácido sulfúrico, CO-Monóxido de carbono, VOC-compuestos orgánicos volátiles).
* Gases tóxicos producidos por la descomposición de residuos. 
* Manipulacion de sustancias quimicas.
* Manipulacion de residuos de sustancias quimicas. </t>
  </si>
  <si>
    <t xml:space="preserve">CONTROL DE ACTUALIZACIONES </t>
  </si>
  <si>
    <t xml:space="preserve">REALIZADO POR </t>
  </si>
  <si>
    <t>DESCRIPCION DE LA ACTUALIZACION</t>
  </si>
  <si>
    <r>
      <t xml:space="preserve">MC-ST-FR-92
Version: </t>
    </r>
    <r>
      <rPr>
        <sz val="16"/>
        <color theme="1"/>
        <rFont val="Tahoma"/>
        <family val="2"/>
      </rPr>
      <t>00</t>
    </r>
    <r>
      <rPr>
        <b/>
        <sz val="16"/>
        <color theme="1"/>
        <rFont val="Tahoma"/>
        <family val="2"/>
      </rPr>
      <t xml:space="preserve">
Fecha: </t>
    </r>
    <r>
      <rPr>
        <sz val="16"/>
        <color theme="1"/>
        <rFont val="Tahoma"/>
        <family val="2"/>
      </rPr>
      <t>24/07/2023</t>
    </r>
  </si>
  <si>
    <r>
      <t xml:space="preserve">MC-ST-FR-92
Version: </t>
    </r>
    <r>
      <rPr>
        <sz val="11"/>
        <color theme="1"/>
        <rFont val="Tahoma"/>
        <family val="2"/>
      </rPr>
      <t>00</t>
    </r>
    <r>
      <rPr>
        <b/>
        <sz val="11"/>
        <color theme="1"/>
        <rFont val="Tahoma"/>
        <family val="2"/>
      </rPr>
      <t xml:space="preserve">
Fecha: </t>
    </r>
    <r>
      <rPr>
        <sz val="11"/>
        <color theme="1"/>
        <rFont val="Tahoma"/>
        <family val="2"/>
      </rPr>
      <t xml:space="preserve">24/07/2023
</t>
    </r>
  </si>
  <si>
    <t xml:space="preserve">*Aires acondicionados.
*Altas temperaturas por exposición al sol.
*Cambios de temperatura al entrar o salir de la oficina.
*Fallas en el aire acondicionado.
*Deficiencia de ventilacion natural y/o artificial. </t>
  </si>
  <si>
    <t>X</t>
  </si>
  <si>
    <t>Operador de bomba</t>
  </si>
  <si>
    <t>*Cortocircuitos.
*Saturación de vapores combustibles.
*Manipulación de sustancias inflamables.
*Reacciones de sustancias incompatibles.
*Rompimiento de un cilindro.
*Sobrepresión de un recipiente a presión.
*Ruptura de tubería.
*Acumulación de gases ò vapores.
*Ignición del residuo solido depositado.</t>
  </si>
  <si>
    <t>*Golpes, heridas, fracturas, atrapamientos, quemaduras, muerte.
*Cefaleas, falta de coordinación, náuseas, vómitos, irritación de vías respiratorias, ojos, piel y tracto gastrointestinal, dermatitis, reacciones alérgicas asfixia, alteraciones del sistema nervioso central, paros cardiorrespiratorios, muerte.
*Daños materiales.</t>
  </si>
  <si>
    <t>*Almacenamiento de sustancias quimicas. 
*Malas condiciones de sistemas de almacenamiento y/o transporte de sustancias quimicas. 
*Almacenamiento inadecuado de los recipientes.</t>
  </si>
  <si>
    <t>*Golpes, heridas, fracturas, atrapamientos, quemaduras, muerte.
*Cefaleas, falta de coordinación, náuseas, vómitos, irritación de vías respiratorias, ojos, piel y tracto gastrointestinal, dermatitis, reacciones alérgicas Asfixia, alteraciones del sistema nervioso central, paros cardiorrespiratorios, muerte.</t>
  </si>
  <si>
    <t>*Dilución de concentración de Hipoclorito.
*Tuberías en material resistente a la corrosión, cilindros con fusibles para accionar en caso de sobre presión por altas temperaturas.                   *Exigir al contratrista las pruebas de resistencia de los cilindros de cloro.</t>
  </si>
  <si>
    <t>*Guantes extra largos para la manipulación de químicos, gafas de seguridad. botas pantaneras.
*Guantes en PVC ó Nitrilo.</t>
  </si>
  <si>
    <t>*Hoja de seguridad del producto, duchas, lavaojos.</t>
  </si>
  <si>
    <t>*Hoja de seguridad del producto, teléfonos de emergencia, extintores de PQS, CO2, Solkaflan 1.2.3, manga veletas para ubicar  la dirección del viento, información en las planta sobre las rutas de evacuación y los puntos de encuentro.</t>
  </si>
  <si>
    <t>*Manómetros, cilindros con fusibles para accionar en caso de sobre presión por altas temperaturas.</t>
  </si>
  <si>
    <r>
      <t xml:space="preserve">*Guantes en PVC ó Nitrilo. 
*Gafas de seguridad.
</t>
    </r>
    <r>
      <rPr>
        <sz val="16"/>
        <color rgb="FFFF0000"/>
        <rFont val="Tahoma"/>
        <family val="2"/>
      </rPr>
      <t xml:space="preserve">*Equipos autónomos de respiración, trajes especiales (encapsulados) para el control de escapes de nivel A, Kit clase A para fugas en cilindros 65 Kg. *Mascarillas con respiradores para gases, capacitación y entrenamiento de brigadas de emergencia, manejo seguro de químicos, competencias certificadas por el SENA para los operadores del sistema, guía de normas de seguridad y evacuación para  visitantes. </t>
    </r>
  </si>
  <si>
    <t>*Uso de carretillas.
*Mantener en perfecto estado de orden y aseo el área.</t>
  </si>
  <si>
    <t>*Casco, botas de seguridad con puntera, guantes.</t>
  </si>
  <si>
    <t>*Comité de convivencia laboral.</t>
  </si>
  <si>
    <t xml:space="preserve">*Aplicación de encuesta psicosocial.
*Pausas activas 
*Capacitaciones. </t>
  </si>
  <si>
    <t>*Ventilacion constante, a traves de las cajas de aire que posee el area de bombeo</t>
  </si>
  <si>
    <t>*Hidratacion constante, Evaluaciones medicas ocupacionales del personal.</t>
  </si>
  <si>
    <t xml:space="preserve">*Descansos y pausas moderadas, durante los intérvalos de trabajo. </t>
  </si>
  <si>
    <t>*Manómetros, cilindros y tuberías en material resistente a la alta corrosión, cilindros con fusibles para accionar en caso de sobre presión por altas temperaturas. 
*Sistema automático de bloqueo.</t>
  </si>
  <si>
    <t>*Equipos autónomos de respiración , trajes especiales (encapsulados) para el control de escapes de nivel A para fugas en cilindros de una tonelada. 
*Mascarillas con respiradores para gases, capacitación y entrenamiento de brigadas de emergencia.</t>
  </si>
  <si>
    <t>*Manga veletas para ubicar la dirección del viento, información en las planta sobre las rutas de evacuación y los puntos de encuentro, señalización de riesgos químicos NFPA. 
*Hojas de seguridad del producto, teléfonos de emergencia.</t>
  </si>
  <si>
    <t xml:space="preserve">*Mediciones Higienicas. </t>
  </si>
  <si>
    <t>*Uso de EPP (Protectores auditivos).
*Evaluaciones medicas ocupacionales.
*Capacitacion uso y mantenimiento de EPP.</t>
  </si>
  <si>
    <t xml:space="preserve">*Planta eléctrica.
*Autogeneración.
*Cuarto de máquinas.
*Uso de máquinas, equipos o herramientas.
*Operación de maquinaria. </t>
  </si>
  <si>
    <t>*Golpes, heridas, fracturas, contusiones, amputaciones.</t>
  </si>
  <si>
    <t>*Mantenimiento preventivo y correctivo de los sistemas de bombeo</t>
  </si>
  <si>
    <t xml:space="preserve">*Guardas de protección, sobre cada uno de los sistemas de bombeo. </t>
  </si>
  <si>
    <t>*Casco y botas de seguridad con puntera de acero ó botas pantaneras, gafas de seguridad</t>
  </si>
  <si>
    <t>*Realizar limpieza de los sistemas de bombeo, solo cuando estos se encuentren en estado OFF.</t>
  </si>
  <si>
    <t>*PT-IT-4 Tratamiento de potabilización.</t>
  </si>
  <si>
    <t>*PT-IT-4 Tratamiento de potabilización.
*MC-ST-IT-33 Orden y Aseo.
*MC-ST-IT-20 Inspecciones De Seguridad.</t>
  </si>
  <si>
    <t>*MC-ST-PO-3 Evaluaciones medicas ocupacionales</t>
  </si>
  <si>
    <t>*MC-ST-IT-12 Uso, cuidado y limitaciones de los elementos de protección personal.
*MC-ST-DC-7 PVE Para Conservación Auditiva.
*MC-ST-PO-3 Evaluaciones medicas ocupacionales</t>
  </si>
  <si>
    <t>*Labores en oficina en general.
*Actividades de vigilancia.
*Conducción de vehículos y motos.
*Operar maquinaria pesada. 
*Traslados terretres como pasajeros.</t>
  </si>
  <si>
    <t>*Mantenimiento preventivo y correctivo a laminas.</t>
  </si>
  <si>
    <t>*Ajuste de laminas dentro del carcamo</t>
  </si>
  <si>
    <t>*Reporte de condiciones inseguras, identificación del peligro, arneses, eslingas, mosquetones, equipos retractiles, cuerdas, manilas, ganchos (sistemas de anclaje).
*Formacion y/o competencia del personal</t>
  </si>
  <si>
    <t>*MC-ST-PO-5 Análisis de riesgo por oficio
*MC-ST-DC-13 Programa de protección contra caídas.</t>
  </si>
  <si>
    <t>*Cortocircuitos.</t>
  </si>
  <si>
    <t>*Mantenimiento preventivo y correctivo a los sistemas de bombeo y tableros electricos.</t>
  </si>
  <si>
    <t>*Extintores acorde al tipo de riesgo, grupos de apoyo.</t>
  </si>
  <si>
    <t xml:space="preserve">*Capacitaciòn en manejo de extintores, Brigadas de emergencia, </t>
  </si>
  <si>
    <t>*MC-ST-IT-22 Seguridad Contra Incendio.</t>
  </si>
  <si>
    <t>*Plan de fumigaciòn, limpieza de los alrededores</t>
  </si>
  <si>
    <t>*Guantes de PVC y cuero tipo ingeniero, Jabón antibacterial. SVE, botas caña alta de cuero y pantaneras.</t>
  </si>
  <si>
    <t>*MC-ST-IT-12 Uso, cuidado y limitaciones de los elementos de protección personal.</t>
  </si>
  <si>
    <t>*Extractores de calor, inyectores de aire fresco en las estaciones.</t>
  </si>
  <si>
    <t>*Hidratación
*Descansos y pausas moderadas durante los intérvalos de trabajo.</t>
  </si>
  <si>
    <t>*Guardas de protección sobre cada uno de los sistemas de bombeo.</t>
  </si>
  <si>
    <t>*Mantenimiento preventivo y correctivo de los sistemas de bombeo.</t>
  </si>
  <si>
    <t>*Guantes de PVC y cuero tipo ingeniero, jabón antibacterial.SVE, botas caña alta de cuero y pantaneras.</t>
  </si>
  <si>
    <t>*Inspecciones y mantenimiento preventivo  de equipos, plantas eléctricas, tomas y extensiones eléctricas,</t>
  </si>
  <si>
    <t>*Retroalimentación de los posibles riesgos en la actividad de corte.
*Implementos de seguridad personal</t>
  </si>
  <si>
    <t>*Observaciones del comportamiento</t>
  </si>
  <si>
    <t>*Mantener en perfecto estado de orden y aseo el área.</t>
  </si>
  <si>
    <t>*Botas antideslizantes</t>
  </si>
  <si>
    <t>*MC-ST-IT-33 Orden y aseo.
*MC-ST-IT-20 Inspecciones de seguridad</t>
  </si>
  <si>
    <t xml:space="preserve">*Compuertas de aislamiento </t>
  </si>
  <si>
    <t>*Señalización de riesgo eléctrico</t>
  </si>
  <si>
    <t>*Botas de seguridad dielectricas.</t>
  </si>
  <si>
    <t>*Manipulacion únicamente de los controles de encendido externos de los tableros, sin abrir el gabinete y manipular el cableado eléctrico.</t>
  </si>
  <si>
    <t xml:space="preserve">*Capacitaciòn en manejo de extintores.
*Brigadas de emergencia, </t>
  </si>
  <si>
    <t>*Aplicación de encuesta psicosocial.
*Pausas activas
*Capacitaciones.</t>
  </si>
  <si>
    <t>ACTIVIDAD / TAREA</t>
  </si>
  <si>
    <r>
      <t xml:space="preserve">*Hoja de seguridad del producto, Duchas, lavaojos.
*Manga veletas para ubicar  la dirección del viento, información en las planta sobre las rutas de evacuación y los puntos de encuentro, señalización de riesgos químicos NFPA, hojas de seguridad del producto, teléfonos de emergencias. 
*Disolución de Amoniaco para detectar fuga.  </t>
    </r>
    <r>
      <rPr>
        <sz val="16"/>
        <color rgb="FFFF0000"/>
        <rFont val="Tahoma"/>
        <family val="2"/>
      </rPr>
      <t>*Neutralizador fugas de Cloro para Etap Barranquilla</t>
    </r>
  </si>
  <si>
    <t xml:space="preserve">*Mantener en perfecto estado de orden y aseo el área </t>
  </si>
  <si>
    <t>*MC-ST-IT-33 Orden y aseo
*MC-ST-IT-20 Inspecciones de seguridad</t>
  </si>
  <si>
    <t>*Hidratación, pausas de turnos, camisa manga larga.
*Descansos y pausas moderadas durante los intérvalos de trabajo</t>
  </si>
  <si>
    <t>*Guantes de PVC y cuero tipo ingeniero, jabón antibacterial. SVE, botas caña alta de cuero y pantaneras.</t>
  </si>
  <si>
    <t xml:space="preserve">*Comité de convivencia laboral </t>
  </si>
  <si>
    <t xml:space="preserve">*Aplicación de encuesta psicosocial
*Pausas activas 
*Capacitaciones </t>
  </si>
  <si>
    <t>*Hidratacion constante, camisa mangalarga, jeans, gafas oscuras con proteccion UV. 
*Evaluaciones medicas ocupacionales del personal. 
*Descansos y pausas moderadas.</t>
  </si>
  <si>
    <t>*Desnivel en el suelo.
*Desorden.
*Realizar actividades de campo.
*Subir y bajar estribos
*Transitar por las instalaciones.
*Obstáculos en el piso.
*Piso resbaloso.</t>
  </si>
  <si>
    <t>*Programa de observacion. 
*Uso de herramientas o equipos para el levantamiento mecanico de cargas. (Diferenciales, polipastos, retroexcavadoras, grua articulada)</t>
  </si>
  <si>
    <t>*Casco, botas de seguridad con puntera de acero o pantaneras.</t>
  </si>
  <si>
    <t>*MC-ST-IT-13 Manejo seguro de carga manuall
*MC-ST-IT-18 Manejo seguro de carga con montacargas.</t>
  </si>
  <si>
    <t xml:space="preserve">*Uso de herramientas de corte (segueta, pinzas, etc.)
*Superficies de trabajo con residuos cortantes y/o punzantes.
*Manipulacion de materiales de trabajo. </t>
  </si>
  <si>
    <t>*Inspecciones periodicas de las herramientas</t>
  </si>
  <si>
    <t>*Botas de seguridad con puntera de acero, guantes tipo ingeniero de cuero, casco de seguridad.</t>
  </si>
  <si>
    <t>*MC-ST-IT-9 Uso, cuidado y mantenimiento de máquinas y equipos manuales
*MC-ST-IT-15 Uso, cuidado y mantenimiento de herramientas</t>
  </si>
  <si>
    <t>*Inspeccion preoperacional de la maquina antes de su utilizacion, examinar detenidamente el disco para asegurarse que se encuentre en condiciones adecuadas de uso.</t>
  </si>
  <si>
    <t>*Protección (guarda) en el disco de la motosierra.</t>
  </si>
  <si>
    <t>*Casco, gafas y botas de seguridad, pechera de cuero, careta para esmerilar, proteccion auditiva
*Capacitacion sobre el uso de los EPP.</t>
  </si>
  <si>
    <t xml:space="preserve">*Mantener en perfecto estado de orden y aseo el área de ejecucion de la obra. </t>
  </si>
  <si>
    <t>*MC-ST-IT-33 Orden y aseo</t>
  </si>
  <si>
    <t>*Mantenimiento preventivo y correctivo de vehiculos.</t>
  </si>
  <si>
    <t>*Señales de transito, semáforo, reguladores de transito, deteccion electronica de velocidad.</t>
  </si>
  <si>
    <t>*Capacitación en manejo preventivo y seguridad vial, acreditación de conductores, uso de cinturones de seguridad.</t>
  </si>
  <si>
    <t>*Cumplir con el reglamento nacional de tránsito.
*Normas de tránsito locales y provinciales.</t>
  </si>
  <si>
    <t xml:space="preserve">*Pulido de metales.
*Martillado.
*Corte de piezas.
*Vientos en el sitio de trabajo. 
*Revision preoperacional de maquinas y/o equipos 
*Operación de la maquinaria. 
*Arena, particulas de residuos. 
*Corte de maleza en el sitio de trabajo con herramientas manuales, equipos y/o maquina. </t>
  </si>
  <si>
    <t>*Inspeccion preoperacional de la maquina antes de su utilizacion: examinar detenidamente el disco para asegurarse que se encuentre en condiciones adecuadas de uso.</t>
  </si>
  <si>
    <t>*Casco, gafas y botas de seguridad, pechera de cuero, careta para esmerilar, proteccion auditiva 
*Capacitacion sobre el uso de los EPP.</t>
  </si>
  <si>
    <t>*Vías deterioradas.
*Problemas de salud del conductor.
*Excesos de velocidad.
*Incumplimiento de normas y señales de tránsito.
*Conducir bajo los efectos del alcohol o sustancias psicoactivas.
*Vehículos en malas condiciones de funcionamiento.
*Falta de mantenimiento a vehículos.
*Personas imprudentes en la vía.
*Alta circulacion vehicular
PEATONES:
*Trabajo y/o transito en zonas con trafico vehicular y/o operación de maquinaria pesada. 
*Cruzar las calles sin respetar las señales de trásito y semáforos.</t>
  </si>
  <si>
    <t>*Planta eléctrica.
*Uso de máquinas, equipos o herramientas.
*Utilización de pistola neumática. 
*Circulacion vehicular. 
*Operación de maquinaria.</t>
  </si>
  <si>
    <t>Apoyo Policivo en zonas de alto riesgo, medios de comunicación, capacitación en riesgo público (Como actuar en estas situaciones)</t>
  </si>
  <si>
    <t>*Apoyo Policivo en zonas de alto riesgo                                                                              * Medios de comunicación    *Capacitación en riesgo público (Como actuar en estas situaciones)</t>
  </si>
  <si>
    <t>Permanecer en grupos al realizar trabajos en zonas de alto riesgo; abstenerse de portar objetos de alto valor / joyas / dinero.</t>
  </si>
  <si>
    <t xml:space="preserve">PÚBLICOS:        Robos o agreciones </t>
  </si>
  <si>
    <t>SEGURIDAD: Contacto indirecto con baja, media y alta tensión.</t>
  </si>
  <si>
    <t>Protección de las redes a traves de tuberias y señalizacion de las mismas.</t>
  </si>
  <si>
    <t>Verificar antes de realizar la labor con la empresa prestadora del servicio público, para identificar las redes que se encuentran en la zona de trabajo.</t>
  </si>
  <si>
    <t>Botas de seguridad (Cuero y Pantaneras) Guantes de cuero.</t>
  </si>
  <si>
    <t>MC-ST-IT-34 Seguridad De Excavaciones En Zanjas..</t>
  </si>
  <si>
    <t>SEGURIDAD: Incendio y/o Explosion.</t>
  </si>
  <si>
    <t>*Inspeccion preoperacional de los equipos antes de iniciar labores: examinar detenidamente las condiciones de los tanques, las valvulas, las mangueras y la pistola de soplado las cuales deben estar en perfectas condiciones.                                                              *Inspección minuciosa de todos los elementos componentes del equipo. Ej. mangueras, tanque de almacenamiento etc; Operación de abastecimiento de combustible con el motor apagado.</t>
  </si>
  <si>
    <t>Extintores en los vehículos, grupos de apoyo.</t>
  </si>
  <si>
    <t>Capacitación en la operación del equipo de corte. Capacitación en el manejo de extintores. Uso de guantes, gafas, casco y calzado de seguridad.</t>
  </si>
  <si>
    <t>*MC-ST-IT-9 USO, cuidado y mantenimiento de máquinas y equipos manualesMC-ST-IT-15 Uso, cuidado y mantenimiento de herramientas,, MC-ST-IT-9 USO, cuidado y mantenimiento de máquinas y equipos manuales. MC-ST-IT-17Trabajo En Caliente y MC-ST-PO-5 Análisis de riesgo por oficio
*MC-ST-IT-9 USO, cuidado y mantenimiento de máquinas y equipos manualesMC-ST-IT-15 Uso, cuidado y mantenimiento de herramientas,, MC-ST-IT-9 USO, cuidado y mantenimiento de máquinas y equipos manuales.</t>
  </si>
  <si>
    <t>Realizar las excavaciones en forma de talud. Realizar el acople del material a 60 cm del borde de la excavación y siguiendo con los estandares de trabajo seguro en excavaciones.</t>
  </si>
  <si>
    <t xml:space="preserve">Utilización de equipos de entibado cuando la excavación supere los 1.5 mts de profundidad. </t>
  </si>
  <si>
    <t>Uso de casco de seguridad, botas con punta de hierro.</t>
  </si>
  <si>
    <t>MC-ST-IT-34 Seguridad De Excavaciones En Zanjas.. (Permiso De Trabajos En Excavaciones Bajo El Visto Bueno Del Ingeniero y/o Supervisor Encargado).</t>
  </si>
  <si>
    <t>BIOMECÁNICO:
Postura inadecuada o Postura forzada</t>
  </si>
  <si>
    <t>*Alcazar objetivos que están ubicados fuera del alcance.
*Ubicar objetos fuera del alcance.
* Manipular y/o realizar tareas que requieran extension de los brazos
  *Alcazar objetivos que están ubicados fuera del alcance.
*Labores en oficina en general.
*Actos inseguros.</t>
  </si>
  <si>
    <t>*Desórdenes de trauma acumulativo; lesiones del sistema músculo esquelético; fatiga; alteraciones lumbares, dorsales, cervicales y sacras; alteraciones del sistema vascular, golpes.
 *Desórdenes de trauma acumulativo; lesiones del sistema músculo esquelético; fatiga; alteraciones lumbares, dorsales, cervicales y sacras; alteraciones del sistema vascular.</t>
  </si>
  <si>
    <t>Programa de observacion. Uso de herramientas o equipos para el levantamiento mecanico de cargas. (Diferenciales, polipastos, retroexcavadoras, grua articulada)</t>
  </si>
  <si>
    <t>Casco. Botas de seguridad con puntera de acero o pantaneras.</t>
  </si>
  <si>
    <t>MC-ST-IT-13 Manejo Seguro De Carga Manuall,MC-ST-IT-18 manejo seguro de carga con montacargas,MC-ST-IT-18 manejo seguro de carga con montacargas</t>
  </si>
  <si>
    <t xml:space="preserve">Comité de convivencia laboral </t>
  </si>
  <si>
    <t xml:space="preserve">Aplicación de encuesta psicosocial
Pausas activas 
Cpacitaciones. </t>
  </si>
  <si>
    <t xml:space="preserve">Aplicación de encuesta psicosocial
Pausas activas 
Capacitaciones. </t>
  </si>
  <si>
    <t>*Acumulación de trabajo.
*No remplazo de personas ausentes.</t>
  </si>
  <si>
    <t xml:space="preserve">
*Estrés, enfermedades psicosomáticas, ansiedad y depresión.</t>
  </si>
  <si>
    <t>x</t>
  </si>
  <si>
    <t>*Operador de termofusión</t>
  </si>
  <si>
    <t xml:space="preserve">*Contacto con tomacorrientes.
*Uso de extensión eléctricas defectuosas.
</t>
  </si>
  <si>
    <t xml:space="preserve">*Cortocircuitos.
*Saturación de vapores combustibles.
*Reacciones de sustancias incompatibles.
*Sobrepresión de un recipiente a presión.
*Ruptura de tubería.
*Acumulación de gases ò vapores.
*Quemas de biogás     
*Fallas en vehiculos y/o maquinas.                                                                                                                                                                         </t>
  </si>
  <si>
    <t>Hidratacion constante, camisa mangalarga, jeans, gafas oscuras con proteccion UV. Evaluaciones medicas ocupacionales del personal. Descansos y pausas moderadas.</t>
  </si>
  <si>
    <t xml:space="preserve">
*Labores en oficina en general.
*Actos inseguros.</t>
  </si>
  <si>
    <t>Botas con puntera de acero, Capacitación en manejo del equipo de termofusión.</t>
  </si>
  <si>
    <t>MC-ST-IT-13 Manejo Seguro De Carga Manuall.</t>
  </si>
  <si>
    <t>*Contacto con tomacorrientes.
*Uso de extensión eléctricas defectuosas.</t>
  </si>
  <si>
    <t xml:space="preserve">Mantenimiento preventivo a la planta electrica y accesorios. </t>
  </si>
  <si>
    <t>Ubicación de la planta en funcionamiento en un lugar seco y seguro.  No realizar pegas en condiciones de alta humedad. Realizar cierres efectivos en las lineas de conduccion de agua.</t>
  </si>
  <si>
    <t>Utilizacion de botas pantaneras y/o de cuero</t>
  </si>
  <si>
    <t xml:space="preserve">*Contacto con superficies y /o partes del vehiculo /maquina. 
*Herramientas de trabajo calientes. </t>
  </si>
  <si>
    <t>Señalizacion del equipo identificando el riesgo de quemadura.</t>
  </si>
  <si>
    <t>Guantes en carnaza de cuero extra - largos para altas temperaturas. Calzado de seguridad (Pantaneras - De Cuero Media Caña).</t>
  </si>
  <si>
    <t>MC-ST-IT-9 USO, cuidado y mantenimiento de máquinas y equipos manualesMC-ST-IT-15 Uso, cuidado y mantenimiento de herramientas,, MC-ST-IT-9 USO, cuidado y mantenimiento de máquinas y equipos manuales.</t>
  </si>
  <si>
    <t xml:space="preserve">Mantener en perfecto estado de orden y aseo el área </t>
  </si>
  <si>
    <t>Botas antideslizantes</t>
  </si>
  <si>
    <t>MC-ST-IT-33 Orden y Aseo</t>
  </si>
  <si>
    <t>Inspección minuciosa de todos los elementos componentes del equipo. Ej. mangueras, tanque de almacenamiento etc; Operación de abastecimiento de combustible con el motor apagado.</t>
  </si>
  <si>
    <t>Capacitación en la operación del equipo termofusion. Capacitación en el manejo de extintores. Uso de guantes, gafas, casco y calzado de seguridad.</t>
  </si>
  <si>
    <t>Mantenimiento preventivo y correctivo de vehiculos.</t>
  </si>
  <si>
    <t>Señales de transito, semáforo, reguladores de transito, deteccion electronica de velocidad.</t>
  </si>
  <si>
    <t>Capacitación en manejo preventivo y seguridad vial, acreditación de conductores, uso de cinturones de seguridad.</t>
  </si>
  <si>
    <t>Cumplir con el Reglamento Nacional de Tránsito. Normas de tránsito locales y provinciales.</t>
  </si>
  <si>
    <t>*Operación de sierra circular</t>
  </si>
  <si>
    <t>Inspecciones y mantenimiento preventivo  de equipos, plantas eléctricas, tomas y extensiones eléctricas</t>
  </si>
  <si>
    <t>Retroalimentación de los posibles riesgos en la actividad de corte.
Implementos de seguridad personal</t>
  </si>
  <si>
    <t>Observaciones del comportamiento</t>
  </si>
  <si>
    <t>Mantener los dispositivos de seguridad instalados</t>
  </si>
  <si>
    <t>Identificar el peligro y conocimiento de señales de riesgo eléctrico
Implementos de seguridad personal</t>
  </si>
  <si>
    <t xml:space="preserve">*Planta eléctrica.
*Autogeneración.
*Uso de máquinas, equipos o herramientas.
*Circulacion vehicular. 
* Operación de maquinaria. </t>
  </si>
  <si>
    <t>Camisa manga larga, gafas. Gorras</t>
  </si>
  <si>
    <t>Mantenimiento preventivo y correctivo, inspeccion de seguridad a vehiculos y motocicletas</t>
  </si>
  <si>
    <t>Señales de transito, semaforo, reguladores.</t>
  </si>
  <si>
    <t>Capacitación en manejo preventivo y seguridad vial, acreditación conductor, utilizar los implementos de seguridad, Casco de motociclista y chaleco reflectivo</t>
  </si>
  <si>
    <t>Amparo Policivo en zonas de alto riesgo, medios de comunicación, capacitación en riesgo público (Sobre Como actuar en estas Situaciones) No portar elementos u objetos de gran valor economico o de alta estima.</t>
  </si>
  <si>
    <t>Permanecer en grupos al realizar trabajos en zonas de alto riesgo.</t>
  </si>
  <si>
    <t>Verificar zonas antes de proceder con la tarea</t>
  </si>
  <si>
    <t>Capacitación en prevención y atención en caso de mordeduras, apoyo de ARL con suero antiofidico y atenciones medicas</t>
  </si>
  <si>
    <t>MC-ST-IT-5 Prevención y manejo de accidentes por exposición a animales venenosos</t>
  </si>
  <si>
    <t>*Conducción de motocicletas y automóviles.</t>
  </si>
  <si>
    <t>Pausas activas, descansos moderados, capacitacion</t>
  </si>
  <si>
    <t>*Actividades de mantenimiento a gaseoductos.
*Levantamiento de planos instrumentales.</t>
  </si>
  <si>
    <t xml:space="preserve">Inspección visual  por parte del supervisor en compañía de los oficiales en el frente de trabajo. </t>
  </si>
  <si>
    <t>Inspección visual por parte del supervisor en el frente de trabajo. 
Implementos de seguridad personal - cumplimientos de estándares</t>
  </si>
  <si>
    <t xml:space="preserve">*Altas temperaturas por exposición al sol.
*Deficiencia de ventilacion natural y/o artificial. </t>
  </si>
  <si>
    <t xml:space="preserve">*Uso de equipos de oficina, como impresoras y teléfonos.
*Circulacion vehicular. </t>
  </si>
  <si>
    <t xml:space="preserve">*Realizar trabajos al aire libre, sol.
*Pantallas de computador.
*Lámparas.
</t>
  </si>
  <si>
    <t xml:space="preserve">*Realizar trabajos al aire libre, sol.
</t>
  </si>
  <si>
    <t xml:space="preserve">*Digitación.
*CAD: Quitar grapas.
*Escanear.
*Inclinación del cuello al contestar el telefóno y atención al cliente.
</t>
  </si>
  <si>
    <t>*Estanqueidad,verificación de límites de circuitos, sectores y zonas de presión</t>
  </si>
  <si>
    <t>*Subgerente
*Director 
*Ingeniero
*Coordinador
*Analista
*Auxiliar
*Practicante</t>
  </si>
  <si>
    <t>*Golpes, heridas, contusiones, fracturas, esguinces, luxaciones, traumas del sistema osteomuscular, heridas.</t>
  </si>
  <si>
    <t>*Golpes, heridas, fracturas, atrapamientos, quemaduras.
*Cefaleas, falta de coordinación, náuseas, vómitos, irritación de vías respiratorias, ojos, piel y tracto gastrointestinal, dermatitis, reacciones alérgicas asfixia, alteraciones del sistema nervioso central, paros cardiorrespiratorios, muerte.
*Daños materiales.</t>
  </si>
  <si>
    <t>*Electrocución, paro cardiaco, paro respiratorio, fibrilación ventricular, tetanización, quemaduras severas, shock eléctrico.
*Golpes, heridas, fracturas, atrapamientos, electrocución, quemaduras.</t>
  </si>
  <si>
    <t>*Electrocución, paro cardiaco, paro respiratorio, fibrilación ventricular, tetanización, quemaduras severas, shock eléctrico, muerte.
*Golpes, heridas, fracturas, atrapamientos, electrocución, quemaduras.</t>
  </si>
  <si>
    <t>FÍSICO:
Radiaciones ionizantes.</t>
  </si>
  <si>
    <t>*Actividades de soldadura.</t>
  </si>
  <si>
    <t>*Electrocución, paro cardiaco, paro respiratorio, fibrilación ventricular, tetanización, quemaduras severas, shock eléctrico, muerte.
*Golpes, heridas, fracturas, atrapamientos, electrocución, quemaduras</t>
  </si>
  <si>
    <r>
      <t xml:space="preserve">*Oficial de redes
*Oficial conductor
*Supervisor
</t>
    </r>
    <r>
      <rPr>
        <sz val="16"/>
        <color theme="1"/>
        <rFont val="Tahoma"/>
        <family val="2"/>
      </rPr>
      <t>*Ingeniero
*Director</t>
    </r>
  </si>
  <si>
    <t>*Golpes, heridas, fracturas, atrapamientos, quemaduras.
*Cefaleas, falta de coordinación, náuseas, vómitos, irritación de vías respiratorias, ojos, piel y tracto gastrointestinal, dermatitis, reacciones alérgicas asfixia, alteraciones del sistema nervioso central, paros cardiorrespiratorios.
*Daños materiales.</t>
  </si>
  <si>
    <t xml:space="preserve">*Desnivel en el suelo.
*Subir y bajar escaleras.
*Transitar por las instalaciones.
</t>
  </si>
  <si>
    <t xml:space="preserve">*Trabajo en escaleras.
</t>
  </si>
  <si>
    <t>Reporte de condiciones inseguras, identificación del peligro, Arneses, eslingas, mosquetones, equipos retractiles, cuerdas, manilas, ganchos (sistemas de anclaje) Formacion y/o Competencia Del Personal</t>
  </si>
  <si>
    <t>MC-ST-PO-5 Análisis de riesgo por oficio MC-ST-DC-13 Programa De Protección Contra Caídas.</t>
  </si>
  <si>
    <t>Mantenimiento preventivo y correctivo a laminas.</t>
  </si>
  <si>
    <t>1</t>
  </si>
  <si>
    <t>Marzo 8 de 2024</t>
  </si>
  <si>
    <t>Julio 18 de 2024</t>
  </si>
  <si>
    <t>ALMACENAMIENTO Y REBOMBEO / Operación, limpieza y verificación de los equipos de bombeo en las estaciones (Delicias, Recreo, Cuidadela, Oasis, Palohato I y II, Achotera, Baranoa, Cordialidad, Costero I y II, El Morro I y II, Piojo I y II,  EBAP Puerto Colombia y Salgar)</t>
  </si>
  <si>
    <r>
      <rPr>
        <sz val="14"/>
        <rFont val="Tahoma"/>
        <family val="2"/>
      </rPr>
      <t>ALMACENAMIENTO Y REBOMBEO</t>
    </r>
    <r>
      <rPr>
        <sz val="16"/>
        <rFont val="Tahoma"/>
        <family val="2"/>
      </rPr>
      <t xml:space="preserve"> / Dosificación con agentes químicos en el proceso de desinfección de agua tratada en las estaciones de rebombeo (Delicias, Recreo, Cuidadela, Oasis, La Sierra, Baranoa, Cordialidad, Costero I, Morro I y II, Piojo III y IV y Salgar)</t>
    </r>
  </si>
  <si>
    <t>Carmen Jaimes</t>
  </si>
  <si>
    <r>
      <rPr>
        <sz val="14"/>
        <rFont val="Tahoma"/>
        <family val="2"/>
      </rPr>
      <t xml:space="preserve">ALMACENAMIENTO Y REBOMBEO </t>
    </r>
    <r>
      <rPr>
        <sz val="16"/>
        <rFont val="Tahoma"/>
        <family val="2"/>
      </rPr>
      <t>/ Verificación de los parámetros de operación de las variables de presión, caudal y amperaje de los equipos de bombeo en las estaciones operadas localmente (Recreo, Oasis, Achotera, Baranoa, Cordialidad, Costero I, EBAP Puerto Colombia y Salgar)</t>
    </r>
  </si>
  <si>
    <r>
      <rPr>
        <sz val="14"/>
        <rFont val="Tahoma"/>
        <family val="2"/>
      </rPr>
      <t>ALMACENAMIENTO Y REBOMBEO</t>
    </r>
    <r>
      <rPr>
        <sz val="16"/>
        <rFont val="Tahoma"/>
        <family val="2"/>
      </rPr>
      <t xml:space="preserve"> / Toma de muestra de agua en las líneas para medir los niveles de concentración de cloro en las estaciones operadas localmente (Delicias, Recreo, Cuidadela, Oasis, La Sierra, Palohato I y II, Achotera, Baranoa, Cordialidad, Costero I y II, El Morro I y II, Piojo I y II,  EBAP Puerto Colombia y Salgar)</t>
    </r>
  </si>
  <si>
    <t>MANTENIMIENTOS CORRECTIVOS Y PREVENTIVOS / Reparación de averías en tuberia de conducción, distribución y acometidas (aplica para todos los municipios)</t>
  </si>
  <si>
    <t>MANTENIMIENTOS CORRECTIVOS Y PREVENTIVOS / Operación y manejo del equipo de termofusión (aplica para todos los municipios)</t>
  </si>
  <si>
    <t>MANTENIMIENTOS CORRECTIVOS Y PREVENTIVOS / Operación y manejo del equipo de motosierra o sierra circular (aplica para todos los municipios)</t>
  </si>
  <si>
    <t>INVESTIGACION DE CIRCUITOS</t>
  </si>
  <si>
    <t xml:space="preserve"> COORDINAR, GESTIONAR Y CUMPLIR TAREAS ADMINISTRATIVAS / Asegurarse de cumplir los objetivos del área. </t>
  </si>
  <si>
    <t xml:space="preserve">PÚBLICOS: Robos o agresiones </t>
  </si>
  <si>
    <t>Se ajustaron las estaciones en todas las actividades / tarea de ALMACENAMIENTO Y REBOMBEO</t>
  </si>
  <si>
    <t>DISTRIBUCION ALMACENAMIENTO Y BOMBEO</t>
  </si>
  <si>
    <t xml:space="preserve">Migración a la nueva metodología  para la Identificación de peligros, evaluación y valoración de riesgos basada en la ISO 31000, revisada y validada por los líderes del procesos. Se hace la identificación de los peligros y evalúan los riesgos, dando alcance al personal que interviene en el proceso de redes acueducto.             </t>
  </si>
  <si>
    <t>Laura Cantillo
Maria Jose Chois Vargas</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</si>
</sst>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0"/>
      <name val="Arial"/>
      <family val="2"/>
    </font>
    <font>
      <sz val="12"/>
      <name val="Times New Roman"/>
      <family val="1"/>
    </font>
    <font>
      <sz val="11"/>
      <name val="Arial"/>
      <family val="2"/>
    </font>
    <font>
      <b/>
      <sz val="11"/>
      <name val="Arial"/>
      <family val="2"/>
    </font>
    <font>
      <b/>
      <sz val="16"/>
      <color theme="1"/>
      <name val="Tahoma"/>
      <family val="2"/>
    </font>
    <font>
      <b/>
      <sz val="16"/>
      <name val="Tahoma"/>
      <family val="2"/>
    </font>
    <font>
      <sz val="16"/>
      <color theme="1"/>
      <name val="Tahoma"/>
      <family val="2"/>
    </font>
    <font>
      <sz val="16"/>
      <color rgb="FFFF0000"/>
      <name val="Tahoma"/>
      <family val="2"/>
    </font>
    <font>
      <sz val="16"/>
      <name val="Tahoma"/>
      <family val="2"/>
    </font>
    <font>
      <b/>
      <sz val="9"/>
      <name val="Tahoma"/>
      <family val="2"/>
    </font>
    <font>
      <sz val="9"/>
      <name val="Tahoma"/>
      <family val="2"/>
    </font>
    <font>
      <b/>
      <sz val="9"/>
      <color rgb="FF000000"/>
      <name val="Tahoma"/>
      <family val="2"/>
    </font>
    <font>
      <b/>
      <sz val="9"/>
      <color theme="1"/>
      <name val="Tahoma"/>
      <family val="2"/>
    </font>
    <font>
      <sz val="9"/>
      <color theme="1"/>
      <name val="Tahoma"/>
      <family val="2"/>
    </font>
    <font>
      <sz val="9"/>
      <color rgb="FF000000"/>
      <name val="Tahoma"/>
      <family val="2"/>
    </font>
    <font>
      <sz val="12"/>
      <name val="Tahoma"/>
      <family val="2"/>
    </font>
    <font>
      <b/>
      <sz val="18"/>
      <name val="Tahoma"/>
      <family val="2"/>
    </font>
    <font>
      <sz val="11"/>
      <color theme="1"/>
      <name val="Tahoma"/>
      <family val="2"/>
    </font>
    <font>
      <sz val="8"/>
      <name val="Tahoma"/>
      <family val="2"/>
    </font>
    <font>
      <b/>
      <sz val="12"/>
      <name val="Tahoma"/>
      <family val="2"/>
    </font>
    <font>
      <b/>
      <sz val="10"/>
      <name val="Tahoma"/>
      <family val="2"/>
    </font>
    <font>
      <b/>
      <sz val="8"/>
      <name val="Tahoma"/>
      <family val="2"/>
    </font>
    <font>
      <sz val="9"/>
      <color rgb="FFFF0000"/>
      <name val="Tahoma"/>
      <family val="2"/>
    </font>
    <font>
      <b/>
      <sz val="9"/>
      <color indexed="8"/>
      <name val="Tahoma"/>
      <family val="2"/>
    </font>
    <font>
      <b/>
      <sz val="12"/>
      <color rgb="FFFF0000"/>
      <name val="Tahoma"/>
      <family val="2"/>
    </font>
    <font>
      <b/>
      <sz val="11"/>
      <color theme="1"/>
      <name val="Tahoma"/>
      <family val="2"/>
    </font>
    <font>
      <b/>
      <sz val="11"/>
      <name val="Tahoma"/>
      <family val="2"/>
    </font>
    <font>
      <sz val="11"/>
      <name val="Tahoma"/>
      <family val="2"/>
    </font>
    <font>
      <sz val="18"/>
      <name val="Tahoma"/>
      <family val="2"/>
    </font>
    <font>
      <b/>
      <sz val="20"/>
      <color theme="1"/>
      <name val="Tahoma"/>
      <family val="2"/>
    </font>
    <font>
      <sz val="14"/>
      <name val="Tahoma"/>
      <family val="2"/>
    </font>
  </fonts>
  <fills count="25">
    <fill>
      <patternFill patternType="none"/>
    </fill>
    <fill>
      <patternFill patternType="gray125"/>
    </fill>
    <fill>
      <patternFill patternType="solid">
        <fgColor theme="8" tint="0.39997558519241921"/>
        <bgColor indexed="64"/>
      </patternFill>
    </fill>
    <fill>
      <patternFill patternType="solid">
        <fgColor indexed="9"/>
        <bgColor indexed="64"/>
      </patternFill>
    </fill>
    <fill>
      <patternFill patternType="solid">
        <fgColor indexed="11"/>
        <bgColor indexed="64"/>
      </patternFill>
    </fill>
    <fill>
      <patternFill patternType="solid">
        <fgColor indexed="10"/>
        <bgColor indexed="64"/>
      </patternFill>
    </fill>
    <fill>
      <patternFill patternType="solid">
        <fgColor indexed="49"/>
        <bgColor indexed="64"/>
      </patternFill>
    </fill>
    <fill>
      <patternFill patternType="solid">
        <fgColor indexed="53"/>
        <bgColor indexed="64"/>
      </patternFill>
    </fill>
    <fill>
      <patternFill patternType="solid">
        <fgColor theme="0"/>
        <bgColor indexed="64"/>
      </patternFill>
    </fill>
    <fill>
      <patternFill patternType="solid">
        <fgColor rgb="FFFFFF00"/>
        <bgColor indexed="64"/>
      </patternFill>
    </fill>
    <fill>
      <patternFill patternType="solid">
        <fgColor rgb="FFF9A805"/>
        <bgColor indexed="64"/>
      </patternFill>
    </fill>
    <fill>
      <patternFill patternType="solid">
        <fgColor rgb="FF1DE722"/>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F2F2F2"/>
        <bgColor indexed="64"/>
      </patternFill>
    </fill>
    <fill>
      <patternFill patternType="solid">
        <fgColor rgb="FFFFFFCC"/>
        <bgColor indexed="64"/>
      </patternFill>
    </fill>
    <fill>
      <patternFill patternType="solid">
        <fgColor rgb="FFFFFF00"/>
        <bgColor rgb="FF000000"/>
      </patternFill>
    </fill>
    <fill>
      <patternFill patternType="solid">
        <fgColor rgb="FFFF0000"/>
        <bgColor rgb="FF000000"/>
      </patternFill>
    </fill>
    <fill>
      <patternFill patternType="solid">
        <fgColor rgb="FFD9D9D9"/>
        <bgColor indexed="64"/>
      </patternFill>
    </fill>
    <fill>
      <patternFill patternType="solid">
        <fgColor rgb="FFF2F2F2"/>
        <bgColor rgb="FF000000"/>
      </patternFill>
    </fill>
    <fill>
      <patternFill patternType="solid">
        <fgColor rgb="FFFCF305"/>
        <bgColor rgb="FF000000"/>
      </patternFill>
    </fill>
    <fill>
      <patternFill patternType="solid">
        <fgColor rgb="FF00B050"/>
        <bgColor rgb="FF000000"/>
      </patternFill>
    </fill>
    <fill>
      <patternFill patternType="solid">
        <fgColor rgb="FFF9A805"/>
        <bgColor rgb="FF000000"/>
      </patternFill>
    </fill>
    <fill>
      <patternFill patternType="solid">
        <fgColor rgb="FF00FF00"/>
        <bgColor rgb="FF000000"/>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s>
  <cellStyleXfs count="8">
    <xf numFmtId="0" fontId="0" fillId="0" borderId="0"/>
    <xf numFmtId="9" fontId="3" fillId="0" borderId="0" applyFont="0" applyFill="0" applyBorder="0" applyAlignment="0" applyProtection="0"/>
    <xf numFmtId="0" fontId="5" fillId="0" borderId="0"/>
    <xf numFmtId="0" fontId="3" fillId="0" borderId="0"/>
    <xf numFmtId="0" fontId="2" fillId="0" borderId="0"/>
    <xf numFmtId="0" fontId="4" fillId="0" borderId="0"/>
    <xf numFmtId="0" fontId="1" fillId="0" borderId="0"/>
    <xf numFmtId="0" fontId="4" fillId="0" borderId="0"/>
  </cellStyleXfs>
  <cellXfs count="182">
    <xf numFmtId="0" fontId="0" fillId="0" borderId="0" xfId="0"/>
    <xf numFmtId="0" fontId="6" fillId="0" borderId="2" xfId="0" applyFont="1" applyBorder="1" applyAlignment="1">
      <alignment horizontal="left" vertical="center"/>
    </xf>
    <xf numFmtId="0" fontId="6" fillId="0" borderId="2" xfId="2" applyFont="1" applyBorder="1" applyAlignment="1">
      <alignment horizontal="left"/>
    </xf>
    <xf numFmtId="0" fontId="6" fillId="0" borderId="2" xfId="2" applyFont="1" applyBorder="1" applyAlignment="1">
      <alignment vertical="center" wrapText="1"/>
    </xf>
    <xf numFmtId="0" fontId="7" fillId="0" borderId="6" xfId="2" applyFont="1" applyBorder="1" applyAlignment="1">
      <alignment vertical="center" wrapText="1"/>
    </xf>
    <xf numFmtId="0" fontId="7" fillId="0" borderId="2" xfId="2" applyFont="1" applyBorder="1" applyAlignment="1">
      <alignment horizontal="left" vertical="center" wrapText="1"/>
    </xf>
    <xf numFmtId="0" fontId="7" fillId="0" borderId="2" xfId="2" applyFont="1" applyBorder="1" applyAlignment="1">
      <alignment vertical="center"/>
    </xf>
    <xf numFmtId="0" fontId="6" fillId="0" borderId="2" xfId="0" applyFont="1" applyBorder="1" applyAlignment="1">
      <alignment horizontal="center" vertical="center"/>
    </xf>
    <xf numFmtId="0" fontId="7" fillId="0" borderId="2" xfId="2" applyFont="1" applyBorder="1" applyAlignment="1">
      <alignment vertical="center" wrapText="1"/>
    </xf>
    <xf numFmtId="0" fontId="10" fillId="0" borderId="0" xfId="4" applyFont="1"/>
    <xf numFmtId="0" fontId="10" fillId="0" borderId="0" xfId="4" applyFont="1" applyAlignment="1">
      <alignment vertical="center"/>
    </xf>
    <xf numFmtId="0" fontId="10" fillId="0" borderId="0" xfId="4" applyFont="1" applyAlignment="1">
      <alignment vertical="center" wrapText="1"/>
    </xf>
    <xf numFmtId="0" fontId="14" fillId="0" borderId="0" xfId="5" applyFont="1"/>
    <xf numFmtId="0" fontId="14" fillId="0" borderId="2" xfId="5" applyFont="1" applyBorder="1" applyAlignment="1">
      <alignment horizontal="center" vertical="center" wrapText="1"/>
    </xf>
    <xf numFmtId="0" fontId="16" fillId="16" borderId="2" xfId="5" applyFont="1" applyFill="1" applyBorder="1" applyAlignment="1">
      <alignment vertical="center" wrapText="1"/>
    </xf>
    <xf numFmtId="0" fontId="15" fillId="9" borderId="2" xfId="5" applyFont="1" applyFill="1" applyBorder="1" applyAlignment="1">
      <alignment horizontal="left" vertical="center" readingOrder="1"/>
    </xf>
    <xf numFmtId="0" fontId="15" fillId="12" borderId="2" xfId="5" applyFont="1" applyFill="1" applyBorder="1" applyAlignment="1">
      <alignment horizontal="left" vertical="center" readingOrder="1"/>
    </xf>
    <xf numFmtId="0" fontId="17" fillId="0" borderId="2" xfId="5" applyFont="1" applyBorder="1" applyAlignment="1">
      <alignment horizontal="left" vertical="center" wrapText="1"/>
    </xf>
    <xf numFmtId="0" fontId="16" fillId="9" borderId="2" xfId="5" applyFont="1" applyFill="1" applyBorder="1" applyAlignment="1">
      <alignment vertical="center" wrapText="1"/>
    </xf>
    <xf numFmtId="0" fontId="16" fillId="12" borderId="2" xfId="5" applyFont="1" applyFill="1" applyBorder="1" applyAlignment="1">
      <alignment vertical="center" wrapText="1"/>
    </xf>
    <xf numFmtId="0" fontId="15" fillId="17" borderId="2" xfId="5" applyFont="1" applyFill="1" applyBorder="1" applyAlignment="1">
      <alignment horizontal="justify" vertical="center" wrapText="1"/>
    </xf>
    <xf numFmtId="0" fontId="15" fillId="18" borderId="2" xfId="5" applyFont="1" applyFill="1" applyBorder="1" applyAlignment="1">
      <alignment horizontal="justify" vertical="center" wrapText="1"/>
    </xf>
    <xf numFmtId="0" fontId="15" fillId="18" borderId="2" xfId="5" applyFont="1" applyFill="1" applyBorder="1" applyAlignment="1">
      <alignment vertical="center" wrapText="1"/>
    </xf>
    <xf numFmtId="0" fontId="12" fillId="8" borderId="0" xfId="3" applyFont="1" applyFill="1"/>
    <xf numFmtId="0" fontId="12" fillId="0" borderId="0" xfId="3" applyFont="1"/>
    <xf numFmtId="0" fontId="12" fillId="0" borderId="0" xfId="3" applyFont="1" applyAlignment="1">
      <alignment vertical="center" wrapText="1"/>
    </xf>
    <xf numFmtId="0" fontId="10" fillId="0" borderId="0" xfId="3" applyFont="1" applyAlignment="1">
      <alignment horizontal="center"/>
    </xf>
    <xf numFmtId="0" fontId="12" fillId="8" borderId="2" xfId="3" applyFont="1" applyFill="1" applyBorder="1" applyAlignment="1">
      <alignment horizontal="left" vertical="center" wrapText="1"/>
    </xf>
    <xf numFmtId="0" fontId="12" fillId="8" borderId="0" xfId="3" applyFont="1" applyFill="1" applyAlignment="1">
      <alignment horizontal="center"/>
    </xf>
    <xf numFmtId="0" fontId="12" fillId="8" borderId="0" xfId="3" applyFont="1" applyFill="1" applyAlignment="1">
      <alignment horizontal="left"/>
    </xf>
    <xf numFmtId="0" fontId="12" fillId="8" borderId="0" xfId="3" applyFont="1" applyFill="1" applyAlignment="1">
      <alignment horizontal="left" vertical="center"/>
    </xf>
    <xf numFmtId="0" fontId="12" fillId="8" borderId="0" xfId="3" applyFont="1" applyFill="1" applyAlignment="1">
      <alignment horizontal="center" vertical="center"/>
    </xf>
    <xf numFmtId="0" fontId="12" fillId="8" borderId="0" xfId="3" applyFont="1" applyFill="1" applyAlignment="1">
      <alignment horizontal="left" vertical="center" wrapText="1"/>
    </xf>
    <xf numFmtId="0" fontId="19" fillId="3" borderId="0" xfId="0" applyFont="1" applyFill="1"/>
    <xf numFmtId="0" fontId="21" fillId="0" borderId="0" xfId="0" applyFont="1"/>
    <xf numFmtId="0" fontId="22" fillId="3" borderId="0" xfId="0" applyFont="1" applyFill="1"/>
    <xf numFmtId="0" fontId="19" fillId="6" borderId="0" xfId="0" applyFont="1" applyFill="1"/>
    <xf numFmtId="0" fontId="23" fillId="3" borderId="0" xfId="0" applyFont="1" applyFill="1" applyAlignment="1">
      <alignment vertical="center"/>
    </xf>
    <xf numFmtId="0" fontId="23" fillId="3" borderId="0" xfId="0" applyFont="1" applyFill="1" applyAlignment="1">
      <alignment horizontal="center" vertical="center"/>
    </xf>
    <xf numFmtId="0" fontId="24" fillId="4" borderId="2" xfId="0" applyFont="1" applyFill="1" applyBorder="1" applyAlignment="1">
      <alignment horizontal="center" vertical="center" wrapText="1"/>
    </xf>
    <xf numFmtId="0" fontId="24" fillId="9" borderId="2" xfId="0" applyFont="1" applyFill="1" applyBorder="1" applyAlignment="1">
      <alignment horizontal="center" vertical="center" wrapText="1"/>
    </xf>
    <xf numFmtId="0" fontId="24" fillId="10" borderId="2" xfId="0" applyFont="1" applyFill="1" applyBorder="1" applyAlignment="1">
      <alignment horizontal="center" vertical="center" wrapText="1"/>
    </xf>
    <xf numFmtId="0" fontId="24" fillId="5" borderId="2" xfId="0" applyFont="1" applyFill="1" applyBorder="1" applyAlignment="1">
      <alignment horizontal="center" vertical="center" wrapText="1"/>
    </xf>
    <xf numFmtId="0" fontId="23" fillId="3" borderId="4" xfId="0" applyFont="1" applyFill="1" applyBorder="1" applyAlignment="1">
      <alignment horizontal="center" vertical="center"/>
    </xf>
    <xf numFmtId="0" fontId="19" fillId="7" borderId="0" xfId="0" applyFont="1" applyFill="1"/>
    <xf numFmtId="0" fontId="23" fillId="3" borderId="0" xfId="0" applyFont="1" applyFill="1" applyAlignment="1">
      <alignment horizontal="center"/>
    </xf>
    <xf numFmtId="0" fontId="19" fillId="0" borderId="0" xfId="0" applyFont="1" applyAlignment="1">
      <alignment horizontal="center"/>
    </xf>
    <xf numFmtId="0" fontId="23" fillId="3" borderId="0" xfId="0" applyFont="1" applyFill="1" applyAlignment="1">
      <alignment horizontal="center" vertical="center" wrapText="1"/>
    </xf>
    <xf numFmtId="0" fontId="24" fillId="8" borderId="0" xfId="0" applyFont="1" applyFill="1" applyAlignment="1">
      <alignment horizontal="center"/>
    </xf>
    <xf numFmtId="0" fontId="23" fillId="3" borderId="0" xfId="0" applyFont="1" applyFill="1" applyAlignment="1">
      <alignment vertical="center" wrapText="1"/>
    </xf>
    <xf numFmtId="9" fontId="23" fillId="3" borderId="0" xfId="0" applyNumberFormat="1" applyFont="1" applyFill="1" applyAlignment="1">
      <alignment horizontal="center" vertical="center" wrapText="1"/>
    </xf>
    <xf numFmtId="0" fontId="24" fillId="11" borderId="2"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15" fillId="13" borderId="2" xfId="5" applyFont="1" applyFill="1" applyBorder="1" applyAlignment="1">
      <alignment horizontal="left" vertical="center" readingOrder="1"/>
    </xf>
    <xf numFmtId="0" fontId="15" fillId="10" borderId="2" xfId="5" applyFont="1" applyFill="1" applyBorder="1" applyAlignment="1">
      <alignment horizontal="left" vertical="center" readingOrder="1"/>
    </xf>
    <xf numFmtId="0" fontId="16" fillId="13" borderId="2" xfId="5" applyFont="1" applyFill="1" applyBorder="1" applyAlignment="1">
      <alignment vertical="center" wrapText="1"/>
    </xf>
    <xf numFmtId="0" fontId="16" fillId="10" borderId="2" xfId="5" applyFont="1" applyFill="1" applyBorder="1" applyAlignment="1">
      <alignment vertical="center" wrapText="1"/>
    </xf>
    <xf numFmtId="0" fontId="15" fillId="20" borderId="2" xfId="5" applyFont="1" applyFill="1" applyBorder="1" applyAlignment="1">
      <alignment vertical="center" wrapText="1"/>
    </xf>
    <xf numFmtId="0" fontId="15" fillId="21" borderId="2" xfId="5" applyFont="1" applyFill="1" applyBorder="1" applyAlignment="1">
      <alignment vertical="center" wrapText="1"/>
    </xf>
    <xf numFmtId="0" fontId="18" fillId="18" borderId="2" xfId="5" applyFont="1" applyFill="1" applyBorder="1" applyAlignment="1">
      <alignment vertical="center" wrapText="1"/>
    </xf>
    <xf numFmtId="0" fontId="16" fillId="20" borderId="2" xfId="5" applyFont="1" applyFill="1" applyBorder="1" applyAlignment="1">
      <alignment vertical="center" wrapText="1"/>
    </xf>
    <xf numFmtId="0" fontId="18" fillId="21" borderId="2" xfId="5" applyFont="1" applyFill="1" applyBorder="1" applyAlignment="1">
      <alignment vertical="center" wrapText="1"/>
    </xf>
    <xf numFmtId="0" fontId="15" fillId="22" borderId="2" xfId="5" applyFont="1" applyFill="1" applyBorder="1" applyAlignment="1">
      <alignment horizontal="justify" vertical="center" wrapText="1"/>
    </xf>
    <xf numFmtId="0" fontId="18" fillId="0" borderId="2" xfId="5" applyFont="1" applyBorder="1" applyAlignment="1">
      <alignment horizontal="left" vertical="center" wrapText="1"/>
    </xf>
    <xf numFmtId="0" fontId="15" fillId="22" borderId="2" xfId="5" applyFont="1" applyFill="1" applyBorder="1" applyAlignment="1">
      <alignment vertical="center" wrapText="1"/>
    </xf>
    <xf numFmtId="0" fontId="18" fillId="22" borderId="2" xfId="5" applyFont="1" applyFill="1" applyBorder="1" applyAlignment="1">
      <alignment vertical="center" wrapText="1"/>
    </xf>
    <xf numFmtId="0" fontId="15" fillId="23" borderId="2" xfId="5" applyFont="1" applyFill="1" applyBorder="1" applyAlignment="1">
      <alignment vertical="center" wrapText="1"/>
    </xf>
    <xf numFmtId="0" fontId="18" fillId="23" borderId="2" xfId="5" applyFont="1" applyFill="1" applyBorder="1" applyAlignment="1">
      <alignment vertical="center" wrapText="1"/>
    </xf>
    <xf numFmtId="0" fontId="24" fillId="18" borderId="2" xfId="0" applyFont="1" applyFill="1" applyBorder="1" applyAlignment="1">
      <alignment horizontal="center" vertical="center" wrapText="1"/>
    </xf>
    <xf numFmtId="0" fontId="24" fillId="23" borderId="3" xfId="0" applyFont="1" applyFill="1" applyBorder="1" applyAlignment="1">
      <alignment horizontal="center" vertical="center" wrapText="1"/>
    </xf>
    <xf numFmtId="0" fontId="24" fillId="17" borderId="3" xfId="0" applyFont="1" applyFill="1" applyBorder="1" applyAlignment="1">
      <alignment horizontal="center" vertical="center" wrapText="1"/>
    </xf>
    <xf numFmtId="0" fontId="24" fillId="24" borderId="3" xfId="0" applyFont="1" applyFill="1" applyBorder="1" applyAlignment="1">
      <alignment horizontal="center" vertical="center" wrapText="1"/>
    </xf>
    <xf numFmtId="0" fontId="24" fillId="3" borderId="0" xfId="0" applyFont="1" applyFill="1" applyAlignment="1">
      <alignment horizontal="center" vertical="center"/>
    </xf>
    <xf numFmtId="0" fontId="24" fillId="3" borderId="2" xfId="0" applyFont="1" applyFill="1" applyBorder="1" applyAlignment="1">
      <alignment horizontal="left" vertical="center"/>
    </xf>
    <xf numFmtId="0" fontId="23" fillId="3" borderId="2" xfId="0" applyFont="1" applyFill="1" applyBorder="1" applyAlignment="1">
      <alignment horizontal="center" vertical="center"/>
    </xf>
    <xf numFmtId="0" fontId="30" fillId="3" borderId="0" xfId="0" applyFont="1" applyFill="1" applyAlignment="1">
      <alignment horizontal="center" vertical="center" wrapText="1"/>
    </xf>
    <xf numFmtId="0" fontId="12" fillId="0" borderId="0" xfId="4" applyFont="1" applyAlignment="1">
      <alignment vertical="center"/>
    </xf>
    <xf numFmtId="0" fontId="10" fillId="8" borderId="2" xfId="4" applyFont="1" applyFill="1" applyBorder="1" applyAlignment="1">
      <alignment vertical="center" wrapText="1"/>
    </xf>
    <xf numFmtId="0" fontId="12" fillId="8" borderId="2" xfId="4" applyFont="1" applyFill="1" applyBorder="1" applyAlignment="1">
      <alignment vertical="center" wrapText="1"/>
    </xf>
    <xf numFmtId="0" fontId="12" fillId="0" borderId="2" xfId="6" applyFont="1" applyBorder="1" applyAlignment="1">
      <alignment vertical="center" wrapText="1"/>
    </xf>
    <xf numFmtId="0" fontId="10" fillId="0" borderId="2" xfId="6" applyFont="1" applyBorder="1" applyAlignment="1">
      <alignment vertical="center" wrapText="1"/>
    </xf>
    <xf numFmtId="0" fontId="12" fillId="8" borderId="2" xfId="3" applyFont="1" applyFill="1" applyBorder="1" applyAlignment="1">
      <alignment horizontal="left" vertical="center"/>
    </xf>
    <xf numFmtId="0" fontId="9" fillId="8" borderId="8" xfId="3" applyFont="1" applyFill="1" applyBorder="1" applyAlignment="1">
      <alignment horizontal="left" vertical="center" wrapText="1"/>
    </xf>
    <xf numFmtId="0" fontId="9" fillId="8" borderId="2" xfId="3" applyFont="1" applyFill="1" applyBorder="1" applyAlignment="1">
      <alignment horizontal="left" vertical="center" wrapText="1"/>
    </xf>
    <xf numFmtId="0" fontId="9" fillId="8" borderId="7" xfId="5" applyFont="1" applyFill="1" applyBorder="1" applyAlignment="1">
      <alignment horizontal="center" vertical="center" wrapText="1"/>
    </xf>
    <xf numFmtId="0" fontId="8" fillId="8" borderId="2" xfId="3" applyFont="1" applyFill="1" applyBorder="1" applyAlignment="1">
      <alignment horizontal="center" vertical="center" textRotation="90" wrapText="1"/>
    </xf>
    <xf numFmtId="0" fontId="9" fillId="8" borderId="2" xfId="5" applyFont="1" applyFill="1" applyBorder="1" applyAlignment="1">
      <alignment horizontal="center" vertical="center" textRotation="90" wrapText="1"/>
    </xf>
    <xf numFmtId="0" fontId="9" fillId="8" borderId="8" xfId="5" applyFont="1" applyFill="1" applyBorder="1" applyAlignment="1">
      <alignment horizontal="center" vertical="center" textRotation="90" wrapText="1"/>
    </xf>
    <xf numFmtId="0" fontId="9" fillId="8" borderId="2" xfId="5" applyFont="1" applyFill="1" applyBorder="1" applyAlignment="1">
      <alignment vertical="center" wrapText="1"/>
    </xf>
    <xf numFmtId="0" fontId="28" fillId="8" borderId="2" xfId="5" applyFont="1" applyFill="1" applyBorder="1" applyAlignment="1" applyProtection="1">
      <alignment horizontal="center" vertical="center" textRotation="255" wrapText="1"/>
      <protection locked="0"/>
    </xf>
    <xf numFmtId="0" fontId="19" fillId="8" borderId="2" xfId="5" applyFont="1" applyFill="1" applyBorder="1" applyAlignment="1" applyProtection="1">
      <alignment horizontal="center" vertical="center" textRotation="255" wrapText="1"/>
      <protection locked="0"/>
    </xf>
    <xf numFmtId="9" fontId="11" fillId="8" borderId="2" xfId="1" applyFont="1" applyFill="1" applyBorder="1" applyAlignment="1" applyProtection="1">
      <alignment horizontal="center" vertical="center" wrapText="1"/>
      <protection locked="0"/>
    </xf>
    <xf numFmtId="0" fontId="19" fillId="8" borderId="2" xfId="5" applyFont="1" applyFill="1" applyBorder="1" applyAlignment="1" applyProtection="1">
      <alignment horizontal="center" vertical="center" wrapText="1"/>
      <protection locked="0"/>
    </xf>
    <xf numFmtId="0" fontId="0" fillId="0" borderId="0" xfId="0" applyAlignment="1">
      <alignment wrapText="1"/>
    </xf>
    <xf numFmtId="0" fontId="30" fillId="2" borderId="2" xfId="2" applyFont="1" applyFill="1" applyBorder="1" applyAlignment="1">
      <alignment horizontal="center" vertical="center"/>
    </xf>
    <xf numFmtId="49" fontId="31" fillId="0" borderId="2" xfId="2" applyNumberFormat="1" applyFont="1" applyBorder="1" applyAlignment="1">
      <alignment horizontal="center" vertical="center"/>
    </xf>
    <xf numFmtId="0" fontId="0" fillId="0" borderId="2" xfId="0" applyBorder="1"/>
    <xf numFmtId="0" fontId="29" fillId="0" borderId="2" xfId="0" applyFont="1" applyBorder="1" applyAlignment="1">
      <alignment vertical="center" wrapText="1"/>
    </xf>
    <xf numFmtId="0" fontId="8" fillId="14" borderId="2" xfId="6" applyFont="1" applyFill="1" applyBorder="1" applyAlignment="1">
      <alignment horizontal="center" vertical="center" wrapText="1"/>
    </xf>
    <xf numFmtId="0" fontId="10" fillId="0" borderId="2" xfId="6" applyFont="1" applyBorder="1" applyAlignment="1">
      <alignment horizontal="left" vertical="center" wrapText="1"/>
    </xf>
    <xf numFmtId="0" fontId="29" fillId="0" borderId="0" xfId="0" applyFont="1" applyAlignment="1">
      <alignment horizontal="center" vertical="center"/>
    </xf>
    <xf numFmtId="0" fontId="29" fillId="0" borderId="0" xfId="0" applyFont="1" applyAlignment="1">
      <alignment vertical="center" wrapText="1"/>
    </xf>
    <xf numFmtId="0" fontId="30" fillId="2" borderId="2" xfId="2" applyFont="1" applyFill="1" applyBorder="1" applyAlignment="1">
      <alignment horizontal="center" vertical="center" wrapText="1"/>
    </xf>
    <xf numFmtId="0" fontId="8" fillId="8" borderId="2" xfId="3" applyFont="1" applyFill="1" applyBorder="1" applyAlignment="1">
      <alignment horizontal="left" vertical="center" wrapText="1"/>
    </xf>
    <xf numFmtId="0" fontId="10" fillId="0" borderId="2" xfId="4" applyFont="1" applyFill="1" applyBorder="1" applyAlignment="1">
      <alignment vertical="center" wrapText="1"/>
    </xf>
    <xf numFmtId="0" fontId="11" fillId="8" borderId="2" xfId="3" applyFont="1" applyFill="1" applyBorder="1" applyAlignment="1">
      <alignment horizontal="left" vertical="center" wrapText="1"/>
    </xf>
    <xf numFmtId="0" fontId="10" fillId="0" borderId="2" xfId="6" applyFont="1" applyFill="1" applyBorder="1" applyAlignment="1">
      <alignment vertical="center" wrapText="1"/>
    </xf>
    <xf numFmtId="0" fontId="12" fillId="0" borderId="2" xfId="6" applyFont="1" applyFill="1" applyBorder="1" applyAlignment="1">
      <alignment vertical="center" wrapText="1"/>
    </xf>
    <xf numFmtId="0" fontId="32" fillId="0" borderId="2" xfId="6" applyFont="1" applyFill="1" applyBorder="1" applyAlignment="1">
      <alignment vertical="center" wrapText="1"/>
    </xf>
    <xf numFmtId="0" fontId="10" fillId="0" borderId="0" xfId="4" applyFont="1" applyFill="1"/>
    <xf numFmtId="0" fontId="12" fillId="8" borderId="1" xfId="3" applyFont="1" applyFill="1" applyBorder="1" applyAlignment="1">
      <alignment vertical="center" wrapText="1"/>
    </xf>
    <xf numFmtId="0" fontId="12" fillId="8" borderId="5" xfId="3" applyFont="1" applyFill="1" applyBorder="1" applyAlignment="1">
      <alignment vertical="center" wrapText="1"/>
    </xf>
    <xf numFmtId="0" fontId="12" fillId="8" borderId="3" xfId="3" applyFont="1" applyFill="1" applyBorder="1" applyAlignment="1">
      <alignment vertical="center" wrapText="1"/>
    </xf>
    <xf numFmtId="0" fontId="12" fillId="8" borderId="12" xfId="3" applyFont="1" applyFill="1" applyBorder="1" applyAlignment="1">
      <alignment horizontal="center" vertical="center" wrapText="1"/>
    </xf>
    <xf numFmtId="0" fontId="12" fillId="0" borderId="2" xfId="4" applyFont="1" applyFill="1" applyBorder="1" applyAlignment="1">
      <alignment vertical="center" wrapText="1"/>
    </xf>
    <xf numFmtId="0" fontId="0" fillId="0" borderId="0" xfId="0" applyAlignment="1">
      <alignment horizontal="center"/>
    </xf>
    <xf numFmtId="0" fontId="31" fillId="0" borderId="2" xfId="2" applyFont="1" applyBorder="1" applyAlignment="1">
      <alignment horizontal="justify" vertical="top" wrapText="1"/>
    </xf>
    <xf numFmtId="49" fontId="31" fillId="0" borderId="2" xfId="2" applyNumberFormat="1" applyFont="1" applyBorder="1" applyAlignment="1">
      <alignment horizontal="center" vertical="center" wrapText="1"/>
    </xf>
    <xf numFmtId="0" fontId="30" fillId="8" borderId="2" xfId="2" applyFont="1" applyFill="1" applyBorder="1" applyAlignment="1">
      <alignment horizontal="center" vertical="center"/>
    </xf>
    <xf numFmtId="0" fontId="29" fillId="0" borderId="8" xfId="0" applyFont="1" applyBorder="1" applyAlignment="1">
      <alignment horizontal="center" vertical="center"/>
    </xf>
    <xf numFmtId="0" fontId="29" fillId="0" borderId="10" xfId="0" applyFont="1" applyBorder="1" applyAlignment="1">
      <alignment horizontal="center" vertical="center"/>
    </xf>
    <xf numFmtId="0" fontId="10" fillId="8" borderId="7" xfId="3" applyFont="1" applyFill="1" applyBorder="1" applyAlignment="1">
      <alignment horizontal="center" vertical="center" wrapText="1"/>
    </xf>
    <xf numFmtId="0" fontId="10" fillId="8" borderId="11" xfId="3" applyFont="1" applyFill="1" applyBorder="1" applyAlignment="1">
      <alignment horizontal="center" vertical="center" wrapText="1"/>
    </xf>
    <xf numFmtId="0" fontId="12" fillId="8" borderId="5" xfId="3" applyFont="1" applyFill="1" applyBorder="1" applyAlignment="1">
      <alignment horizontal="center" vertical="center" wrapText="1"/>
    </xf>
    <xf numFmtId="0" fontId="12" fillId="8" borderId="3" xfId="3" applyFont="1" applyFill="1" applyBorder="1" applyAlignment="1">
      <alignment horizontal="center" vertical="center" wrapText="1"/>
    </xf>
    <xf numFmtId="0" fontId="12" fillId="8" borderId="1" xfId="3" applyFont="1" applyFill="1" applyBorder="1" applyAlignment="1">
      <alignment horizontal="center" vertical="center" wrapText="1"/>
    </xf>
    <xf numFmtId="0" fontId="10" fillId="0" borderId="1" xfId="3" applyFont="1" applyFill="1" applyBorder="1" applyAlignment="1">
      <alignment horizontal="center" vertical="center" wrapText="1"/>
    </xf>
    <xf numFmtId="0" fontId="11" fillId="0" borderId="5" xfId="3" applyFont="1" applyFill="1" applyBorder="1" applyAlignment="1">
      <alignment horizontal="center" vertical="center" wrapText="1"/>
    </xf>
    <xf numFmtId="0" fontId="11" fillId="0" borderId="3" xfId="3" applyFont="1" applyFill="1" applyBorder="1" applyAlignment="1">
      <alignment horizontal="center" vertical="center" wrapText="1"/>
    </xf>
    <xf numFmtId="0" fontId="12" fillId="8" borderId="1" xfId="3" applyFont="1" applyFill="1" applyBorder="1" applyAlignment="1">
      <alignment horizontal="left" vertical="center" wrapText="1"/>
    </xf>
    <xf numFmtId="0" fontId="12" fillId="8" borderId="5" xfId="3" applyFont="1" applyFill="1" applyBorder="1" applyAlignment="1">
      <alignment horizontal="left" vertical="center" wrapText="1"/>
    </xf>
    <xf numFmtId="0" fontId="10" fillId="0" borderId="5" xfId="3" applyFont="1" applyFill="1" applyBorder="1" applyAlignment="1">
      <alignment horizontal="center" vertical="center" wrapText="1"/>
    </xf>
    <xf numFmtId="0" fontId="10" fillId="0" borderId="3" xfId="3" applyFont="1" applyFill="1" applyBorder="1" applyAlignment="1">
      <alignment horizontal="center" vertical="center" wrapText="1"/>
    </xf>
    <xf numFmtId="0" fontId="12" fillId="8" borderId="3" xfId="3" applyFont="1" applyFill="1" applyBorder="1" applyAlignment="1">
      <alignment horizontal="left" vertical="center" wrapText="1"/>
    </xf>
    <xf numFmtId="0" fontId="12" fillId="0" borderId="1" xfId="3" applyFont="1" applyFill="1" applyBorder="1" applyAlignment="1">
      <alignment horizontal="center" vertical="center" wrapText="1"/>
    </xf>
    <xf numFmtId="0" fontId="12" fillId="0" borderId="5" xfId="3" applyFont="1" applyFill="1" applyBorder="1" applyAlignment="1">
      <alignment horizontal="center" vertical="center" wrapText="1"/>
    </xf>
    <xf numFmtId="0" fontId="9" fillId="8" borderId="8" xfId="3" applyFont="1" applyFill="1" applyBorder="1" applyAlignment="1">
      <alignment horizontal="left" vertical="center" wrapText="1"/>
    </xf>
    <xf numFmtId="0" fontId="9" fillId="8" borderId="9" xfId="3" applyFont="1" applyFill="1" applyBorder="1" applyAlignment="1">
      <alignment horizontal="left" vertical="center" wrapText="1"/>
    </xf>
    <xf numFmtId="0" fontId="9" fillId="8" borderId="10" xfId="3" applyFont="1" applyFill="1" applyBorder="1" applyAlignment="1">
      <alignment horizontal="left" vertical="center" wrapText="1"/>
    </xf>
    <xf numFmtId="14" fontId="9" fillId="8" borderId="8" xfId="3" applyNumberFormat="1" applyFont="1" applyFill="1" applyBorder="1" applyAlignment="1">
      <alignment horizontal="left" vertical="center" wrapText="1"/>
    </xf>
    <xf numFmtId="0" fontId="8" fillId="8" borderId="1" xfId="6" applyFont="1" applyFill="1" applyBorder="1" applyAlignment="1">
      <alignment horizontal="center" vertical="center" wrapText="1"/>
    </xf>
    <xf numFmtId="0" fontId="8" fillId="8" borderId="3" xfId="6" applyFont="1" applyFill="1" applyBorder="1" applyAlignment="1">
      <alignment horizontal="center" vertical="center" wrapText="1"/>
    </xf>
    <xf numFmtId="0" fontId="9" fillId="8" borderId="5" xfId="5" applyFont="1" applyFill="1" applyBorder="1" applyAlignment="1">
      <alignment horizontal="center" vertical="center" textRotation="90" wrapText="1"/>
    </xf>
    <xf numFmtId="0" fontId="9" fillId="8" borderId="3" xfId="5" applyFont="1" applyFill="1" applyBorder="1" applyAlignment="1">
      <alignment horizontal="center" vertical="center" textRotation="90" wrapText="1"/>
    </xf>
    <xf numFmtId="0" fontId="9" fillId="8" borderId="2" xfId="5" applyFont="1" applyFill="1" applyBorder="1" applyAlignment="1">
      <alignment horizontal="center" vertical="center" wrapText="1"/>
    </xf>
    <xf numFmtId="0" fontId="9" fillId="8" borderId="8" xfId="5" applyFont="1" applyFill="1" applyBorder="1" applyAlignment="1">
      <alignment horizontal="center" vertical="center" wrapText="1"/>
    </xf>
    <xf numFmtId="0" fontId="9" fillId="8" borderId="9" xfId="5" applyFont="1" applyFill="1" applyBorder="1" applyAlignment="1">
      <alignment horizontal="center" vertical="center" wrapText="1"/>
    </xf>
    <xf numFmtId="0" fontId="9" fillId="8" borderId="10" xfId="5" applyFont="1" applyFill="1" applyBorder="1" applyAlignment="1">
      <alignment horizontal="center" vertical="center" wrapText="1"/>
    </xf>
    <xf numFmtId="0" fontId="9" fillId="8" borderId="5" xfId="5" applyFont="1" applyFill="1" applyBorder="1" applyAlignment="1">
      <alignment horizontal="center" vertical="center" wrapText="1"/>
    </xf>
    <xf numFmtId="0" fontId="9" fillId="8" borderId="3" xfId="5" applyFont="1" applyFill="1" applyBorder="1" applyAlignment="1">
      <alignment horizontal="center" vertical="center" wrapText="1"/>
    </xf>
    <xf numFmtId="0" fontId="9" fillId="8" borderId="1" xfId="5" applyFont="1" applyFill="1" applyBorder="1" applyAlignment="1">
      <alignment horizontal="center" vertical="center" textRotation="90" wrapText="1"/>
    </xf>
    <xf numFmtId="0" fontId="33" fillId="8" borderId="9" xfId="3" applyFont="1" applyFill="1" applyBorder="1" applyAlignment="1">
      <alignment horizontal="center" vertical="center"/>
    </xf>
    <xf numFmtId="0" fontId="8" fillId="8" borderId="8" xfId="3" applyFont="1" applyFill="1" applyBorder="1" applyAlignment="1">
      <alignment horizontal="center" vertical="center"/>
    </xf>
    <xf numFmtId="0" fontId="8" fillId="8" borderId="9" xfId="3" applyFont="1" applyFill="1" applyBorder="1" applyAlignment="1">
      <alignment horizontal="center" vertical="center"/>
    </xf>
    <xf numFmtId="0" fontId="8" fillId="8" borderId="2" xfId="3" applyFont="1" applyFill="1" applyBorder="1" applyAlignment="1">
      <alignment horizontal="center" vertical="center" wrapText="1"/>
    </xf>
    <xf numFmtId="0" fontId="16" fillId="8" borderId="8" xfId="3" applyFont="1" applyFill="1" applyBorder="1" applyAlignment="1">
      <alignment horizontal="center" vertical="center" wrapText="1"/>
    </xf>
    <xf numFmtId="0" fontId="16" fillId="8" borderId="10" xfId="3" applyFont="1" applyFill="1" applyBorder="1" applyAlignment="1">
      <alignment horizontal="center" vertical="center" wrapText="1"/>
    </xf>
    <xf numFmtId="0" fontId="16" fillId="8" borderId="9" xfId="3" applyFont="1" applyFill="1" applyBorder="1" applyAlignment="1">
      <alignment horizontal="center" vertical="center" wrapText="1"/>
    </xf>
    <xf numFmtId="0" fontId="8" fillId="8" borderId="1" xfId="3" applyFont="1" applyFill="1" applyBorder="1" applyAlignment="1">
      <alignment horizontal="center" vertical="center" wrapText="1"/>
    </xf>
    <xf numFmtId="0" fontId="8" fillId="8" borderId="3" xfId="3" applyFont="1" applyFill="1" applyBorder="1" applyAlignment="1">
      <alignment horizontal="center" vertical="center" wrapText="1"/>
    </xf>
    <xf numFmtId="0" fontId="23" fillId="8" borderId="5" xfId="5" applyFont="1" applyFill="1" applyBorder="1" applyAlignment="1">
      <alignment horizontal="center" vertical="center" textRotation="90" wrapText="1"/>
    </xf>
    <xf numFmtId="0" fontId="23" fillId="8" borderId="3" xfId="5" applyFont="1" applyFill="1" applyBorder="1" applyAlignment="1">
      <alignment horizontal="center" vertical="center" textRotation="90" wrapText="1"/>
    </xf>
    <xf numFmtId="0" fontId="12" fillId="0" borderId="3" xfId="3" applyFont="1" applyFill="1" applyBorder="1" applyAlignment="1">
      <alignment horizontal="center" vertical="center" wrapText="1"/>
    </xf>
    <xf numFmtId="0" fontId="10" fillId="8" borderId="1" xfId="3" applyFont="1" applyFill="1" applyBorder="1" applyAlignment="1">
      <alignment horizontal="center" vertical="center" wrapText="1"/>
    </xf>
    <xf numFmtId="0" fontId="12" fillId="8" borderId="0" xfId="3" applyFont="1" applyFill="1" applyBorder="1" applyAlignment="1">
      <alignment horizontal="center" vertical="center" wrapText="1"/>
    </xf>
    <xf numFmtId="0" fontId="12" fillId="8" borderId="12" xfId="3" applyFont="1" applyFill="1" applyBorder="1" applyAlignment="1">
      <alignment horizontal="center" vertical="center" wrapText="1"/>
    </xf>
    <xf numFmtId="0" fontId="12" fillId="8" borderId="13" xfId="3" applyFont="1" applyFill="1" applyBorder="1" applyAlignment="1">
      <alignment horizontal="center" vertical="center" wrapText="1"/>
    </xf>
    <xf numFmtId="0" fontId="12" fillId="8" borderId="7" xfId="3" applyFont="1" applyFill="1" applyBorder="1" applyAlignment="1">
      <alignment horizontal="center" vertical="center" wrapText="1"/>
    </xf>
    <xf numFmtId="0" fontId="12" fillId="8" borderId="11" xfId="3" applyFont="1" applyFill="1" applyBorder="1" applyAlignment="1">
      <alignment horizontal="center" vertical="center" wrapText="1"/>
    </xf>
    <xf numFmtId="0" fontId="15" fillId="15" borderId="8" xfId="5" applyFont="1" applyFill="1" applyBorder="1" applyAlignment="1">
      <alignment horizontal="center" vertical="center" wrapText="1"/>
    </xf>
    <xf numFmtId="0" fontId="15" fillId="15" borderId="10" xfId="5" applyFont="1" applyFill="1" applyBorder="1" applyAlignment="1">
      <alignment horizontal="center" vertical="center" wrapText="1"/>
    </xf>
    <xf numFmtId="0" fontId="13" fillId="15" borderId="2" xfId="5" applyFont="1" applyFill="1" applyBorder="1" applyAlignment="1">
      <alignment horizontal="center" vertical="center" wrapText="1"/>
    </xf>
    <xf numFmtId="0" fontId="13" fillId="19" borderId="8" xfId="5" applyFont="1" applyFill="1" applyBorder="1" applyAlignment="1">
      <alignment horizontal="center" vertical="center" wrapText="1"/>
    </xf>
    <xf numFmtId="0" fontId="13" fillId="19" borderId="10" xfId="5" applyFont="1" applyFill="1" applyBorder="1" applyAlignment="1">
      <alignment horizontal="center" vertical="center" wrapText="1"/>
    </xf>
    <xf numFmtId="0" fontId="23" fillId="3" borderId="0" xfId="0" applyFont="1" applyFill="1" applyAlignment="1">
      <alignment horizontal="center"/>
    </xf>
    <xf numFmtId="0" fontId="29" fillId="14" borderId="0" xfId="0" applyFont="1" applyFill="1" applyAlignment="1">
      <alignment horizontal="center" vertical="center"/>
    </xf>
    <xf numFmtId="0" fontId="20" fillId="3" borderId="0" xfId="0" applyFont="1" applyFill="1" applyAlignment="1">
      <alignment horizontal="center"/>
    </xf>
    <xf numFmtId="0" fontId="23" fillId="3" borderId="0" xfId="0" applyFont="1" applyFill="1" applyAlignment="1">
      <alignment horizontal="center" vertical="center" wrapText="1"/>
    </xf>
    <xf numFmtId="0" fontId="23" fillId="14" borderId="0" xfId="0" applyFont="1" applyFill="1" applyAlignment="1">
      <alignment horizontal="center" vertical="center" wrapText="1"/>
    </xf>
    <xf numFmtId="0" fontId="23" fillId="3" borderId="0" xfId="0" applyFont="1" applyFill="1" applyAlignment="1">
      <alignment horizontal="center" textRotation="90" wrapText="1"/>
    </xf>
    <xf numFmtId="0" fontId="23" fillId="14" borderId="0" xfId="0" applyFont="1" applyFill="1" applyAlignment="1">
      <alignment horizontal="center" vertical="center" textRotation="90"/>
    </xf>
    <xf numFmtId="0" fontId="25" fillId="14" borderId="0" xfId="0" applyFont="1" applyFill="1" applyAlignment="1">
      <alignment horizontal="center" vertical="center" textRotation="90" wrapText="1"/>
    </xf>
  </cellXfs>
  <cellStyles count="8">
    <cellStyle name="Normal" xfId="0" builtinId="0"/>
    <cellStyle name="Normal 10" xfId="5"/>
    <cellStyle name="Normal 2" xfId="2"/>
    <cellStyle name="Normal 2 2" xfId="7"/>
    <cellStyle name="Normal 3" xfId="3"/>
    <cellStyle name="Normal 6" xfId="4"/>
    <cellStyle name="Normal 6 2" xfId="6"/>
    <cellStyle name="Porcentaje" xfId="1" builtinId="5"/>
  </cellStyles>
  <dxfs count="824">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00FF00"/>
      <color rgb="FFF9A805"/>
      <color rgb="FFFF0000"/>
      <color rgb="FF85CA3A"/>
      <color rgb="FFFF6600"/>
      <color rgb="FFFF3300"/>
      <color rgb="FFEAA316"/>
      <color rgb="FF1DE7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1</xdr:col>
      <xdr:colOff>268086</xdr:colOff>
      <xdr:row>0</xdr:row>
      <xdr:rowOff>676276</xdr:rowOff>
    </xdr:to>
    <xdr:pic>
      <xdr:nvPicPr>
        <xdr:cNvPr id="2" name="Picture 1">
          <a:extLst>
            <a:ext uri="{FF2B5EF4-FFF2-40B4-BE49-F238E27FC236}">
              <a16:creationId xmlns:a16="http://schemas.microsoft.com/office/drawing/2014/main" xmlns="" id="{69E1628B-2E94-47EE-B78B-14A9F3E2F57A}"/>
            </a:ext>
          </a:extLst>
        </xdr:cNvPr>
        <xdr:cNvPicPr>
          <a:picLocks noChangeAspect="1"/>
        </xdr:cNvPicPr>
      </xdr:nvPicPr>
      <xdr:blipFill>
        <a:blip xmlns:r="http://schemas.openxmlformats.org/officeDocument/2006/relationships" r:embed="rId1"/>
        <a:stretch>
          <a:fillRect/>
        </a:stretch>
      </xdr:blipFill>
      <xdr:spPr>
        <a:xfrm>
          <a:off x="0" y="85725"/>
          <a:ext cx="1458711" cy="5905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115455</xdr:colOff>
      <xdr:row>3</xdr:row>
      <xdr:rowOff>144319</xdr:rowOff>
    </xdr:from>
    <xdr:to>
      <xdr:col>0</xdr:col>
      <xdr:colOff>1674092</xdr:colOff>
      <xdr:row>4</xdr:row>
      <xdr:rowOff>267454</xdr:rowOff>
    </xdr:to>
    <xdr:pic>
      <xdr:nvPicPr>
        <xdr:cNvPr id="3" name="Imagen 2">
          <a:extLst>
            <a:ext uri="{FF2B5EF4-FFF2-40B4-BE49-F238E27FC236}">
              <a16:creationId xmlns:a16="http://schemas.microsoft.com/office/drawing/2014/main" xmlns="" id="{8C5C95BB-BDC4-3206-2778-4CBB78C866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455" y="144319"/>
          <a:ext cx="1558637" cy="7787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3</xdr:col>
      <xdr:colOff>654281</xdr:colOff>
      <xdr:row>50</xdr:row>
      <xdr:rowOff>70139</xdr:rowOff>
    </xdr:to>
    <xdr:pic>
      <xdr:nvPicPr>
        <xdr:cNvPr id="2" name="Imagen 1">
          <a:extLst>
            <a:ext uri="{FF2B5EF4-FFF2-40B4-BE49-F238E27FC236}">
              <a16:creationId xmlns:a16="http://schemas.microsoft.com/office/drawing/2014/main" xmlns="" id="{332C5C79-0427-4BA0-B52B-06D6587656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143182"/>
          <a:ext cx="5965190" cy="2771775"/>
        </a:xfrm>
        <a:prstGeom prst="rect">
          <a:avLst/>
        </a:prstGeom>
        <a:noFill/>
        <a:ln>
          <a:noFill/>
        </a:ln>
      </xdr:spPr>
    </xdr:pic>
    <xdr:clientData/>
  </xdr:twoCellAnchor>
  <xdr:twoCellAnchor editAs="oneCell">
    <xdr:from>
      <xdr:col>0</xdr:col>
      <xdr:colOff>0</xdr:colOff>
      <xdr:row>14</xdr:row>
      <xdr:rowOff>0</xdr:rowOff>
    </xdr:from>
    <xdr:to>
      <xdr:col>3</xdr:col>
      <xdr:colOff>442191</xdr:colOff>
      <xdr:row>14</xdr:row>
      <xdr:rowOff>3593465</xdr:rowOff>
    </xdr:to>
    <xdr:pic>
      <xdr:nvPicPr>
        <xdr:cNvPr id="3" name="Imagen 2">
          <a:extLst>
            <a:ext uri="{FF2B5EF4-FFF2-40B4-BE49-F238E27FC236}">
              <a16:creationId xmlns:a16="http://schemas.microsoft.com/office/drawing/2014/main" xmlns="" id="{851BADF8-217A-5897-0776-5EF553A8EAA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672"/>
        <a:stretch/>
      </xdr:blipFill>
      <xdr:spPr bwMode="auto">
        <a:xfrm>
          <a:off x="0" y="7539182"/>
          <a:ext cx="5753100" cy="359346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10</xdr:row>
      <xdr:rowOff>50801</xdr:rowOff>
    </xdr:from>
    <xdr:to>
      <xdr:col>11</xdr:col>
      <xdr:colOff>85725</xdr:colOff>
      <xdr:row>12</xdr:row>
      <xdr:rowOff>177801</xdr:rowOff>
    </xdr:to>
    <xdr:sp macro="" textlink="">
      <xdr:nvSpPr>
        <xdr:cNvPr id="2" name="AutoShape 2">
          <a:extLst>
            <a:ext uri="{FF2B5EF4-FFF2-40B4-BE49-F238E27FC236}">
              <a16:creationId xmlns:a16="http://schemas.microsoft.com/office/drawing/2014/main" xmlns="" id="{432CF9D1-CBD1-40E7-9726-6BC08DD3F3D2}"/>
            </a:ext>
          </a:extLst>
        </xdr:cNvPr>
        <xdr:cNvSpPr>
          <a:spLocks noChangeArrowheads="1"/>
        </xdr:cNvSpPr>
      </xdr:nvSpPr>
      <xdr:spPr bwMode="auto">
        <a:xfrm rot="5400000">
          <a:off x="8704263" y="7437438"/>
          <a:ext cx="533400" cy="288925"/>
        </a:xfrm>
        <a:prstGeom prst="flowChartExtract">
          <a:avLst/>
        </a:prstGeom>
        <a:solidFill>
          <a:srgbClr val="FF6600"/>
        </a:solidFill>
        <a:ln w="9525">
          <a:noFill/>
          <a:miter lim="800000"/>
          <a:headEnd/>
          <a:tailEnd/>
        </a:ln>
      </xdr:spPr>
    </xdr:sp>
    <xdr:clientData/>
  </xdr:twoCellAnchor>
  <xdr:twoCellAnchor>
    <xdr:from>
      <xdr:col>0</xdr:col>
      <xdr:colOff>98425</xdr:colOff>
      <xdr:row>0</xdr:row>
      <xdr:rowOff>257175</xdr:rowOff>
    </xdr:from>
    <xdr:to>
      <xdr:col>2</xdr:col>
      <xdr:colOff>117475</xdr:colOff>
      <xdr:row>2</xdr:row>
      <xdr:rowOff>0</xdr:rowOff>
    </xdr:to>
    <xdr:sp macro="" textlink="">
      <xdr:nvSpPr>
        <xdr:cNvPr id="3" name="AutoShape 3">
          <a:extLst>
            <a:ext uri="{FF2B5EF4-FFF2-40B4-BE49-F238E27FC236}">
              <a16:creationId xmlns:a16="http://schemas.microsoft.com/office/drawing/2014/main" xmlns="" id="{462F11BB-2504-4534-AD28-036E4B0CA966}"/>
            </a:ext>
          </a:extLst>
        </xdr:cNvPr>
        <xdr:cNvSpPr>
          <a:spLocks noChangeArrowheads="1"/>
        </xdr:cNvSpPr>
      </xdr:nvSpPr>
      <xdr:spPr bwMode="auto">
        <a:xfrm>
          <a:off x="98425" y="257175"/>
          <a:ext cx="425450" cy="377825"/>
        </a:xfrm>
        <a:prstGeom prst="flowChartExtract">
          <a:avLst/>
        </a:prstGeom>
        <a:solidFill>
          <a:srgbClr val="33CCCC"/>
        </a:solidFill>
        <a:ln w="9525">
          <a:noFill/>
          <a:miter lim="800000"/>
          <a:headEnd/>
          <a:tailEnd/>
        </a:ln>
      </xdr:spPr>
    </xdr:sp>
    <xdr:clientData/>
  </xdr:twoCellAnchor>
  <xdr:twoCellAnchor>
    <xdr:from>
      <xdr:col>10</xdr:col>
      <xdr:colOff>0</xdr:colOff>
      <xdr:row>21</xdr:row>
      <xdr:rowOff>63502</xdr:rowOff>
    </xdr:from>
    <xdr:to>
      <xdr:col>10</xdr:col>
      <xdr:colOff>190500</xdr:colOff>
      <xdr:row>23</xdr:row>
      <xdr:rowOff>152404</xdr:rowOff>
    </xdr:to>
    <xdr:sp macro="" textlink="">
      <xdr:nvSpPr>
        <xdr:cNvPr id="4" name="AutoShape 2">
          <a:extLst>
            <a:ext uri="{FF2B5EF4-FFF2-40B4-BE49-F238E27FC236}">
              <a16:creationId xmlns:a16="http://schemas.microsoft.com/office/drawing/2014/main" xmlns="" id="{75721C8C-3B35-C641-A723-66CCAF7C28D1}"/>
            </a:ext>
          </a:extLst>
        </xdr:cNvPr>
        <xdr:cNvSpPr>
          <a:spLocks noChangeArrowheads="1"/>
        </xdr:cNvSpPr>
      </xdr:nvSpPr>
      <xdr:spPr bwMode="auto">
        <a:xfrm rot="5400000">
          <a:off x="7450136" y="12657140"/>
          <a:ext cx="495302" cy="200026"/>
        </a:xfrm>
        <a:prstGeom prst="flowChartExtract">
          <a:avLst/>
        </a:prstGeom>
        <a:solidFill>
          <a:srgbClr val="FF6600"/>
        </a:solidFill>
        <a:ln w="9525">
          <a:noFill/>
          <a:miter lim="800000"/>
          <a:headEnd/>
          <a:tailEnd/>
        </a:ln>
      </xdr:spPr>
    </xdr:sp>
    <xdr:clientData/>
  </xdr:twoCellAnchor>
  <xdr:twoCellAnchor>
    <xdr:from>
      <xdr:col>0</xdr:col>
      <xdr:colOff>85725</xdr:colOff>
      <xdr:row>14</xdr:row>
      <xdr:rowOff>0</xdr:rowOff>
    </xdr:from>
    <xdr:to>
      <xdr:col>2</xdr:col>
      <xdr:colOff>123825</xdr:colOff>
      <xdr:row>15</xdr:row>
      <xdr:rowOff>19050</xdr:rowOff>
    </xdr:to>
    <xdr:sp macro="" textlink="">
      <xdr:nvSpPr>
        <xdr:cNvPr id="5" name="AutoShape 3">
          <a:extLst>
            <a:ext uri="{FF2B5EF4-FFF2-40B4-BE49-F238E27FC236}">
              <a16:creationId xmlns:a16="http://schemas.microsoft.com/office/drawing/2014/main" xmlns="" id="{A7EC7E5D-8409-E642-98BF-C554938BD30B}"/>
            </a:ext>
          </a:extLst>
        </xdr:cNvPr>
        <xdr:cNvSpPr>
          <a:spLocks noChangeArrowheads="1"/>
        </xdr:cNvSpPr>
      </xdr:nvSpPr>
      <xdr:spPr bwMode="auto">
        <a:xfrm>
          <a:off x="85725" y="9728200"/>
          <a:ext cx="320675" cy="273050"/>
        </a:xfrm>
        <a:prstGeom prst="flowChartExtract">
          <a:avLst/>
        </a:prstGeom>
        <a:solidFill>
          <a:srgbClr val="33CCCC"/>
        </a:solid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c801\SST\Documents%20and%20Settings\brodriguez\Configuraci&#243;n%20local\Archivos%20temporales%20de%20Internet\OLK11\MATRIZ%20ETES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ec801\SST\Users\almasorayaarangoruiz\Downloads\h-003_herramienta%20gestion%20de%20riesgos%20_%20v7b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GPERDOMO\Documents\1.%20Empresa%20familiar\1.%20Proyectos%202017\1.%20Proyecto%20sena+intersoftware\3.%20Talleres%20Perceptio\1.%20BOM\1.%20Conceptos%20Percepti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rec801\SST\Users\cstand\Downloads\h-003_herramienta%20gestion%20de%20riesgos%20_%20v7%20Con%20observaciones%20sobre%20SST.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rec801\SST\Users\ALMA%20SORAYA\Desktop\PANORAMA%20DE%20FACTORES%20DE%20RIESGOS%20ACTUALIZADO%202010%20-%20Copy%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rec801\SST\Users\AlmaArangoR\Desktop\GESTI&#211;N%20DEL%20RIESGO%20ISO%2031000\Documents%20and%20Settings\AGAVIRIA\Configuraci&#243;n%20local\Archivos%20temporales%20de%20Internet\Content.IE5\8967C9EF\Datos%20Flota%20Conducto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rec801\SST\Users\SST\AppData\Local\Microsoft\Windows\Temporary%20Internet%20Files\Content.Outlook\8N7KE2P1\file:\H:\CARACTERIZACION%20ANGE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BASE1"/>
      <sheetName val="GRADO1"/>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NORAMA RIESG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sheetName val="Crecimiento"/>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DE ANALISIS"/>
      <sheetName val="PANORAMA RIESGO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CARACTERIZACIÓN DE OFICIOS "/>
      <sheetName val="EJEMPLO"/>
      <sheetName val="Matriz de Peligros"/>
    </sheetNames>
    <sheetDataSet>
      <sheetData sheetId="0" refreshError="1"/>
      <sheetData sheetId="1" refreshError="1"/>
      <sheetData sheetId="2" refreshError="1"/>
      <sheetData sheetId="3" refreshError="1">
        <row r="495">
          <cell r="CG495">
            <v>2</v>
          </cell>
          <cell r="CH495" t="str">
            <v>Bajo</v>
          </cell>
          <cell r="CJ495">
            <v>20</v>
          </cell>
          <cell r="CK495" t="str">
            <v>IV Mantener las medidas de control existentes, pero se deberían considerar soluciones o mejoras y se deben hacer comprobaciones periódicas para asegurar que el riesgo aún es tolerable.</v>
          </cell>
          <cell r="CL495" t="str">
            <v>Aceptable</v>
          </cell>
        </row>
        <row r="496">
          <cell r="CG496">
            <v>4</v>
          </cell>
          <cell r="CH496" t="str">
            <v>Bajo</v>
          </cell>
          <cell r="CJ496">
            <v>40</v>
          </cell>
          <cell r="CK496" t="str">
            <v xml:space="preserve">III Mejorar si es posible.  Sería conveniente justificar la intervención y su rentabilidad. </v>
          </cell>
          <cell r="CL496" t="str">
            <v>Aceptable</v>
          </cell>
        </row>
        <row r="497">
          <cell r="CG497">
            <v>6</v>
          </cell>
          <cell r="CH497" t="str">
            <v>Medio</v>
          </cell>
          <cell r="CJ497">
            <v>50</v>
          </cell>
          <cell r="CK497" t="str">
            <v xml:space="preserve">III Mejorar si es posible.  Sería conveniente justificar la intervención y su rentabilidad. </v>
          </cell>
          <cell r="CL497" t="str">
            <v>Aceptable</v>
          </cell>
        </row>
        <row r="498">
          <cell r="CG498">
            <v>8</v>
          </cell>
          <cell r="CH498" t="str">
            <v>Medio</v>
          </cell>
          <cell r="CJ498">
            <v>60</v>
          </cell>
          <cell r="CK498" t="str">
            <v xml:space="preserve">III Mejorar si es posible.  Sería conveniente justificar la intervención y su rentabilidad. </v>
          </cell>
          <cell r="CL498" t="str">
            <v>Aceptable</v>
          </cell>
        </row>
        <row r="499">
          <cell r="CG499">
            <v>10</v>
          </cell>
          <cell r="CH499" t="str">
            <v>Alto</v>
          </cell>
          <cell r="CJ499">
            <v>80</v>
          </cell>
          <cell r="CK499" t="str">
            <v xml:space="preserve">III Mejorar si es posible.  Sería conveniente justificar la intervención y su rentabilidad. </v>
          </cell>
          <cell r="CL499" t="str">
            <v>Aceptable</v>
          </cell>
        </row>
        <row r="500">
          <cell r="CG500">
            <v>12</v>
          </cell>
          <cell r="CH500" t="str">
            <v>Alto</v>
          </cell>
          <cell r="CJ500">
            <v>100</v>
          </cell>
          <cell r="CK500" t="str">
            <v xml:space="preserve">III Mejorar si es posible.  Sería conveniente justificar la intervención y su rentabilidad. </v>
          </cell>
          <cell r="CL500" t="str">
            <v>Aceptable</v>
          </cell>
        </row>
        <row r="501">
          <cell r="CG501">
            <v>18</v>
          </cell>
          <cell r="CH501" t="str">
            <v>Alto</v>
          </cell>
          <cell r="CJ501">
            <v>120</v>
          </cell>
          <cell r="CK501" t="str">
            <v xml:space="preserve">III Mejorar si es posible.  Sería conveniente justificar la intervención y su rentabilidad. </v>
          </cell>
          <cell r="CL501" t="str">
            <v>Aceptable</v>
          </cell>
        </row>
        <row r="502">
          <cell r="CG502">
            <v>20</v>
          </cell>
          <cell r="CH502" t="str">
            <v>Alto</v>
          </cell>
          <cell r="CJ502">
            <v>150</v>
          </cell>
          <cell r="CK502" t="str">
            <v>II Corregir y adoptar medidas de control inmediato.  Sin embargo, suspenda actividades si el nivel de consecuencia está por encima de 60.</v>
          </cell>
          <cell r="CL502" t="str">
            <v>No Aceptable</v>
          </cell>
        </row>
        <row r="503">
          <cell r="CG503">
            <v>24</v>
          </cell>
          <cell r="CH503" t="str">
            <v>Muy Alto</v>
          </cell>
          <cell r="CJ503">
            <v>200</v>
          </cell>
          <cell r="CK503" t="str">
            <v>II Corregir y adoptar medidas de control inmediato.  Sin embargo, suspenda actividades si el nivel de consecuencia está por encima de 60.</v>
          </cell>
          <cell r="CL503" t="str">
            <v>No Aceptable</v>
          </cell>
        </row>
        <row r="504">
          <cell r="CG504">
            <v>30</v>
          </cell>
          <cell r="CH504" t="str">
            <v>Muy Alto</v>
          </cell>
          <cell r="CJ504">
            <v>240</v>
          </cell>
          <cell r="CK504" t="str">
            <v>II Corregir y adoptar medidas de control inmediato.  Sin embargo, suspenda actividades si el nivel de consecuencia está por encima de 60.</v>
          </cell>
          <cell r="CL504" t="str">
            <v>No Aceptable</v>
          </cell>
        </row>
        <row r="505">
          <cell r="CG505">
            <v>40</v>
          </cell>
          <cell r="CH505" t="str">
            <v>Muy Alto</v>
          </cell>
          <cell r="CJ505">
            <v>250</v>
          </cell>
          <cell r="CK505" t="str">
            <v>II Corregir y adoptar medidas de control inmediato.  Sin embargo, suspenda actividades si el nivel de consecuencia está por encima de 60.</v>
          </cell>
          <cell r="CL505" t="str">
            <v>No Aceptable</v>
          </cell>
        </row>
        <row r="506">
          <cell r="CJ506">
            <v>360</v>
          </cell>
          <cell r="CK506" t="str">
            <v>II Corregir y adoptar medidas de control inmediato.  Sin embargo, suspenda actividades si el nivel de consecuencia está por encima de 60.</v>
          </cell>
          <cell r="CL506" t="str">
            <v>No Aceptable</v>
          </cell>
        </row>
        <row r="507">
          <cell r="CJ507">
            <v>400</v>
          </cell>
          <cell r="CK507" t="str">
            <v>II Corregir y adoptar medidas de control inmediato.  Sin embargo, suspenda actividades si el nivel de consecuencia está por encima de 60.</v>
          </cell>
          <cell r="CL507" t="str">
            <v>No Aceptable</v>
          </cell>
        </row>
        <row r="508">
          <cell r="CJ508">
            <v>480</v>
          </cell>
          <cell r="CK508" t="str">
            <v>II Corregir y adoptar medidas de control inmediato.  Sin embargo, suspenda actividades si el nivel de consecuencia está por encima de 60.</v>
          </cell>
          <cell r="CL508" t="str">
            <v>No Aceptable</v>
          </cell>
        </row>
        <row r="509">
          <cell r="CJ509">
            <v>500</v>
          </cell>
          <cell r="CK509" t="str">
            <v>II Corregir y adoptar medidas de control inmediato.  Sin embargo, suspenda actividades si el nivel de consecuencia está por encima de 60.</v>
          </cell>
          <cell r="CL509" t="str">
            <v>No Aceptable</v>
          </cell>
        </row>
        <row r="510">
          <cell r="CJ510">
            <v>600</v>
          </cell>
          <cell r="CK510" t="str">
            <v>I Situación crítica.  Suspender actividades hasta que el riesgo esté bajo control.  Intervención urgente.</v>
          </cell>
          <cell r="CL510" t="str">
            <v>No Aceptable</v>
          </cell>
        </row>
        <row r="511">
          <cell r="CJ511">
            <v>800</v>
          </cell>
          <cell r="CK511" t="str">
            <v>I Situación crítica.  Suspender actividades hasta que el riesgo esté bajo control.  Intervención urgente.</v>
          </cell>
          <cell r="CL511" t="str">
            <v>No Aceptable</v>
          </cell>
        </row>
        <row r="512">
          <cell r="CJ512">
            <v>1000</v>
          </cell>
          <cell r="CK512" t="str">
            <v>I Situación crítica.  Suspender actividades hasta que el riesgo esté bajo control.  Intervención urgente.</v>
          </cell>
          <cell r="CL512" t="str">
            <v>No Aceptable</v>
          </cell>
        </row>
        <row r="513">
          <cell r="CJ513">
            <v>1200</v>
          </cell>
          <cell r="CK513" t="str">
            <v>I Situación crítica.  Suspender actividades hasta que el riesgo esté bajo control.  Intervención urgente.</v>
          </cell>
          <cell r="CL513" t="str">
            <v>No Aceptable</v>
          </cell>
        </row>
        <row r="514">
          <cell r="CJ514">
            <v>1440</v>
          </cell>
          <cell r="CK514" t="str">
            <v>I Situación crítica.  Suspender actividades hasta que el riesgo esté bajo control.  Intervención urgente.</v>
          </cell>
          <cell r="CL514" t="str">
            <v>No Aceptable</v>
          </cell>
        </row>
        <row r="515">
          <cell r="CJ515">
            <v>2000</v>
          </cell>
          <cell r="CK515" t="str">
            <v>I Situación crítica.  Suspender actividades hasta que el riesgo esté bajo control.  Intervención urgente.</v>
          </cell>
          <cell r="CL515" t="str">
            <v>No Aceptable</v>
          </cell>
        </row>
        <row r="516">
          <cell r="CJ516">
            <v>2400</v>
          </cell>
          <cell r="CK516" t="str">
            <v>I Situación crítica.  Suspender actividades hasta que el riesgo esté bajo control.  Intervención urgente.</v>
          </cell>
          <cell r="CL516" t="str">
            <v>No Aceptable</v>
          </cell>
        </row>
        <row r="517">
          <cell r="CJ517">
            <v>4000</v>
          </cell>
          <cell r="CK517" t="str">
            <v>I Situación crítica.  Suspender actividades hasta que el riesgo esté bajo control.  Intervención urgente.</v>
          </cell>
          <cell r="CL517" t="str">
            <v>No Aceptable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topLeftCell="A3" workbookViewId="0">
      <selection activeCell="D21" sqref="D21"/>
    </sheetView>
  </sheetViews>
  <sheetFormatPr baseColWidth="10" defaultRowHeight="15" x14ac:dyDescent="0.25"/>
  <cols>
    <col min="1" max="1" width="17.85546875" customWidth="1"/>
    <col min="2" max="2" width="95.42578125" customWidth="1"/>
    <col min="3" max="3" width="21.5703125" customWidth="1"/>
    <col min="4" max="4" width="22.5703125" customWidth="1"/>
  </cols>
  <sheetData>
    <row r="1" spans="1:7" ht="56.25" customHeight="1" x14ac:dyDescent="0.25">
      <c r="A1" s="96"/>
      <c r="B1" s="119" t="s">
        <v>203</v>
      </c>
      <c r="C1" s="120"/>
      <c r="D1" s="97" t="s">
        <v>250</v>
      </c>
    </row>
    <row r="2" spans="1:7" ht="29.25" customHeight="1" x14ac:dyDescent="0.25">
      <c r="B2" s="100"/>
      <c r="C2" s="101"/>
    </row>
    <row r="3" spans="1:7" ht="27.75" customHeight="1" x14ac:dyDescent="0.25">
      <c r="A3" s="118" t="s">
        <v>246</v>
      </c>
      <c r="B3" s="118"/>
      <c r="C3" s="118"/>
      <c r="D3" s="118"/>
      <c r="G3" s="93"/>
    </row>
    <row r="4" spans="1:7" ht="24" customHeight="1" x14ac:dyDescent="0.25">
      <c r="A4" s="102" t="s">
        <v>236</v>
      </c>
      <c r="B4" s="94" t="s">
        <v>248</v>
      </c>
      <c r="C4" s="94" t="s">
        <v>235</v>
      </c>
      <c r="D4" s="94" t="s">
        <v>247</v>
      </c>
    </row>
    <row r="5" spans="1:7" s="115" customFormat="1" ht="55.5" customHeight="1" x14ac:dyDescent="0.25">
      <c r="A5" s="95" t="s">
        <v>443</v>
      </c>
      <c r="B5" s="116" t="s">
        <v>459</v>
      </c>
      <c r="C5" s="95" t="s">
        <v>444</v>
      </c>
      <c r="D5" s="117" t="s">
        <v>460</v>
      </c>
    </row>
    <row r="6" spans="1:7" s="115" customFormat="1" ht="24.75" customHeight="1" x14ac:dyDescent="0.25">
      <c r="A6" s="95">
        <v>2</v>
      </c>
      <c r="B6" s="95" t="s">
        <v>457</v>
      </c>
      <c r="C6" s="95" t="s">
        <v>445</v>
      </c>
      <c r="D6" s="95" t="s">
        <v>448</v>
      </c>
    </row>
    <row r="7" spans="1:7" ht="24.75" customHeight="1" x14ac:dyDescent="0.25">
      <c r="A7" s="6"/>
      <c r="B7" s="3"/>
      <c r="C7" s="1"/>
      <c r="D7" s="96"/>
    </row>
    <row r="8" spans="1:7" ht="24.75" customHeight="1" x14ac:dyDescent="0.25">
      <c r="A8" s="6"/>
      <c r="B8" s="3"/>
      <c r="C8" s="2"/>
      <c r="D8" s="96"/>
    </row>
    <row r="9" spans="1:7" ht="24.75" customHeight="1" x14ac:dyDescent="0.25">
      <c r="A9" s="6"/>
      <c r="B9" s="4"/>
      <c r="C9" s="2"/>
      <c r="D9" s="96"/>
    </row>
    <row r="10" spans="1:7" ht="24.75" customHeight="1" x14ac:dyDescent="0.25">
      <c r="A10" s="6"/>
      <c r="B10" s="8"/>
      <c r="C10" s="1"/>
      <c r="D10" s="96"/>
    </row>
    <row r="11" spans="1:7" ht="30.75" customHeight="1" x14ac:dyDescent="0.25">
      <c r="A11" s="6"/>
      <c r="B11" s="5"/>
      <c r="C11" s="7"/>
      <c r="D11" s="96"/>
    </row>
  </sheetData>
  <mergeCells count="2">
    <mergeCell ref="A3:D3"/>
    <mergeCell ref="B1:C1"/>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Z77"/>
  <sheetViews>
    <sheetView showGridLines="0" zoomScale="49" zoomScaleNormal="49" zoomScaleSheetLayoutView="70" zoomScalePageLayoutView="70" workbookViewId="0">
      <pane xSplit="8" ySplit="5" topLeftCell="I6" activePane="bottomRight" state="frozen"/>
      <selection pane="topRight" activeCell="I1" sqref="I1"/>
      <selection pane="bottomLeft" activeCell="A6" sqref="A6"/>
      <selection pane="bottomRight" activeCell="A6" sqref="A6:A12"/>
    </sheetView>
  </sheetViews>
  <sheetFormatPr baseColWidth="10" defaultColWidth="11.42578125" defaultRowHeight="19.5" x14ac:dyDescent="0.25"/>
  <cols>
    <col min="1" max="1" width="30.140625" style="29" customWidth="1"/>
    <col min="2" max="2" width="8" style="30" customWidth="1"/>
    <col min="3" max="3" width="9" style="30" customWidth="1"/>
    <col min="4" max="6" width="4.140625" style="31" customWidth="1"/>
    <col min="7" max="7" width="4.140625" style="30" customWidth="1"/>
    <col min="8" max="8" width="48.7109375" style="30" customWidth="1"/>
    <col min="9" max="9" width="27.140625" style="30" customWidth="1"/>
    <col min="10" max="10" width="76.85546875" style="30" customWidth="1"/>
    <col min="11" max="11" width="75" style="30" customWidth="1"/>
    <col min="12" max="13" width="6.85546875" style="31" customWidth="1"/>
    <col min="14" max="17" width="11.42578125" style="31" customWidth="1"/>
    <col min="18" max="18" width="28.140625" style="30" customWidth="1"/>
    <col min="19" max="19" width="39.42578125" style="30" customWidth="1"/>
    <col min="20" max="20" width="43.7109375" style="30" customWidth="1"/>
    <col min="21" max="21" width="43.85546875" style="30" customWidth="1"/>
    <col min="22" max="22" width="6.42578125" style="31" customWidth="1"/>
    <col min="23" max="23" width="13.28515625" style="31" customWidth="1"/>
    <col min="24" max="24" width="14.42578125" style="31" customWidth="1"/>
    <col min="25" max="25" width="8.28515625" style="31" customWidth="1"/>
    <col min="26" max="26" width="72.7109375" style="32" customWidth="1"/>
    <col min="27" max="16384" width="11.42578125" style="23"/>
  </cols>
  <sheetData>
    <row r="1" spans="1:26" ht="45.75" customHeight="1" x14ac:dyDescent="0.25">
      <c r="A1" s="152"/>
      <c r="B1" s="153"/>
      <c r="C1" s="151" t="s">
        <v>203</v>
      </c>
      <c r="D1" s="151"/>
      <c r="E1" s="151"/>
      <c r="F1" s="151"/>
      <c r="G1" s="151"/>
      <c r="H1" s="151"/>
      <c r="I1" s="151"/>
      <c r="J1" s="151"/>
      <c r="K1" s="151"/>
      <c r="L1" s="151"/>
      <c r="M1" s="151"/>
      <c r="N1" s="151"/>
      <c r="O1" s="151"/>
      <c r="P1" s="151"/>
      <c r="Q1" s="151"/>
      <c r="R1" s="151"/>
      <c r="S1" s="151"/>
      <c r="T1" s="151"/>
      <c r="U1" s="151"/>
      <c r="V1" s="151"/>
      <c r="W1" s="151"/>
      <c r="X1" s="151"/>
      <c r="Y1" s="151"/>
      <c r="Z1" s="103" t="s">
        <v>249</v>
      </c>
    </row>
    <row r="2" spans="1:26" s="24" customFormat="1" ht="51" customHeight="1" x14ac:dyDescent="0.25">
      <c r="A2" s="82" t="s">
        <v>146</v>
      </c>
      <c r="B2" s="136" t="s">
        <v>458</v>
      </c>
      <c r="C2" s="137"/>
      <c r="D2" s="137"/>
      <c r="E2" s="137"/>
      <c r="F2" s="137"/>
      <c r="G2" s="137"/>
      <c r="H2" s="137"/>
      <c r="I2" s="137"/>
      <c r="J2" s="137"/>
      <c r="K2" s="137"/>
      <c r="L2" s="137"/>
      <c r="M2" s="137"/>
      <c r="N2" s="137"/>
      <c r="O2" s="137"/>
      <c r="P2" s="137"/>
      <c r="Q2" s="137"/>
      <c r="R2" s="137"/>
      <c r="S2" s="137"/>
      <c r="T2" s="137"/>
      <c r="U2" s="137"/>
      <c r="V2" s="137"/>
      <c r="W2" s="137"/>
      <c r="X2" s="137"/>
      <c r="Y2" s="137"/>
      <c r="Z2" s="138"/>
    </row>
    <row r="3" spans="1:26" s="25" customFormat="1" ht="70.5" customHeight="1" x14ac:dyDescent="0.25">
      <c r="A3" s="83" t="s">
        <v>147</v>
      </c>
      <c r="B3" s="139">
        <v>45491</v>
      </c>
      <c r="C3" s="137"/>
      <c r="D3" s="137"/>
      <c r="E3" s="137"/>
      <c r="F3" s="137"/>
      <c r="G3" s="137"/>
      <c r="H3" s="137"/>
      <c r="I3" s="137"/>
      <c r="J3" s="137"/>
      <c r="K3" s="137"/>
      <c r="L3" s="137"/>
      <c r="M3" s="137"/>
      <c r="N3" s="137"/>
      <c r="O3" s="137"/>
      <c r="P3" s="137"/>
      <c r="Q3" s="137"/>
      <c r="R3" s="137"/>
      <c r="S3" s="137"/>
      <c r="T3" s="137"/>
      <c r="U3" s="137"/>
      <c r="V3" s="137"/>
      <c r="W3" s="137"/>
      <c r="X3" s="137"/>
      <c r="Y3" s="137"/>
      <c r="Z3" s="138"/>
    </row>
    <row r="4" spans="1:26" s="26" customFormat="1" ht="51.75" customHeight="1" x14ac:dyDescent="0.25">
      <c r="A4" s="154" t="s">
        <v>316</v>
      </c>
      <c r="B4" s="155" t="s">
        <v>193</v>
      </c>
      <c r="C4" s="156"/>
      <c r="D4" s="155" t="s">
        <v>2</v>
      </c>
      <c r="E4" s="157"/>
      <c r="F4" s="157"/>
      <c r="G4" s="156"/>
      <c r="H4" s="158" t="s">
        <v>7</v>
      </c>
      <c r="I4" s="140" t="s">
        <v>202</v>
      </c>
      <c r="J4" s="140" t="s">
        <v>201</v>
      </c>
      <c r="K4" s="140" t="s">
        <v>142</v>
      </c>
      <c r="L4" s="145" t="s">
        <v>200</v>
      </c>
      <c r="M4" s="146"/>
      <c r="N4" s="146"/>
      <c r="O4" s="147"/>
      <c r="P4" s="84"/>
      <c r="Q4" s="142" t="s">
        <v>148</v>
      </c>
      <c r="R4" s="144" t="s">
        <v>149</v>
      </c>
      <c r="S4" s="144"/>
      <c r="T4" s="144"/>
      <c r="U4" s="144"/>
      <c r="V4" s="142" t="s">
        <v>191</v>
      </c>
      <c r="W4" s="150" t="s">
        <v>197</v>
      </c>
      <c r="X4" s="160" t="s">
        <v>198</v>
      </c>
      <c r="Y4" s="142" t="s">
        <v>143</v>
      </c>
      <c r="Z4" s="148" t="s">
        <v>144</v>
      </c>
    </row>
    <row r="5" spans="1:26" s="26" customFormat="1" ht="147.94999999999999" customHeight="1" x14ac:dyDescent="0.25">
      <c r="A5" s="154"/>
      <c r="B5" s="85" t="s">
        <v>0</v>
      </c>
      <c r="C5" s="85" t="s">
        <v>1</v>
      </c>
      <c r="D5" s="86" t="s">
        <v>3</v>
      </c>
      <c r="E5" s="86" t="s">
        <v>4</v>
      </c>
      <c r="F5" s="86" t="s">
        <v>5</v>
      </c>
      <c r="G5" s="87" t="s">
        <v>6</v>
      </c>
      <c r="H5" s="159"/>
      <c r="I5" s="141"/>
      <c r="J5" s="141" t="s">
        <v>8</v>
      </c>
      <c r="K5" s="141" t="s">
        <v>9</v>
      </c>
      <c r="L5" s="86" t="s">
        <v>126</v>
      </c>
      <c r="M5" s="86" t="s">
        <v>194</v>
      </c>
      <c r="N5" s="86" t="s">
        <v>142</v>
      </c>
      <c r="O5" s="86" t="s">
        <v>195</v>
      </c>
      <c r="P5" s="86" t="s">
        <v>196</v>
      </c>
      <c r="Q5" s="143"/>
      <c r="R5" s="88" t="s">
        <v>150</v>
      </c>
      <c r="S5" s="88" t="s">
        <v>151</v>
      </c>
      <c r="T5" s="88" t="s">
        <v>152</v>
      </c>
      <c r="U5" s="88" t="s">
        <v>153</v>
      </c>
      <c r="V5" s="143"/>
      <c r="W5" s="143"/>
      <c r="X5" s="161"/>
      <c r="Y5" s="143"/>
      <c r="Z5" s="149"/>
    </row>
    <row r="6" spans="1:26" s="28" customFormat="1" ht="156" x14ac:dyDescent="0.25">
      <c r="A6" s="134" t="s">
        <v>447</v>
      </c>
      <c r="B6" s="125" t="s">
        <v>252</v>
      </c>
      <c r="C6" s="125"/>
      <c r="D6" s="125" t="s">
        <v>252</v>
      </c>
      <c r="E6" s="125"/>
      <c r="F6" s="125"/>
      <c r="G6" s="125" t="s">
        <v>252</v>
      </c>
      <c r="H6" s="129" t="s">
        <v>253</v>
      </c>
      <c r="I6" s="78" t="s">
        <v>84</v>
      </c>
      <c r="J6" s="78" t="s">
        <v>244</v>
      </c>
      <c r="K6" s="77" t="s">
        <v>81</v>
      </c>
      <c r="L6" s="89" t="s">
        <v>183</v>
      </c>
      <c r="M6" s="90">
        <f>VLOOKUP('MATRIZ DE RIESGOS DE SST'!L6,'MAPAS DE RIESGOS INHER Y RESID'!$E$3:$F$7,2,FALSE)</f>
        <v>4</v>
      </c>
      <c r="N6" s="89" t="s">
        <v>188</v>
      </c>
      <c r="O6" s="90">
        <f>VLOOKUP('MATRIZ DE RIESGOS DE SST'!N6,'MAPAS DE RIESGOS INHER Y RESID'!$O$3:$P$7,2,FALSE)</f>
        <v>16</v>
      </c>
      <c r="P6" s="90">
        <f>M6*O6</f>
        <v>64</v>
      </c>
      <c r="Q6" s="89" t="str">
        <f>IF(OR('MAPAS DE RIESGOS INHER Y RESID'!$G$7='MATRIZ DE RIESGOS DE SST'!P6,P6&lt;'MAPAS DE RIESGOS INHER Y RESID'!$G$3+1),'MAPAS DE RIESGOS INHER Y RESID'!$M$6,IF(OR('MAPAS DE RIESGOS INHER Y RESID'!$H$5='MATRIZ DE RIESGOS DE SST'!P6,P6&lt;'MAPAS DE RIESGOS INHER Y RESID'!$I$5+1),'MAPAS DE RIESGOS INHER Y RESID'!$M$5,IF(OR('MAPAS DE RIESGOS INHER Y RESID'!$I$4='MATRIZ DE RIESGOS DE SST'!P6,P6&lt;'MAPAS DE RIESGOS INHER Y RESID'!$J$4+1),'MAPAS DE RIESGOS INHER Y RESID'!$M$4,'MAPAS DE RIESGOS INHER Y RESID'!$M$3)))</f>
        <v>ALTO</v>
      </c>
      <c r="R6" s="77"/>
      <c r="S6" s="77" t="s">
        <v>260</v>
      </c>
      <c r="T6" s="77" t="s">
        <v>259</v>
      </c>
      <c r="U6" s="77" t="s">
        <v>282</v>
      </c>
      <c r="V6" s="89" t="s">
        <v>179</v>
      </c>
      <c r="W6" s="91">
        <f>VLOOKUP(V6,'MAPAS DE RIESGOS INHER Y RESID'!$E$16:$F$18,2,FALSE)</f>
        <v>0.9</v>
      </c>
      <c r="X6" s="92">
        <f>P6-(W6*P6)</f>
        <v>6.3999999999999986</v>
      </c>
      <c r="Y6" s="89" t="str">
        <f>IF(OR('MAPAS DE RIESGOS INHER Y RESID'!$G$18='MATRIZ DE RIESGOS DE SST'!X6,X6&lt;'MAPAS DE RIESGOS INHER Y RESID'!$G$16+1),'MAPAS DE RIESGOS INHER Y RESID'!$M$19,IF(OR('MAPAS DE RIESGOS INHER Y RESID'!$H$17='MATRIZ DE RIESGOS DE SST'!X6,X6&lt;'MAPAS DE RIESGOS INHER Y RESID'!$I$18+1),'MAPAS DE RIESGOS INHER Y RESID'!$M$18,IF(OR('MAPAS DE RIESGOS INHER Y RESID'!$I$17='MATRIZ DE RIESGOS DE SST'!X6,X6&lt;'MAPAS DE RIESGOS INHER Y RESID'!$J$17+1),'MAPAS DE RIESGOS INHER Y RESID'!$M$17,'MAPAS DE RIESGOS INHER Y RESID'!$M$16)))</f>
        <v>BAJO</v>
      </c>
      <c r="Z6" s="77" t="str">
        <f>VLOOKUP('MATRIZ DE RIESGOS DE SST'!Y6,'TABLA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 spans="1:26" s="28" customFormat="1" ht="195" x14ac:dyDescent="0.25">
      <c r="A7" s="135"/>
      <c r="B7" s="123"/>
      <c r="C7" s="123"/>
      <c r="D7" s="123"/>
      <c r="E7" s="123"/>
      <c r="F7" s="123"/>
      <c r="G7" s="123"/>
      <c r="H7" s="130"/>
      <c r="I7" s="104" t="s">
        <v>211</v>
      </c>
      <c r="J7" s="78" t="s">
        <v>254</v>
      </c>
      <c r="K7" s="77" t="s">
        <v>437</v>
      </c>
      <c r="L7" s="89" t="s">
        <v>178</v>
      </c>
      <c r="M7" s="90">
        <f>VLOOKUP('MATRIZ DE RIESGOS DE SST'!L7,'MAPAS DE RIESGOS INHER Y RESID'!$E$3:$F$7,2,FALSE)</f>
        <v>3</v>
      </c>
      <c r="N7" s="89" t="s">
        <v>187</v>
      </c>
      <c r="O7" s="90">
        <f>VLOOKUP('MATRIZ DE RIESGOS DE SST'!N7,'MAPAS DE RIESGOS INHER Y RESID'!$O$3:$P$7,2,FALSE)</f>
        <v>4</v>
      </c>
      <c r="P7" s="90">
        <f>+M7*O7</f>
        <v>12</v>
      </c>
      <c r="Q7" s="89" t="str">
        <f>IF(OR('MAPAS DE RIESGOS INHER Y RESID'!$G$7='MATRIZ DE RIESGOS DE SST'!P7,P7&lt;'MAPAS DE RIESGOS INHER Y RESID'!$G$3+1),'MAPAS DE RIESGOS INHER Y RESID'!$M$6,IF(OR('MAPAS DE RIESGOS INHER Y RESID'!$H$5='MATRIZ DE RIESGOS DE SST'!P7,P7&lt;'MAPAS DE RIESGOS INHER Y RESID'!$I$5+1),'MAPAS DE RIESGOS INHER Y RESID'!$M$5,IF(OR('MAPAS DE RIESGOS INHER Y RESID'!$I$4='MATRIZ DE RIESGOS DE SST'!P7,P7&lt;'MAPAS DE RIESGOS INHER Y RESID'!$J$4+1),'MAPAS DE RIESGOS INHER Y RESID'!$M$4,'MAPAS DE RIESGOS INHER Y RESID'!$M$3)))</f>
        <v>MODERADO</v>
      </c>
      <c r="R7" s="77" t="s">
        <v>262</v>
      </c>
      <c r="S7" s="77" t="s">
        <v>261</v>
      </c>
      <c r="T7" s="81"/>
      <c r="U7" s="27" t="s">
        <v>282</v>
      </c>
      <c r="V7" s="89" t="s">
        <v>179</v>
      </c>
      <c r="W7" s="91">
        <f>VLOOKUP(V7,'MAPAS DE RIESGOS INHER Y RESID'!$E$16:$F$18,2,FALSE)</f>
        <v>0.9</v>
      </c>
      <c r="X7" s="92">
        <f>P7-(W7*P7)</f>
        <v>1.1999999999999993</v>
      </c>
      <c r="Y7" s="89" t="str">
        <f>IF(OR('MAPAS DE RIESGOS INHER Y RESID'!$G$18='MATRIZ DE RIESGOS DE SST'!X7,X7&lt;'MAPAS DE RIESGOS INHER Y RESID'!$G$16+1),'MAPAS DE RIESGOS INHER Y RESID'!$M$19,IF(OR('MAPAS DE RIESGOS INHER Y RESID'!$H$17='MATRIZ DE RIESGOS DE SST'!X7,X7&lt;'MAPAS DE RIESGOS INHER Y RESID'!$I$18+1),'MAPAS DE RIESGOS INHER Y RESID'!$M$18,IF(OR('MAPAS DE RIESGOS INHER Y RESID'!$I$17='MATRIZ DE RIESGOS DE SST'!X7,X7&lt;'MAPAS DE RIESGOS INHER Y RESID'!$J$17+1),'MAPAS DE RIESGOS INHER Y RESID'!$M$17,'MAPAS DE RIESGOS INHER Y RESID'!$M$16)))</f>
        <v>BAJO</v>
      </c>
      <c r="Z7" s="77" t="str">
        <f>VLOOKUP('MATRIZ DE RIESGOS DE SST'!Y7,'TABLA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 spans="1:26" s="28" customFormat="1" ht="156" x14ac:dyDescent="0.25">
      <c r="A8" s="135"/>
      <c r="B8" s="123"/>
      <c r="C8" s="123"/>
      <c r="D8" s="123"/>
      <c r="E8" s="123"/>
      <c r="F8" s="123"/>
      <c r="G8" s="123"/>
      <c r="H8" s="130"/>
      <c r="I8" s="80" t="s">
        <v>101</v>
      </c>
      <c r="J8" s="79" t="s">
        <v>438</v>
      </c>
      <c r="K8" s="80" t="s">
        <v>429</v>
      </c>
      <c r="L8" s="89" t="s">
        <v>184</v>
      </c>
      <c r="M8" s="90">
        <f>VLOOKUP('MATRIZ DE RIESGOS DE SST'!L8,'MAPAS DE RIESGOS INHER Y RESID'!$E$3:$F$7,2,FALSE)</f>
        <v>2</v>
      </c>
      <c r="N8" s="89" t="s">
        <v>187</v>
      </c>
      <c r="O8" s="90">
        <f>VLOOKUP('MATRIZ DE RIESGOS DE SST'!N8,'MAPAS DE RIESGOS INHER Y RESID'!$O$3:$P$7,2,FALSE)</f>
        <v>4</v>
      </c>
      <c r="P8" s="90">
        <f>+M8*O8</f>
        <v>8</v>
      </c>
      <c r="Q8" s="89" t="str">
        <f>IF(OR('MAPAS DE RIESGOS INHER Y RESID'!$G$7='MATRIZ DE RIESGOS DE SST'!P8,P8&lt;'MAPAS DE RIESGOS INHER Y RESID'!$G$3+1),'MAPAS DE RIESGOS INHER Y RESID'!$M$6,IF(OR('MAPAS DE RIESGOS INHER Y RESID'!$H$5='MATRIZ DE RIESGOS DE SST'!P8,P8&lt;'MAPAS DE RIESGOS INHER Y RESID'!$I$5+1),'MAPAS DE RIESGOS INHER Y RESID'!$M$5,IF(OR('MAPAS DE RIESGOS INHER Y RESID'!$I$4='MATRIZ DE RIESGOS DE SST'!P8,P8&lt;'MAPAS DE RIESGOS INHER Y RESID'!$J$4+1),'MAPAS DE RIESGOS INHER Y RESID'!$M$4,'MAPAS DE RIESGOS INHER Y RESID'!$M$3)))</f>
        <v>BAJO</v>
      </c>
      <c r="R8" s="77" t="s">
        <v>287</v>
      </c>
      <c r="S8" s="77" t="s">
        <v>288</v>
      </c>
      <c r="T8" s="77" t="s">
        <v>289</v>
      </c>
      <c r="U8" s="77" t="s">
        <v>290</v>
      </c>
      <c r="V8" s="89" t="s">
        <v>178</v>
      </c>
      <c r="W8" s="91">
        <f>VLOOKUP(V8,'MAPAS DE RIESGOS INHER Y RESID'!$E$16:$F$18,2,FALSE)</f>
        <v>0.4</v>
      </c>
      <c r="X8" s="92">
        <f>P8-(W8*P8)</f>
        <v>4.8</v>
      </c>
      <c r="Y8" s="89" t="str">
        <f>IF(OR('MAPAS DE RIESGOS INHER Y RESID'!$G$18='MATRIZ DE RIESGOS DE SST'!X8,X8&lt;'MAPAS DE RIESGOS INHER Y RESID'!$G$16+1),'MAPAS DE RIESGOS INHER Y RESID'!$M$19,IF(OR('MAPAS DE RIESGOS INHER Y RESID'!$H$17='MATRIZ DE RIESGOS DE SST'!X8,X8&lt;'MAPAS DE RIESGOS INHER Y RESID'!$I$18+1),'MAPAS DE RIESGOS INHER Y RESID'!$M$18,IF(OR('MAPAS DE RIESGOS INHER Y RESID'!$I$17='MATRIZ DE RIESGOS DE SST'!X8,X8&lt;'MAPAS DE RIESGOS INHER Y RESID'!$J$17+1),'MAPAS DE RIESGOS INHER Y RESID'!$M$17,'MAPAS DE RIESGOS INHER Y RESID'!$M$16)))</f>
        <v>BAJO</v>
      </c>
      <c r="Z8" s="77" t="str">
        <f>VLOOKUP('MATRIZ DE RIESGOS DE SST'!Y8,'TABLA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 spans="1:26" s="28" customFormat="1" ht="192" customHeight="1" x14ac:dyDescent="0.25">
      <c r="A9" s="135"/>
      <c r="B9" s="123"/>
      <c r="C9" s="123"/>
      <c r="D9" s="123"/>
      <c r="E9" s="123"/>
      <c r="F9" s="123"/>
      <c r="G9" s="123"/>
      <c r="H9" s="130"/>
      <c r="I9" s="80" t="s">
        <v>88</v>
      </c>
      <c r="J9" s="79" t="s">
        <v>378</v>
      </c>
      <c r="K9" s="80" t="s">
        <v>89</v>
      </c>
      <c r="L9" s="89" t="s">
        <v>178</v>
      </c>
      <c r="M9" s="90">
        <f>VLOOKUP('MATRIZ DE RIESGOS DE SST'!L9,'MAPAS DE RIESGOS INHER Y RESID'!$E$3:$F$7,2,FALSE)</f>
        <v>3</v>
      </c>
      <c r="N9" s="89" t="s">
        <v>188</v>
      </c>
      <c r="O9" s="90">
        <f>VLOOKUP('MATRIZ DE RIESGOS DE SST'!N9,'MAPAS DE RIESGOS INHER Y RESID'!$O$3:$P$7,2,FALSE)</f>
        <v>16</v>
      </c>
      <c r="P9" s="90">
        <f>+M9*O9</f>
        <v>48</v>
      </c>
      <c r="Q9" s="89" t="str">
        <f>IF(OR('MAPAS DE RIESGOS INHER Y RESID'!$G$7='MATRIZ DE RIESGOS DE SST'!P9,P9&lt;'MAPAS DE RIESGOS INHER Y RESID'!$G$3+1),'MAPAS DE RIESGOS INHER Y RESID'!$M$6,IF(OR('MAPAS DE RIESGOS INHER Y RESID'!$H$5='MATRIZ DE RIESGOS DE SST'!P9,P9&lt;'MAPAS DE RIESGOS INHER Y RESID'!$I$5+1),'MAPAS DE RIESGOS INHER Y RESID'!$M$5,IF(OR('MAPAS DE RIESGOS INHER Y RESID'!$I$4='MATRIZ DE RIESGOS DE SST'!P9,P9&lt;'MAPAS DE RIESGOS INHER Y RESID'!$J$4+1),'MAPAS DE RIESGOS INHER Y RESID'!$M$4,'MAPAS DE RIESGOS INHER Y RESID'!$M$3)))</f>
        <v>MODERADO</v>
      </c>
      <c r="R9" s="77" t="s">
        <v>278</v>
      </c>
      <c r="S9" s="77" t="s">
        <v>279</v>
      </c>
      <c r="T9" s="77" t="s">
        <v>280</v>
      </c>
      <c r="U9" s="77" t="s">
        <v>281</v>
      </c>
      <c r="V9" s="89" t="s">
        <v>179</v>
      </c>
      <c r="W9" s="91">
        <f>VLOOKUP(V9,'MAPAS DE RIESGOS INHER Y RESID'!$E$16:$F$18,2,FALSE)</f>
        <v>0.9</v>
      </c>
      <c r="X9" s="92">
        <f>P9-(W9*P9)</f>
        <v>4.7999999999999972</v>
      </c>
      <c r="Y9" s="89" t="str">
        <f>IF(OR('MAPAS DE RIESGOS INHER Y RESID'!$G$18='MATRIZ DE RIESGOS DE SST'!X9,X9&lt;'MAPAS DE RIESGOS INHER Y RESID'!$G$16+1),'MAPAS DE RIESGOS INHER Y RESID'!$M$19,IF(OR('MAPAS DE RIESGOS INHER Y RESID'!$H$17='MATRIZ DE RIESGOS DE SST'!X9,X9&lt;'MAPAS DE RIESGOS INHER Y RESID'!$I$18+1),'MAPAS DE RIESGOS INHER Y RESID'!$M$18,IF(OR('MAPAS DE RIESGOS INHER Y RESID'!$I$17='MATRIZ DE RIESGOS DE SST'!X9,X9&lt;'MAPAS DE RIESGOS INHER Y RESID'!$J$17+1),'MAPAS DE RIESGOS INHER Y RESID'!$M$17,'MAPAS DE RIESGOS INHER Y RESID'!$M$16)))</f>
        <v>BAJO</v>
      </c>
      <c r="Z9" s="77" t="str">
        <f>VLOOKUP('MATRIZ DE RIESGOS DE SST'!Y9,'TABLA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 spans="1:26" ht="331.5" x14ac:dyDescent="0.25">
      <c r="A10" s="135"/>
      <c r="B10" s="123"/>
      <c r="C10" s="123"/>
      <c r="D10" s="123"/>
      <c r="E10" s="123"/>
      <c r="F10" s="123"/>
      <c r="G10" s="123"/>
      <c r="H10" s="130"/>
      <c r="I10" s="77" t="s">
        <v>213</v>
      </c>
      <c r="J10" s="78" t="s">
        <v>256</v>
      </c>
      <c r="K10" s="77" t="s">
        <v>257</v>
      </c>
      <c r="L10" s="89" t="s">
        <v>183</v>
      </c>
      <c r="M10" s="90">
        <f>VLOOKUP('MATRIZ DE RIESGOS DE SST'!L10,'MAPAS DE RIESGOS INHER Y RESID'!$E$3:$F$7,2,FALSE)</f>
        <v>4</v>
      </c>
      <c r="N10" s="89" t="s">
        <v>188</v>
      </c>
      <c r="O10" s="90">
        <f>VLOOKUP('MATRIZ DE RIESGOS DE SST'!N10,'MAPAS DE RIESGOS INHER Y RESID'!$O$3:$P$7,2,FALSE)</f>
        <v>16</v>
      </c>
      <c r="P10" s="90">
        <f>M10*O10</f>
        <v>64</v>
      </c>
      <c r="Q10" s="89" t="str">
        <f>IF(OR('MAPAS DE RIESGOS INHER Y RESID'!$G$7='MATRIZ DE RIESGOS DE SST'!P10,P10&lt;'MAPAS DE RIESGOS INHER Y RESID'!$G$3+1),'MAPAS DE RIESGOS INHER Y RESID'!$M$6,IF(OR('MAPAS DE RIESGOS INHER Y RESID'!$H$5='MATRIZ DE RIESGOS DE SST'!P10,P10&lt;'MAPAS DE RIESGOS INHER Y RESID'!$I$5+1),'MAPAS DE RIESGOS INHER Y RESID'!$M$5,IF(OR('MAPAS DE RIESGOS INHER Y RESID'!$I$4='MATRIZ DE RIESGOS DE SST'!P10,P10&lt;'MAPAS DE RIESGOS INHER Y RESID'!$J$4+1),'MAPAS DE RIESGOS INHER Y RESID'!$M$4,'MAPAS DE RIESGOS INHER Y RESID'!$M$3)))</f>
        <v>ALTO</v>
      </c>
      <c r="R10" s="77" t="s">
        <v>258</v>
      </c>
      <c r="S10" s="77" t="s">
        <v>317</v>
      </c>
      <c r="T10" s="77" t="s">
        <v>263</v>
      </c>
      <c r="U10" s="27" t="s">
        <v>282</v>
      </c>
      <c r="V10" s="89" t="s">
        <v>179</v>
      </c>
      <c r="W10" s="91">
        <f>VLOOKUP(V10,'MAPAS DE RIESGOS INHER Y RESID'!$E$16:$F$18,2,FALSE)</f>
        <v>0.9</v>
      </c>
      <c r="X10" s="92">
        <f>P10-(W10*P10)</f>
        <v>6.3999999999999986</v>
      </c>
      <c r="Y10" s="89" t="str">
        <f>IF(OR('MAPAS DE RIESGOS INHER Y RESID'!$G$18='MATRIZ DE RIESGOS DE SST'!X10,X10&lt;'MAPAS DE RIESGOS INHER Y RESID'!$G$16+1),'MAPAS DE RIESGOS INHER Y RESID'!$M$19,IF(OR('MAPAS DE RIESGOS INHER Y RESID'!$H$17='MATRIZ DE RIESGOS DE SST'!X10,X10&lt;'MAPAS DE RIESGOS INHER Y RESID'!$I$18+1),'MAPAS DE RIESGOS INHER Y RESID'!$M$18,IF(OR('MAPAS DE RIESGOS INHER Y RESID'!$I$17='MATRIZ DE RIESGOS DE SST'!X10,X10&lt;'MAPAS DE RIESGOS INHER Y RESID'!$J$17+1),'MAPAS DE RIESGOS INHER Y RESID'!$M$17,'MAPAS DE RIESGOS INHER Y RESID'!$M$16)))</f>
        <v>BAJO</v>
      </c>
      <c r="Z10" s="77" t="str">
        <f>VLOOKUP('MATRIZ DE RIESGOS DE SST'!Y10,'TABLA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 spans="1:26" ht="136.5" x14ac:dyDescent="0.25">
      <c r="A11" s="135"/>
      <c r="B11" s="123"/>
      <c r="C11" s="123"/>
      <c r="D11" s="123"/>
      <c r="E11" s="123"/>
      <c r="F11" s="123"/>
      <c r="G11" s="123"/>
      <c r="H11" s="130"/>
      <c r="I11" s="77" t="s">
        <v>109</v>
      </c>
      <c r="J11" s="78" t="s">
        <v>110</v>
      </c>
      <c r="K11" s="77" t="s">
        <v>111</v>
      </c>
      <c r="L11" s="89" t="s">
        <v>178</v>
      </c>
      <c r="M11" s="90">
        <f>VLOOKUP('MATRIZ DE RIESGOS DE SST'!L11,'MAPAS DE RIESGOS INHER Y RESID'!$E$3:$F$7,2,FALSE)</f>
        <v>3</v>
      </c>
      <c r="N11" s="89" t="s">
        <v>188</v>
      </c>
      <c r="O11" s="90">
        <f>VLOOKUP('MATRIZ DE RIESGOS DE SST'!N11,'MAPAS DE RIESGOS INHER Y RESID'!$O$3:$P$7,2,FALSE)</f>
        <v>16</v>
      </c>
      <c r="P11" s="90">
        <f t="shared" ref="P11" si="0">+M11*O11</f>
        <v>48</v>
      </c>
      <c r="Q11" s="89" t="str">
        <f>IF(OR('MAPAS DE RIESGOS INHER Y RESID'!$G$7='MATRIZ DE RIESGOS DE SST'!P11,P11&lt;'MAPAS DE RIESGOS INHER Y RESID'!$G$3+1),'MAPAS DE RIESGOS INHER Y RESID'!$M$6,IF(OR('MAPAS DE RIESGOS INHER Y RESID'!$H$5='MATRIZ DE RIESGOS DE SST'!P11,P11&lt;'MAPAS DE RIESGOS INHER Y RESID'!$I$5+1),'MAPAS DE RIESGOS INHER Y RESID'!$M$5,IF(OR('MAPAS DE RIESGOS INHER Y RESID'!$I$4='MATRIZ DE RIESGOS DE SST'!P11,P11&lt;'MAPAS DE RIESGOS INHER Y RESID'!$J$4+1),'MAPAS DE RIESGOS INHER Y RESID'!$M$4,'MAPAS DE RIESGOS INHER Y RESID'!$M$3)))</f>
        <v>MODERADO</v>
      </c>
      <c r="R11" s="77"/>
      <c r="S11" s="77" t="s">
        <v>264</v>
      </c>
      <c r="T11" s="77" t="s">
        <v>265</v>
      </c>
      <c r="U11" s="77" t="s">
        <v>283</v>
      </c>
      <c r="V11" s="89" t="s">
        <v>179</v>
      </c>
      <c r="W11" s="91">
        <f>VLOOKUP(V11,'MAPAS DE RIESGOS INHER Y RESID'!$E$16:$F$18,2,FALSE)</f>
        <v>0.9</v>
      </c>
      <c r="X11" s="92">
        <f t="shared" ref="X11:X12" si="1">P11-(P11*W11)</f>
        <v>4.7999999999999972</v>
      </c>
      <c r="Y11" s="89" t="str">
        <f>IF(OR('MAPAS DE RIESGOS INHER Y RESID'!$G$18='MATRIZ DE RIESGOS DE SST'!X11,X11&lt;'MAPAS DE RIESGOS INHER Y RESID'!$G$16+1),'MAPAS DE RIESGOS INHER Y RESID'!$M$19,IF(OR('MAPAS DE RIESGOS INHER Y RESID'!$H$17='MATRIZ DE RIESGOS DE SST'!X11,X11&lt;'MAPAS DE RIESGOS INHER Y RESID'!$I$18+1),'MAPAS DE RIESGOS INHER Y RESID'!$M$18,IF(OR('MAPAS DE RIESGOS INHER Y RESID'!$I$17='MATRIZ DE RIESGOS DE SST'!X11,X11&lt;'MAPAS DE RIESGOS INHER Y RESID'!$J$17+1),'MAPAS DE RIESGOS INHER Y RESID'!$M$17,'MAPAS DE RIESGOS INHER Y RESID'!$M$16)))</f>
        <v>BAJO</v>
      </c>
      <c r="Z11" s="77" t="str">
        <f>VLOOKUP('MATRIZ DE RIESGOS DE SST'!Y11,'TABLA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 spans="1:26" ht="136.5" x14ac:dyDescent="0.25">
      <c r="A12" s="135"/>
      <c r="B12" s="123"/>
      <c r="C12" s="123"/>
      <c r="D12" s="123"/>
      <c r="E12" s="123"/>
      <c r="F12" s="123"/>
      <c r="G12" s="123"/>
      <c r="H12" s="130"/>
      <c r="I12" s="77" t="s">
        <v>67</v>
      </c>
      <c r="J12" s="78" t="s">
        <v>68</v>
      </c>
      <c r="K12" s="77" t="s">
        <v>69</v>
      </c>
      <c r="L12" s="89" t="s">
        <v>184</v>
      </c>
      <c r="M12" s="90">
        <f>VLOOKUP('MATRIZ DE RIESGOS DE SST'!L12,'MAPAS DE RIESGOS INHER Y RESID'!$E$3:$F$7,2,FALSE)</f>
        <v>2</v>
      </c>
      <c r="N12" s="89" t="s">
        <v>188</v>
      </c>
      <c r="O12" s="90">
        <f>VLOOKUP('MATRIZ DE RIESGOS DE SST'!N12,'MAPAS DE RIESGOS INHER Y RESID'!$O$3:$P$7,2,FALSE)</f>
        <v>16</v>
      </c>
      <c r="P12" s="90">
        <f t="shared" ref="P12" si="2">+M12*O12</f>
        <v>32</v>
      </c>
      <c r="Q12" s="89" t="str">
        <f>IF(OR('MAPAS DE RIESGOS INHER Y RESID'!$G$7='MATRIZ DE RIESGOS DE SST'!P12,P12&lt;'MAPAS DE RIESGOS INHER Y RESID'!$G$3+1),'MAPAS DE RIESGOS INHER Y RESID'!$M$6,IF(OR('MAPAS DE RIESGOS INHER Y RESID'!$H$5='MATRIZ DE RIESGOS DE SST'!P12,P12&lt;'MAPAS DE RIESGOS INHER Y RESID'!$I$5+1),'MAPAS DE RIESGOS INHER Y RESID'!$M$5,IF(OR('MAPAS DE RIESGOS INHER Y RESID'!$I$4='MATRIZ DE RIESGOS DE SST'!P12,P12&lt;'MAPAS DE RIESGOS INHER Y RESID'!$J$4+1),'MAPAS DE RIESGOS INHER Y RESID'!$M$4,'MAPAS DE RIESGOS INHER Y RESID'!$M$3)))</f>
        <v>MODERADO</v>
      </c>
      <c r="R12" s="77"/>
      <c r="S12" s="77" t="s">
        <v>266</v>
      </c>
      <c r="T12" s="77" t="s">
        <v>267</v>
      </c>
      <c r="U12" s="77"/>
      <c r="V12" s="89" t="s">
        <v>179</v>
      </c>
      <c r="W12" s="91">
        <f>VLOOKUP(V12,'MAPAS DE RIESGOS INHER Y RESID'!$E$16:$F$18,2,FALSE)</f>
        <v>0.9</v>
      </c>
      <c r="X12" s="92">
        <f t="shared" si="1"/>
        <v>3.1999999999999993</v>
      </c>
      <c r="Y12" s="89" t="str">
        <f>IF(OR('MAPAS DE RIESGOS INHER Y RESID'!$G$18='MATRIZ DE RIESGOS DE SST'!X12,X12&lt;'MAPAS DE RIESGOS INHER Y RESID'!$G$16+1),'MAPAS DE RIESGOS INHER Y RESID'!$M$19,IF(OR('MAPAS DE RIESGOS INHER Y RESID'!$H$17='MATRIZ DE RIESGOS DE SST'!X12,X12&lt;'MAPAS DE RIESGOS INHER Y RESID'!$I$18+1),'MAPAS DE RIESGOS INHER Y RESID'!$M$18,IF(OR('MAPAS DE RIESGOS INHER Y RESID'!$I$17='MATRIZ DE RIESGOS DE SST'!X12,X12&lt;'MAPAS DE RIESGOS INHER Y RESID'!$J$17+1),'MAPAS DE RIESGOS INHER Y RESID'!$M$17,'MAPAS DE RIESGOS INHER Y RESID'!$M$16)))</f>
        <v>BAJO</v>
      </c>
      <c r="Z12" s="77" t="str">
        <f>VLOOKUP('MATRIZ DE RIESGOS DE SST'!Y12,'TABLA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 spans="1:26" s="28" customFormat="1" ht="151.5" x14ac:dyDescent="0.25">
      <c r="A13" s="134" t="s">
        <v>446</v>
      </c>
      <c r="B13" s="125" t="s">
        <v>252</v>
      </c>
      <c r="C13" s="125"/>
      <c r="D13" s="125" t="s">
        <v>252</v>
      </c>
      <c r="E13" s="125"/>
      <c r="F13" s="125"/>
      <c r="G13" s="125" t="s">
        <v>252</v>
      </c>
      <c r="H13" s="129" t="s">
        <v>253</v>
      </c>
      <c r="I13" s="77" t="s">
        <v>62</v>
      </c>
      <c r="J13" s="78" t="s">
        <v>251</v>
      </c>
      <c r="K13" s="77" t="s">
        <v>63</v>
      </c>
      <c r="L13" s="89" t="s">
        <v>184</v>
      </c>
      <c r="M13" s="90">
        <f>VLOOKUP('MATRIZ DE RIESGOS DE SST'!L13,'MAPAS DE RIESGOS INHER Y RESID'!$E$3:$F$7,2,FALSE)</f>
        <v>2</v>
      </c>
      <c r="N13" s="89" t="s">
        <v>186</v>
      </c>
      <c r="O13" s="90">
        <f>VLOOKUP('MATRIZ DE RIESGOS DE SST'!N13,'MAPAS DE RIESGOS INHER Y RESID'!$O$3:$P$7,2,FALSE)</f>
        <v>2</v>
      </c>
      <c r="P13" s="90">
        <f>M13*O13</f>
        <v>4</v>
      </c>
      <c r="Q13" s="89" t="str">
        <f>IF(OR('MAPAS DE RIESGOS INHER Y RESID'!$G$7='MATRIZ DE RIESGOS DE SST'!P13,P13&lt;'MAPAS DE RIESGOS INHER Y RESID'!$G$3+1),'MAPAS DE RIESGOS INHER Y RESID'!$M$6,IF(OR('MAPAS DE RIESGOS INHER Y RESID'!$H$5='MATRIZ DE RIESGOS DE SST'!P13,P13&lt;'MAPAS DE RIESGOS INHER Y RESID'!$I$5+1),'MAPAS DE RIESGOS INHER Y RESID'!$M$5,IF(OR('MAPAS DE RIESGOS INHER Y RESID'!$I$4='MATRIZ DE RIESGOS DE SST'!P13,P13&lt;'MAPAS DE RIESGOS INHER Y RESID'!$J$4+1),'MAPAS DE RIESGOS INHER Y RESID'!$M$4,'MAPAS DE RIESGOS INHER Y RESID'!$M$3)))</f>
        <v>BAJO</v>
      </c>
      <c r="R13" s="77" t="s">
        <v>268</v>
      </c>
      <c r="S13" s="77" t="s">
        <v>269</v>
      </c>
      <c r="T13" s="77" t="s">
        <v>270</v>
      </c>
      <c r="U13" s="77" t="s">
        <v>284</v>
      </c>
      <c r="V13" s="89" t="s">
        <v>179</v>
      </c>
      <c r="W13" s="91">
        <f>VLOOKUP(V13,'MAPAS DE RIESGOS INHER Y RESID'!$E$16:$F$18,2,FALSE)</f>
        <v>0.9</v>
      </c>
      <c r="X13" s="92">
        <f>P13-(W13*P13)</f>
        <v>0.39999999999999991</v>
      </c>
      <c r="Y13" s="89" t="str">
        <f>IF(OR('MAPAS DE RIESGOS INHER Y RESID'!$G$18='MATRIZ DE RIESGOS DE SST'!X13,X13&lt;'MAPAS DE RIESGOS INHER Y RESID'!$G$16+1),'MAPAS DE RIESGOS INHER Y RESID'!$M$19,IF(OR('MAPAS DE RIESGOS INHER Y RESID'!$H$17='MATRIZ DE RIESGOS DE SST'!X13,X13&lt;'MAPAS DE RIESGOS INHER Y RESID'!$I$18+1),'MAPAS DE RIESGOS INHER Y RESID'!$M$18,IF(OR('MAPAS DE RIESGOS INHER Y RESID'!$I$17='MATRIZ DE RIESGOS DE SST'!X13,X13&lt;'MAPAS DE RIESGOS INHER Y RESID'!$J$17+1),'MAPAS DE RIESGOS INHER Y RESID'!$M$17,'MAPAS DE RIESGOS INHER Y RESID'!$M$16)))</f>
        <v>BAJO</v>
      </c>
      <c r="Z13" s="77" t="str">
        <f>VLOOKUP('MATRIZ DE RIESGOS DE SST'!Y13,'TABLA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 spans="1:26" s="28" customFormat="1" ht="253.5" x14ac:dyDescent="0.25">
      <c r="A14" s="135"/>
      <c r="B14" s="123"/>
      <c r="C14" s="123"/>
      <c r="D14" s="123"/>
      <c r="E14" s="123"/>
      <c r="F14" s="123"/>
      <c r="G14" s="123"/>
      <c r="H14" s="130"/>
      <c r="I14" s="78" t="s">
        <v>84</v>
      </c>
      <c r="J14" s="78" t="s">
        <v>244</v>
      </c>
      <c r="K14" s="77" t="s">
        <v>81</v>
      </c>
      <c r="L14" s="89" t="s">
        <v>184</v>
      </c>
      <c r="M14" s="90">
        <f>VLOOKUP('MATRIZ DE RIESGOS DE SST'!L14,'MAPAS DE RIESGOS INHER Y RESID'!$E$3:$F$7,2,FALSE)</f>
        <v>2</v>
      </c>
      <c r="N14" s="89" t="s">
        <v>188</v>
      </c>
      <c r="O14" s="90">
        <f>VLOOKUP('MATRIZ DE RIESGOS DE SST'!N14,'MAPAS DE RIESGOS INHER Y RESID'!$O$3:$P$7,2,FALSE)</f>
        <v>16</v>
      </c>
      <c r="P14" s="90">
        <f>+M14*O14</f>
        <v>32</v>
      </c>
      <c r="Q14" s="89" t="str">
        <f>IF(OR('MAPAS DE RIESGOS INHER Y RESID'!$G$7='MATRIZ DE RIESGOS DE SST'!P14,P14&lt;'MAPAS DE RIESGOS INHER Y RESID'!$G$3+1),'MAPAS DE RIESGOS INHER Y RESID'!$M$6,IF(OR('MAPAS DE RIESGOS INHER Y RESID'!$H$5='MATRIZ DE RIESGOS DE SST'!P14,P14&lt;'MAPAS DE RIESGOS INHER Y RESID'!$I$5+1),'MAPAS DE RIESGOS INHER Y RESID'!$M$5,IF(OR('MAPAS DE RIESGOS INHER Y RESID'!$I$4='MATRIZ DE RIESGOS DE SST'!P14,P14&lt;'MAPAS DE RIESGOS INHER Y RESID'!$J$4+1),'MAPAS DE RIESGOS INHER Y RESID'!$M$4,'MAPAS DE RIESGOS INHER Y RESID'!$M$3)))</f>
        <v>MODERADO</v>
      </c>
      <c r="R14" s="77" t="s">
        <v>271</v>
      </c>
      <c r="S14" s="77" t="s">
        <v>273</v>
      </c>
      <c r="T14" s="105" t="s">
        <v>272</v>
      </c>
      <c r="U14" s="27" t="s">
        <v>282</v>
      </c>
      <c r="V14" s="89" t="s">
        <v>179</v>
      </c>
      <c r="W14" s="91">
        <f>VLOOKUP(V14,'MAPAS DE RIESGOS INHER Y RESID'!$E$16:$F$18,2,FALSE)</f>
        <v>0.9</v>
      </c>
      <c r="X14" s="92">
        <f>P14-(W14*P14)</f>
        <v>3.1999999999999993</v>
      </c>
      <c r="Y14" s="89" t="str">
        <f>IF(OR('MAPAS DE RIESGOS INHER Y RESID'!$G$18='MATRIZ DE RIESGOS DE SST'!X14,X14&lt;'MAPAS DE RIESGOS INHER Y RESID'!$G$16+1),'MAPAS DE RIESGOS INHER Y RESID'!$M$19,IF(OR('MAPAS DE RIESGOS INHER Y RESID'!$H$17='MATRIZ DE RIESGOS DE SST'!X14,X14&lt;'MAPAS DE RIESGOS INHER Y RESID'!$I$18+1),'MAPAS DE RIESGOS INHER Y RESID'!$M$18,IF(OR('MAPAS DE RIESGOS INHER Y RESID'!$I$17='MATRIZ DE RIESGOS DE SST'!X14,X14&lt;'MAPAS DE RIESGOS INHER Y RESID'!$J$17+1),'MAPAS DE RIESGOS INHER Y RESID'!$M$17,'MAPAS DE RIESGOS INHER Y RESID'!$M$16)))</f>
        <v>BAJO</v>
      </c>
      <c r="Z14" s="77" t="str">
        <f>VLOOKUP('MATRIZ DE RIESGOS DE SST'!Y14,'TABLA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 spans="1:26" ht="160.5" customHeight="1" x14ac:dyDescent="0.25">
      <c r="A15" s="135"/>
      <c r="B15" s="123"/>
      <c r="C15" s="123"/>
      <c r="D15" s="123"/>
      <c r="E15" s="123"/>
      <c r="F15" s="123"/>
      <c r="G15" s="123"/>
      <c r="H15" s="130"/>
      <c r="I15" s="77" t="s">
        <v>60</v>
      </c>
      <c r="J15" s="78" t="s">
        <v>276</v>
      </c>
      <c r="K15" s="77" t="s">
        <v>61</v>
      </c>
      <c r="L15" s="89" t="s">
        <v>178</v>
      </c>
      <c r="M15" s="90">
        <f>VLOOKUP('MATRIZ DE RIESGOS DE SST'!L15,'MAPAS DE RIESGOS INHER Y RESID'!$E$3:$F$7,2,FALSE)</f>
        <v>3</v>
      </c>
      <c r="N15" s="89" t="s">
        <v>188</v>
      </c>
      <c r="O15" s="90">
        <f>VLOOKUP('MATRIZ DE RIESGOS DE SST'!N15,'MAPAS DE RIESGOS INHER Y RESID'!$O$3:$P$7,2,FALSE)</f>
        <v>16</v>
      </c>
      <c r="P15" s="90">
        <f>M15*O15</f>
        <v>48</v>
      </c>
      <c r="Q15" s="89" t="str">
        <f>IF(OR('MAPAS DE RIESGOS INHER Y RESID'!$G$7='MATRIZ DE RIESGOS DE SST'!P15,P15&lt;'MAPAS DE RIESGOS INHER Y RESID'!$G$3+1),'MAPAS DE RIESGOS INHER Y RESID'!$M$6,IF(OR('MAPAS DE RIESGOS INHER Y RESID'!$H$5='MATRIZ DE RIESGOS DE SST'!P15,P15&lt;'MAPAS DE RIESGOS INHER Y RESID'!$I$5+1),'MAPAS DE RIESGOS INHER Y RESID'!$M$5,IF(OR('MAPAS DE RIESGOS INHER Y RESID'!$I$4='MATRIZ DE RIESGOS DE SST'!P15,P15&lt;'MAPAS DE RIESGOS INHER Y RESID'!$J$4+1),'MAPAS DE RIESGOS INHER Y RESID'!$M$4,'MAPAS DE RIESGOS INHER Y RESID'!$M$3)))</f>
        <v>MODERADO</v>
      </c>
      <c r="R15" s="77"/>
      <c r="S15" s="77" t="s">
        <v>274</v>
      </c>
      <c r="T15" s="77" t="s">
        <v>275</v>
      </c>
      <c r="U15" s="77" t="s">
        <v>285</v>
      </c>
      <c r="V15" s="89" t="s">
        <v>179</v>
      </c>
      <c r="W15" s="91">
        <f>VLOOKUP(V15,'MAPAS DE RIESGOS INHER Y RESID'!$E$16:$F$18,2,FALSE)</f>
        <v>0.9</v>
      </c>
      <c r="X15" s="92">
        <f>P15-(W15*P15)</f>
        <v>4.7999999999999972</v>
      </c>
      <c r="Y15" s="89" t="str">
        <f>IF(OR('MAPAS DE RIESGOS INHER Y RESID'!$G$18='MATRIZ DE RIESGOS DE SST'!X15,X15&lt;'MAPAS DE RIESGOS INHER Y RESID'!$G$16+1),'MAPAS DE RIESGOS INHER Y RESID'!$M$19,IF(OR('MAPAS DE RIESGOS INHER Y RESID'!$H$17='MATRIZ DE RIESGOS DE SST'!X15,X15&lt;'MAPAS DE RIESGOS INHER Y RESID'!$I$18+1),'MAPAS DE RIESGOS INHER Y RESID'!$M$18,IF(OR('MAPAS DE RIESGOS INHER Y RESID'!$I$17='MATRIZ DE RIESGOS DE SST'!X15,X15&lt;'MAPAS DE RIESGOS INHER Y RESID'!$J$17+1),'MAPAS DE RIESGOS INHER Y RESID'!$M$17,'MAPAS DE RIESGOS INHER Y RESID'!$M$16)))</f>
        <v>BAJO</v>
      </c>
      <c r="Z15" s="77" t="str">
        <f>VLOOKUP('MATRIZ DE RIESGOS DE SST'!Y15,'TABLA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 spans="1:26" ht="142.5" customHeight="1" x14ac:dyDescent="0.25">
      <c r="A16" s="135"/>
      <c r="B16" s="123"/>
      <c r="C16" s="123"/>
      <c r="D16" s="123"/>
      <c r="E16" s="123"/>
      <c r="F16" s="123"/>
      <c r="G16" s="123"/>
      <c r="H16" s="130"/>
      <c r="I16" s="77" t="s">
        <v>109</v>
      </c>
      <c r="J16" s="78" t="s">
        <v>110</v>
      </c>
      <c r="K16" s="77" t="s">
        <v>277</v>
      </c>
      <c r="L16" s="89" t="s">
        <v>178</v>
      </c>
      <c r="M16" s="90">
        <f>VLOOKUP('MATRIZ DE RIESGOS DE SST'!L16,'MAPAS DE RIESGOS INHER Y RESID'!$E$3:$F$7,2,FALSE)</f>
        <v>3</v>
      </c>
      <c r="N16" s="89" t="s">
        <v>188</v>
      </c>
      <c r="O16" s="90">
        <f>VLOOKUP('MATRIZ DE RIESGOS DE SST'!N16,'MAPAS DE RIESGOS INHER Y RESID'!$O$3:$P$7,2,FALSE)</f>
        <v>16</v>
      </c>
      <c r="P16" s="90">
        <f t="shared" ref="P16:P21" si="3">+M16*O16</f>
        <v>48</v>
      </c>
      <c r="Q16" s="89" t="str">
        <f>IF(OR('MAPAS DE RIESGOS INHER Y RESID'!$G$7='MATRIZ DE RIESGOS DE SST'!P16,P16&lt;'MAPAS DE RIESGOS INHER Y RESID'!$G$3+1),'MAPAS DE RIESGOS INHER Y RESID'!$M$6,IF(OR('MAPAS DE RIESGOS INHER Y RESID'!$H$5='MATRIZ DE RIESGOS DE SST'!P16,P16&lt;'MAPAS DE RIESGOS INHER Y RESID'!$I$5+1),'MAPAS DE RIESGOS INHER Y RESID'!$M$5,IF(OR('MAPAS DE RIESGOS INHER Y RESID'!$I$4='MATRIZ DE RIESGOS DE SST'!P16,P16&lt;'MAPAS DE RIESGOS INHER Y RESID'!$J$4+1),'MAPAS DE RIESGOS INHER Y RESID'!$M$4,'MAPAS DE RIESGOS INHER Y RESID'!$M$3)))</f>
        <v>MODERADO</v>
      </c>
      <c r="R16" s="77" t="s">
        <v>278</v>
      </c>
      <c r="S16" s="77" t="s">
        <v>279</v>
      </c>
      <c r="T16" s="77" t="s">
        <v>280</v>
      </c>
      <c r="U16" s="77" t="s">
        <v>281</v>
      </c>
      <c r="V16" s="89" t="s">
        <v>179</v>
      </c>
      <c r="W16" s="91">
        <f>VLOOKUP(V16,'MAPAS DE RIESGOS INHER Y RESID'!$E$16:$F$18,2,FALSE)</f>
        <v>0.9</v>
      </c>
      <c r="X16" s="92">
        <f t="shared" ref="X16:X21" si="4">P16-(P16*W16)</f>
        <v>4.7999999999999972</v>
      </c>
      <c r="Y16" s="89" t="str">
        <f>IF(OR('MAPAS DE RIESGOS INHER Y RESID'!$G$18='MATRIZ DE RIESGOS DE SST'!X16,X16&lt;'MAPAS DE RIESGOS INHER Y RESID'!$G$16+1),'MAPAS DE RIESGOS INHER Y RESID'!$M$19,IF(OR('MAPAS DE RIESGOS INHER Y RESID'!$H$17='MATRIZ DE RIESGOS DE SST'!X16,X16&lt;'MAPAS DE RIESGOS INHER Y RESID'!$I$18+1),'MAPAS DE RIESGOS INHER Y RESID'!$M$18,IF(OR('MAPAS DE RIESGOS INHER Y RESID'!$I$17='MATRIZ DE RIESGOS DE SST'!X16,X16&lt;'MAPAS DE RIESGOS INHER Y RESID'!$J$17+1),'MAPAS DE RIESGOS INHER Y RESID'!$M$17,'MAPAS DE RIESGOS INHER Y RESID'!$M$16)))</f>
        <v>BAJO</v>
      </c>
      <c r="Z16" s="77" t="str">
        <f>VLOOKUP('MATRIZ DE RIESGOS DE SST'!Y16,'TABLA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 spans="1:26" ht="156" x14ac:dyDescent="0.25">
      <c r="A17" s="135"/>
      <c r="B17" s="123"/>
      <c r="C17" s="123"/>
      <c r="D17" s="123"/>
      <c r="E17" s="123"/>
      <c r="F17" s="123"/>
      <c r="G17" s="123"/>
      <c r="H17" s="130"/>
      <c r="I17" s="77" t="s">
        <v>101</v>
      </c>
      <c r="J17" s="78" t="s">
        <v>219</v>
      </c>
      <c r="K17" s="77" t="s">
        <v>429</v>
      </c>
      <c r="L17" s="89" t="s">
        <v>178</v>
      </c>
      <c r="M17" s="90">
        <f>VLOOKUP('MATRIZ DE RIESGOS DE SST'!L17,'MAPAS DE RIESGOS INHER Y RESID'!$E$3:$F$7,2,FALSE)</f>
        <v>3</v>
      </c>
      <c r="N17" s="89" t="s">
        <v>187</v>
      </c>
      <c r="O17" s="90">
        <f>VLOOKUP('MATRIZ DE RIESGOS DE SST'!N17,'MAPAS DE RIESGOS INHER Y RESID'!$O$3:$P$7,2,FALSE)</f>
        <v>4</v>
      </c>
      <c r="P17" s="90">
        <f t="shared" si="3"/>
        <v>12</v>
      </c>
      <c r="Q17" s="89" t="str">
        <f>IF(OR('MAPAS DE RIESGOS INHER Y RESID'!$G$7='MATRIZ DE RIESGOS DE SST'!P17,P17&lt;'MAPAS DE RIESGOS INHER Y RESID'!$G$3+1),'MAPAS DE RIESGOS INHER Y RESID'!$M$6,IF(OR('MAPAS DE RIESGOS INHER Y RESID'!$H$5='MATRIZ DE RIESGOS DE SST'!P17,P17&lt;'MAPAS DE RIESGOS INHER Y RESID'!$I$5+1),'MAPAS DE RIESGOS INHER Y RESID'!$M$5,IF(OR('MAPAS DE RIESGOS INHER Y RESID'!$I$4='MATRIZ DE RIESGOS DE SST'!P17,P17&lt;'MAPAS DE RIESGOS INHER Y RESID'!$J$4+1),'MAPAS DE RIESGOS INHER Y RESID'!$M$4,'MAPAS DE RIESGOS INHER Y RESID'!$M$3)))</f>
        <v>MODERADO</v>
      </c>
      <c r="R17" s="77" t="s">
        <v>287</v>
      </c>
      <c r="S17" s="77" t="s">
        <v>288</v>
      </c>
      <c r="T17" s="77" t="s">
        <v>289</v>
      </c>
      <c r="U17" s="77" t="s">
        <v>290</v>
      </c>
      <c r="V17" s="89" t="s">
        <v>178</v>
      </c>
      <c r="W17" s="91">
        <f>VLOOKUP(V17,'MAPAS DE RIESGOS INHER Y RESID'!$E$16:$F$18,2,FALSE)</f>
        <v>0.4</v>
      </c>
      <c r="X17" s="92">
        <f t="shared" si="4"/>
        <v>7.1999999999999993</v>
      </c>
      <c r="Y17" s="89" t="str">
        <f>IF(OR('MAPAS DE RIESGOS INHER Y RESID'!$G$18='MATRIZ DE RIESGOS DE SST'!X17,X17&lt;'MAPAS DE RIESGOS INHER Y RESID'!$G$16+1),'MAPAS DE RIESGOS INHER Y RESID'!$M$19,IF(OR('MAPAS DE RIESGOS INHER Y RESID'!$H$17='MATRIZ DE RIESGOS DE SST'!X17,X17&lt;'MAPAS DE RIESGOS INHER Y RESID'!$I$18+1),'MAPAS DE RIESGOS INHER Y RESID'!$M$18,IF(OR('MAPAS DE RIESGOS INHER Y RESID'!$I$17='MATRIZ DE RIESGOS DE SST'!X17,X17&lt;'MAPAS DE RIESGOS INHER Y RESID'!$J$17+1),'MAPAS DE RIESGOS INHER Y RESID'!$M$17,'MAPAS DE RIESGOS INHER Y RESID'!$M$16)))</f>
        <v>BAJO</v>
      </c>
      <c r="Z17" s="77" t="str">
        <f>VLOOKUP('MATRIZ DE RIESGOS DE SST'!Y17,'TABLA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8" spans="1:26" ht="142.5" customHeight="1" x14ac:dyDescent="0.25">
      <c r="A18" s="135"/>
      <c r="B18" s="123"/>
      <c r="C18" s="123"/>
      <c r="D18" s="123"/>
      <c r="E18" s="123"/>
      <c r="F18" s="123"/>
      <c r="G18" s="123"/>
      <c r="H18" s="130"/>
      <c r="I18" s="104" t="s">
        <v>211</v>
      </c>
      <c r="J18" s="78" t="s">
        <v>291</v>
      </c>
      <c r="K18" s="77" t="s">
        <v>430</v>
      </c>
      <c r="L18" s="89" t="s">
        <v>183</v>
      </c>
      <c r="M18" s="90">
        <f>VLOOKUP('MATRIZ DE RIESGOS DE SST'!L18,'MAPAS DE RIESGOS INHER Y RESID'!$E$3:$F$7,2,FALSE)</f>
        <v>4</v>
      </c>
      <c r="N18" s="89" t="s">
        <v>188</v>
      </c>
      <c r="O18" s="90">
        <f>VLOOKUP('MATRIZ DE RIESGOS DE SST'!N18,'MAPAS DE RIESGOS INHER Y RESID'!$O$3:$P$7,2,FALSE)</f>
        <v>16</v>
      </c>
      <c r="P18" s="90">
        <f t="shared" ref="P18:P19" si="5">+M18*O18</f>
        <v>64</v>
      </c>
      <c r="Q18" s="89" t="str">
        <f>IF(OR('MAPAS DE RIESGOS INHER Y RESID'!$G$7='MATRIZ DE RIESGOS DE SST'!P18,P18&lt;'MAPAS DE RIESGOS INHER Y RESID'!$G$3+1),'MAPAS DE RIESGOS INHER Y RESID'!$M$6,IF(OR('MAPAS DE RIESGOS INHER Y RESID'!$H$5='MATRIZ DE RIESGOS DE SST'!P18,P18&lt;'MAPAS DE RIESGOS INHER Y RESID'!$I$5+1),'MAPAS DE RIESGOS INHER Y RESID'!$M$5,IF(OR('MAPAS DE RIESGOS INHER Y RESID'!$I$4='MATRIZ DE RIESGOS DE SST'!P18,P18&lt;'MAPAS DE RIESGOS INHER Y RESID'!$J$4+1),'MAPAS DE RIESGOS INHER Y RESID'!$M$4,'MAPAS DE RIESGOS INHER Y RESID'!$M$3)))</f>
        <v>ALTO</v>
      </c>
      <c r="R18" s="77" t="s">
        <v>292</v>
      </c>
      <c r="S18" s="77" t="s">
        <v>293</v>
      </c>
      <c r="T18" s="77" t="s">
        <v>294</v>
      </c>
      <c r="U18" s="77" t="s">
        <v>295</v>
      </c>
      <c r="V18" s="89" t="s">
        <v>179</v>
      </c>
      <c r="W18" s="91">
        <f>VLOOKUP(V18,'MAPAS DE RIESGOS INHER Y RESID'!$E$16:$F$18,2,FALSE)</f>
        <v>0.9</v>
      </c>
      <c r="X18" s="92">
        <f t="shared" ref="X18" si="6">P18-(P18*W18)</f>
        <v>6.3999999999999986</v>
      </c>
      <c r="Y18" s="89" t="str">
        <f>IF(OR('MAPAS DE RIESGOS INHER Y RESID'!$G$18='MATRIZ DE RIESGOS DE SST'!X18,X18&lt;'MAPAS DE RIESGOS INHER Y RESID'!$G$16+1),'MAPAS DE RIESGOS INHER Y RESID'!$M$19,IF(OR('MAPAS DE RIESGOS INHER Y RESID'!$H$17='MATRIZ DE RIESGOS DE SST'!X18,X18&lt;'MAPAS DE RIESGOS INHER Y RESID'!$I$18+1),'MAPAS DE RIESGOS INHER Y RESID'!$M$18,IF(OR('MAPAS DE RIESGOS INHER Y RESID'!$I$17='MATRIZ DE RIESGOS DE SST'!X18,X18&lt;'MAPAS DE RIESGOS INHER Y RESID'!$J$17+1),'MAPAS DE RIESGOS INHER Y RESID'!$M$17,'MAPAS DE RIESGOS INHER Y RESID'!$M$16)))</f>
        <v>BAJO</v>
      </c>
      <c r="Z18" s="77" t="str">
        <f>VLOOKUP('MATRIZ DE RIESGOS DE SST'!Y18,'TABLA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 spans="1:26" ht="142.5" customHeight="1" x14ac:dyDescent="0.25">
      <c r="A19" s="135"/>
      <c r="B19" s="123"/>
      <c r="C19" s="123"/>
      <c r="D19" s="123"/>
      <c r="E19" s="123"/>
      <c r="F19" s="123"/>
      <c r="G19" s="123"/>
      <c r="H19" s="130"/>
      <c r="I19" s="77" t="s">
        <v>88</v>
      </c>
      <c r="J19" s="78" t="s">
        <v>226</v>
      </c>
      <c r="K19" s="77" t="s">
        <v>431</v>
      </c>
      <c r="L19" s="89" t="s">
        <v>178</v>
      </c>
      <c r="M19" s="90">
        <f>VLOOKUP('MATRIZ DE RIESGOS DE SST'!L19,'MAPAS DE RIESGOS INHER Y RESID'!$E$3:$F$7,2,FALSE)</f>
        <v>3</v>
      </c>
      <c r="N19" s="89" t="s">
        <v>187</v>
      </c>
      <c r="O19" s="90">
        <f>VLOOKUP('MATRIZ DE RIESGOS DE SST'!N19,'MAPAS DE RIESGOS INHER Y RESID'!$O$3:$P$7,2,FALSE)</f>
        <v>4</v>
      </c>
      <c r="P19" s="90">
        <f t="shared" si="5"/>
        <v>12</v>
      </c>
      <c r="Q19" s="89" t="str">
        <f>IF(OR('MAPAS DE RIESGOS INHER Y RESID'!$G$7='MATRIZ DE RIESGOS DE SST'!P19,P19&lt;'MAPAS DE RIESGOS INHER Y RESID'!$G$3+1),'MAPAS DE RIESGOS INHER Y RESID'!$M$6,IF(OR('MAPAS DE RIESGOS INHER Y RESID'!$H$5='MATRIZ DE RIESGOS DE SST'!P19,P19&lt;'MAPAS DE RIESGOS INHER Y RESID'!$I$5+1),'MAPAS DE RIESGOS INHER Y RESID'!$M$5,IF(OR('MAPAS DE RIESGOS INHER Y RESID'!$I$4='MATRIZ DE RIESGOS DE SST'!P19,P19&lt;'MAPAS DE RIESGOS INHER Y RESID'!$J$4+1),'MAPAS DE RIESGOS INHER Y RESID'!$M$4,'MAPAS DE RIESGOS INHER Y RESID'!$M$3)))</f>
        <v>MODERADO</v>
      </c>
      <c r="R19" s="77" t="s">
        <v>310</v>
      </c>
      <c r="S19" s="77" t="s">
        <v>311</v>
      </c>
      <c r="T19" s="77" t="s">
        <v>312</v>
      </c>
      <c r="U19" s="77" t="s">
        <v>313</v>
      </c>
      <c r="V19" s="89" t="s">
        <v>179</v>
      </c>
      <c r="W19" s="91">
        <f>VLOOKUP(V19,'MAPAS DE RIESGOS INHER Y RESID'!$E$16:$F$18,2,FALSE)</f>
        <v>0.9</v>
      </c>
      <c r="X19" s="92">
        <f>P19-(W19*P19)</f>
        <v>1.1999999999999993</v>
      </c>
      <c r="Y19" s="89" t="str">
        <f>IF(OR('MAPAS DE RIESGOS INHER Y RESID'!$G$18='MATRIZ DE RIESGOS DE SST'!X19,X19&lt;'MAPAS DE RIESGOS INHER Y RESID'!$G$16+1),'MAPAS DE RIESGOS INHER Y RESID'!$M$19,IF(OR('MAPAS DE RIESGOS INHER Y RESID'!$H$17='MATRIZ DE RIESGOS DE SST'!X19,X19&lt;'MAPAS DE RIESGOS INHER Y RESID'!$I$18+1),'MAPAS DE RIESGOS INHER Y RESID'!$M$18,IF(OR('MAPAS DE RIESGOS INHER Y RESID'!$I$17='MATRIZ DE RIESGOS DE SST'!X19,X19&lt;'MAPAS DE RIESGOS INHER Y RESID'!$J$17+1),'MAPAS DE RIESGOS INHER Y RESID'!$M$17,'MAPAS DE RIESGOS INHER Y RESID'!$M$16)))</f>
        <v>BAJO</v>
      </c>
      <c r="Z19" s="77" t="str">
        <f>VLOOKUP('MATRIZ DE RIESGOS DE SST'!Y19,'TABLA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 spans="1:26" ht="142.5" customHeight="1" x14ac:dyDescent="0.25">
      <c r="A20" s="135"/>
      <c r="B20" s="123"/>
      <c r="C20" s="123"/>
      <c r="D20" s="123"/>
      <c r="E20" s="123"/>
      <c r="F20" s="123"/>
      <c r="G20" s="123"/>
      <c r="H20" s="130"/>
      <c r="I20" s="77" t="s">
        <v>19</v>
      </c>
      <c r="J20" s="78" t="s">
        <v>20</v>
      </c>
      <c r="K20" s="77" t="s">
        <v>11</v>
      </c>
      <c r="L20" s="89" t="s">
        <v>178</v>
      </c>
      <c r="M20" s="90">
        <f>VLOOKUP('MATRIZ DE RIESGOS DE SST'!L20,'MAPAS DE RIESGOS INHER Y RESID'!$E$3:$F$7,2,FALSE)</f>
        <v>3</v>
      </c>
      <c r="N20" s="89" t="s">
        <v>187</v>
      </c>
      <c r="O20" s="90">
        <f>VLOOKUP('MATRIZ DE RIESGOS DE SST'!N20,'MAPAS DE RIESGOS INHER Y RESID'!$O$3:$P$7,2,FALSE)</f>
        <v>4</v>
      </c>
      <c r="P20" s="90">
        <f t="shared" ref="P20" si="7">+M20*O20</f>
        <v>12</v>
      </c>
      <c r="Q20" s="89" t="str">
        <f>IF(OR('MAPAS DE RIESGOS INHER Y RESID'!$G$7='MATRIZ DE RIESGOS DE SST'!P20,P20&lt;'MAPAS DE RIESGOS INHER Y RESID'!$G$3+1),'MAPAS DE RIESGOS INHER Y RESID'!$M$6,IF(OR('MAPAS DE RIESGOS INHER Y RESID'!$H$5='MATRIZ DE RIESGOS DE SST'!P20,P20&lt;'MAPAS DE RIESGOS INHER Y RESID'!$I$5+1),'MAPAS DE RIESGOS INHER Y RESID'!$M$5,IF(OR('MAPAS DE RIESGOS INHER Y RESID'!$I$4='MATRIZ DE RIESGOS DE SST'!P20,P20&lt;'MAPAS DE RIESGOS INHER Y RESID'!$J$4+1),'MAPAS DE RIESGOS INHER Y RESID'!$M$4,'MAPAS DE RIESGOS INHER Y RESID'!$M$3)))</f>
        <v>MODERADO</v>
      </c>
      <c r="R20" s="77"/>
      <c r="S20" s="77" t="s">
        <v>296</v>
      </c>
      <c r="T20" s="77" t="s">
        <v>297</v>
      </c>
      <c r="U20" s="77" t="s">
        <v>298</v>
      </c>
      <c r="V20" s="89" t="s">
        <v>179</v>
      </c>
      <c r="W20" s="91">
        <f>VLOOKUP(V20,'MAPAS DE RIESGOS INHER Y RESID'!$E$16:$F$18,2,FALSE)</f>
        <v>0.9</v>
      </c>
      <c r="X20" s="92">
        <f>P20-(W20*P20)</f>
        <v>1.1999999999999993</v>
      </c>
      <c r="Y20" s="89" t="str">
        <f>IF(OR('MAPAS DE RIESGOS INHER Y RESID'!$G$18='MATRIZ DE RIESGOS DE SST'!X20,X20&lt;'MAPAS DE RIESGOS INHER Y RESID'!$G$16+1),'MAPAS DE RIESGOS INHER Y RESID'!$M$19,IF(OR('MAPAS DE RIESGOS INHER Y RESID'!$H$17='MATRIZ DE RIESGOS DE SST'!X20,X20&lt;'MAPAS DE RIESGOS INHER Y RESID'!$I$18+1),'MAPAS DE RIESGOS INHER Y RESID'!$M$18,IF(OR('MAPAS DE RIESGOS INHER Y RESID'!$I$17='MATRIZ DE RIESGOS DE SST'!X20,X20&lt;'MAPAS DE RIESGOS INHER Y RESID'!$J$17+1),'MAPAS DE RIESGOS INHER Y RESID'!$M$17,'MAPAS DE RIESGOS INHER Y RESID'!$M$16)))</f>
        <v>BAJO</v>
      </c>
      <c r="Z20" s="77" t="str">
        <f>VLOOKUP('MATRIZ DE RIESGOS DE SST'!Y20,'TABLA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1" spans="1:26" ht="174.75" customHeight="1" x14ac:dyDescent="0.25">
      <c r="A21" s="162"/>
      <c r="B21" s="124"/>
      <c r="C21" s="124"/>
      <c r="D21" s="124"/>
      <c r="E21" s="124"/>
      <c r="F21" s="124"/>
      <c r="G21" s="124"/>
      <c r="H21" s="133"/>
      <c r="I21" s="77" t="s">
        <v>67</v>
      </c>
      <c r="J21" s="78" t="s">
        <v>68</v>
      </c>
      <c r="K21" s="77" t="s">
        <v>69</v>
      </c>
      <c r="L21" s="89" t="s">
        <v>184</v>
      </c>
      <c r="M21" s="90">
        <f>VLOOKUP('MATRIZ DE RIESGOS DE SST'!L21,'MAPAS DE RIESGOS INHER Y RESID'!$E$3:$F$7,2,FALSE)</f>
        <v>2</v>
      </c>
      <c r="N21" s="89" t="s">
        <v>188</v>
      </c>
      <c r="O21" s="90">
        <f>VLOOKUP('MATRIZ DE RIESGOS DE SST'!N21,'MAPAS DE RIESGOS INHER Y RESID'!$O$3:$P$7,2,FALSE)</f>
        <v>16</v>
      </c>
      <c r="P21" s="90">
        <f t="shared" si="3"/>
        <v>32</v>
      </c>
      <c r="Q21" s="89" t="str">
        <f>IF(OR('MAPAS DE RIESGOS INHER Y RESID'!$G$7='MATRIZ DE RIESGOS DE SST'!P21,P21&lt;'MAPAS DE RIESGOS INHER Y RESID'!$G$3+1),'MAPAS DE RIESGOS INHER Y RESID'!$M$6,IF(OR('MAPAS DE RIESGOS INHER Y RESID'!$H$5='MATRIZ DE RIESGOS DE SST'!P21,P21&lt;'MAPAS DE RIESGOS INHER Y RESID'!$I$5+1),'MAPAS DE RIESGOS INHER Y RESID'!$M$5,IF(OR('MAPAS DE RIESGOS INHER Y RESID'!$I$4='MATRIZ DE RIESGOS DE SST'!P21,P21&lt;'MAPAS DE RIESGOS INHER Y RESID'!$J$4+1),'MAPAS DE RIESGOS INHER Y RESID'!$M$4,'MAPAS DE RIESGOS INHER Y RESID'!$M$3)))</f>
        <v>MODERADO</v>
      </c>
      <c r="R21" s="77"/>
      <c r="S21" s="77" t="s">
        <v>266</v>
      </c>
      <c r="T21" s="77" t="s">
        <v>267</v>
      </c>
      <c r="U21" s="77"/>
      <c r="V21" s="89" t="s">
        <v>179</v>
      </c>
      <c r="W21" s="91">
        <f>VLOOKUP(V21,'MAPAS DE RIESGOS INHER Y RESID'!$E$16:$F$18,2,FALSE)</f>
        <v>0.9</v>
      </c>
      <c r="X21" s="92">
        <f t="shared" si="4"/>
        <v>3.1999999999999993</v>
      </c>
      <c r="Y21" s="89" t="str">
        <f>IF(OR('MAPAS DE RIESGOS INHER Y RESID'!$G$18='MATRIZ DE RIESGOS DE SST'!X21,X21&lt;'MAPAS DE RIESGOS INHER Y RESID'!$G$16+1),'MAPAS DE RIESGOS INHER Y RESID'!$M$19,IF(OR('MAPAS DE RIESGOS INHER Y RESID'!$H$17='MATRIZ DE RIESGOS DE SST'!X21,X21&lt;'MAPAS DE RIESGOS INHER Y RESID'!$I$18+1),'MAPAS DE RIESGOS INHER Y RESID'!$M$18,IF(OR('MAPAS DE RIESGOS INHER Y RESID'!$I$17='MATRIZ DE RIESGOS DE SST'!X21,X21&lt;'MAPAS DE RIESGOS INHER Y RESID'!$J$17+1),'MAPAS DE RIESGOS INHER Y RESID'!$M$17,'MAPAS DE RIESGOS INHER Y RESID'!$M$16)))</f>
        <v>BAJO</v>
      </c>
      <c r="Z21" s="77" t="str">
        <f>VLOOKUP('MATRIZ DE RIESGOS DE SST'!Y21,'TABLA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 spans="1:26" s="28" customFormat="1" ht="156" customHeight="1" x14ac:dyDescent="0.25">
      <c r="A22" s="134" t="s">
        <v>449</v>
      </c>
      <c r="B22" s="125" t="s">
        <v>252</v>
      </c>
      <c r="C22" s="125"/>
      <c r="D22" s="125" t="s">
        <v>252</v>
      </c>
      <c r="E22" s="125"/>
      <c r="F22" s="125"/>
      <c r="G22" s="125" t="s">
        <v>252</v>
      </c>
      <c r="H22" s="129" t="s">
        <v>253</v>
      </c>
      <c r="I22" s="77" t="s">
        <v>62</v>
      </c>
      <c r="J22" s="78" t="s">
        <v>251</v>
      </c>
      <c r="K22" s="77" t="s">
        <v>63</v>
      </c>
      <c r="L22" s="89" t="s">
        <v>184</v>
      </c>
      <c r="M22" s="90">
        <f>VLOOKUP('MATRIZ DE RIESGOS DE SST'!L22,'MAPAS DE RIESGOS INHER Y RESID'!$E$3:$F$7,2,FALSE)</f>
        <v>2</v>
      </c>
      <c r="N22" s="89" t="s">
        <v>186</v>
      </c>
      <c r="O22" s="90">
        <f>VLOOKUP('MATRIZ DE RIESGOS DE SST'!N22,'MAPAS DE RIESGOS INHER Y RESID'!$O$3:$P$7,2,FALSE)</f>
        <v>2</v>
      </c>
      <c r="P22" s="90">
        <f>M22*O22</f>
        <v>4</v>
      </c>
      <c r="Q22" s="89" t="str">
        <f>IF(OR('MAPAS DE RIESGOS INHER Y RESID'!$G$7='MATRIZ DE RIESGOS DE SST'!P22,P22&lt;'MAPAS DE RIESGOS INHER Y RESID'!$G$3+1),'MAPAS DE RIESGOS INHER Y RESID'!$M$6,IF(OR('MAPAS DE RIESGOS INHER Y RESID'!$H$5='MATRIZ DE RIESGOS DE SST'!P22,P22&lt;'MAPAS DE RIESGOS INHER Y RESID'!$I$5+1),'MAPAS DE RIESGOS INHER Y RESID'!$M$5,IF(OR('MAPAS DE RIESGOS INHER Y RESID'!$I$4='MATRIZ DE RIESGOS DE SST'!P22,P22&lt;'MAPAS DE RIESGOS INHER Y RESID'!$J$4+1),'MAPAS DE RIESGOS INHER Y RESID'!$M$4,'MAPAS DE RIESGOS INHER Y RESID'!$M$3)))</f>
        <v>BAJO</v>
      </c>
      <c r="R22" s="77"/>
      <c r="S22" s="77" t="s">
        <v>299</v>
      </c>
      <c r="T22" s="77" t="s">
        <v>300</v>
      </c>
      <c r="U22" s="77" t="s">
        <v>284</v>
      </c>
      <c r="V22" s="89" t="s">
        <v>179</v>
      </c>
      <c r="W22" s="91">
        <f>VLOOKUP(V22,'MAPAS DE RIESGOS INHER Y RESID'!$E$16:$F$18,2,FALSE)</f>
        <v>0.9</v>
      </c>
      <c r="X22" s="92">
        <f>P22-(W22*P22)</f>
        <v>0.39999999999999991</v>
      </c>
      <c r="Y22" s="89" t="str">
        <f>IF(OR('MAPAS DE RIESGOS INHER Y RESID'!$G$18='MATRIZ DE RIESGOS DE SST'!X22,X22&lt;'MAPAS DE RIESGOS INHER Y RESID'!$G$16+1),'MAPAS DE RIESGOS INHER Y RESID'!$M$19,IF(OR('MAPAS DE RIESGOS INHER Y RESID'!$H$17='MATRIZ DE RIESGOS DE SST'!X22,X22&lt;'MAPAS DE RIESGOS INHER Y RESID'!$I$18+1),'MAPAS DE RIESGOS INHER Y RESID'!$M$18,IF(OR('MAPAS DE RIESGOS INHER Y RESID'!$I$17='MATRIZ DE RIESGOS DE SST'!X22,X22&lt;'MAPAS DE RIESGOS INHER Y RESID'!$J$17+1),'MAPAS DE RIESGOS INHER Y RESID'!$M$17,'MAPAS DE RIESGOS INHER Y RESID'!$M$16)))</f>
        <v>BAJO</v>
      </c>
      <c r="Z22" s="77" t="str">
        <f>VLOOKUP('MATRIZ DE RIESGOS DE SST'!Y22,'TABLA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 spans="1:26" s="28" customFormat="1" ht="141" customHeight="1" x14ac:dyDescent="0.25">
      <c r="A23" s="135"/>
      <c r="B23" s="123"/>
      <c r="C23" s="123"/>
      <c r="D23" s="123"/>
      <c r="E23" s="123"/>
      <c r="F23" s="123"/>
      <c r="G23" s="123"/>
      <c r="H23" s="130"/>
      <c r="I23" s="77" t="s">
        <v>60</v>
      </c>
      <c r="J23" s="78" t="s">
        <v>276</v>
      </c>
      <c r="K23" s="77" t="s">
        <v>61</v>
      </c>
      <c r="L23" s="89" t="s">
        <v>178</v>
      </c>
      <c r="M23" s="90">
        <f>VLOOKUP('MATRIZ DE RIESGOS DE SST'!L23,'MAPAS DE RIESGOS INHER Y RESID'!$E$3:$F$7,2,FALSE)</f>
        <v>3</v>
      </c>
      <c r="N23" s="89" t="s">
        <v>188</v>
      </c>
      <c r="O23" s="90">
        <f>VLOOKUP('MATRIZ DE RIESGOS DE SST'!N23,'MAPAS DE RIESGOS INHER Y RESID'!$O$3:$P$7,2,FALSE)</f>
        <v>16</v>
      </c>
      <c r="P23" s="90">
        <f>+M23*O23</f>
        <v>48</v>
      </c>
      <c r="Q23" s="89" t="str">
        <f>IF(OR('MAPAS DE RIESGOS INHER Y RESID'!$G$7='MATRIZ DE RIESGOS DE SST'!P23,P23&lt;'MAPAS DE RIESGOS INHER Y RESID'!$G$3+1),'MAPAS DE RIESGOS INHER Y RESID'!$M$6,IF(OR('MAPAS DE RIESGOS INHER Y RESID'!$H$5='MATRIZ DE RIESGOS DE SST'!P23,P23&lt;'MAPAS DE RIESGOS INHER Y RESID'!$I$5+1),'MAPAS DE RIESGOS INHER Y RESID'!$M$5,IF(OR('MAPAS DE RIESGOS INHER Y RESID'!$I$4='MATRIZ DE RIESGOS DE SST'!P23,P23&lt;'MAPAS DE RIESGOS INHER Y RESID'!$J$4+1),'MAPAS DE RIESGOS INHER Y RESID'!$M$4,'MAPAS DE RIESGOS INHER Y RESID'!$M$3)))</f>
        <v>MODERADO</v>
      </c>
      <c r="R23" s="77"/>
      <c r="S23" s="77" t="s">
        <v>274</v>
      </c>
      <c r="T23" s="77" t="s">
        <v>275</v>
      </c>
      <c r="U23" s="77" t="s">
        <v>285</v>
      </c>
      <c r="V23" s="89" t="s">
        <v>179</v>
      </c>
      <c r="W23" s="91">
        <f>VLOOKUP(V23,'MAPAS DE RIESGOS INHER Y RESID'!$E$16:$F$18,2,FALSE)</f>
        <v>0.9</v>
      </c>
      <c r="X23" s="92">
        <f>P23-(W23*P23)</f>
        <v>4.7999999999999972</v>
      </c>
      <c r="Y23" s="89" t="str">
        <f>IF(OR('MAPAS DE RIESGOS INHER Y RESID'!$G$18='MATRIZ DE RIESGOS DE SST'!X23,X23&lt;'MAPAS DE RIESGOS INHER Y RESID'!$G$16+1),'MAPAS DE RIESGOS INHER Y RESID'!$M$19,IF(OR('MAPAS DE RIESGOS INHER Y RESID'!$H$17='MATRIZ DE RIESGOS DE SST'!X23,X23&lt;'MAPAS DE RIESGOS INHER Y RESID'!$I$18+1),'MAPAS DE RIESGOS INHER Y RESID'!$M$18,IF(OR('MAPAS DE RIESGOS INHER Y RESID'!$I$17='MATRIZ DE RIESGOS DE SST'!X23,X23&lt;'MAPAS DE RIESGOS INHER Y RESID'!$J$17+1),'MAPAS DE RIESGOS INHER Y RESID'!$M$17,'MAPAS DE RIESGOS INHER Y RESID'!$M$16)))</f>
        <v>BAJO</v>
      </c>
      <c r="Z23" s="77" t="str">
        <f>VLOOKUP('MATRIZ DE RIESGOS DE SST'!Y23,'TABLA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4" spans="1:26" ht="136.5" customHeight="1" x14ac:dyDescent="0.25">
      <c r="A24" s="135"/>
      <c r="B24" s="123"/>
      <c r="C24" s="123"/>
      <c r="D24" s="123"/>
      <c r="E24" s="123"/>
      <c r="F24" s="123"/>
      <c r="G24" s="123"/>
      <c r="H24" s="130"/>
      <c r="I24" s="77" t="s">
        <v>109</v>
      </c>
      <c r="J24" s="78" t="s">
        <v>110</v>
      </c>
      <c r="K24" s="77" t="s">
        <v>277</v>
      </c>
      <c r="L24" s="89" t="s">
        <v>178</v>
      </c>
      <c r="M24" s="90">
        <f>VLOOKUP('MATRIZ DE RIESGOS DE SST'!L24,'MAPAS DE RIESGOS INHER Y RESID'!$E$3:$F$7,2,FALSE)</f>
        <v>3</v>
      </c>
      <c r="N24" s="89" t="s">
        <v>188</v>
      </c>
      <c r="O24" s="90">
        <f>VLOOKUP('MATRIZ DE RIESGOS DE SST'!N24,'MAPAS DE RIESGOS INHER Y RESID'!$O$3:$P$7,2,FALSE)</f>
        <v>16</v>
      </c>
      <c r="P24" s="90">
        <f>M24*O24</f>
        <v>48</v>
      </c>
      <c r="Q24" s="89" t="str">
        <f>IF(OR('MAPAS DE RIESGOS INHER Y RESID'!$G$7='MATRIZ DE RIESGOS DE SST'!P24,P24&lt;'MAPAS DE RIESGOS INHER Y RESID'!$G$3+1),'MAPAS DE RIESGOS INHER Y RESID'!$M$6,IF(OR('MAPAS DE RIESGOS INHER Y RESID'!$H$5='MATRIZ DE RIESGOS DE SST'!P24,P24&lt;'MAPAS DE RIESGOS INHER Y RESID'!$I$5+1),'MAPAS DE RIESGOS INHER Y RESID'!$M$5,IF(OR('MAPAS DE RIESGOS INHER Y RESID'!$I$4='MATRIZ DE RIESGOS DE SST'!P24,P24&lt;'MAPAS DE RIESGOS INHER Y RESID'!$J$4+1),'MAPAS DE RIESGOS INHER Y RESID'!$M$4,'MAPAS DE RIESGOS INHER Y RESID'!$M$3)))</f>
        <v>MODERADO</v>
      </c>
      <c r="R24" s="77" t="s">
        <v>302</v>
      </c>
      <c r="S24" s="77" t="s">
        <v>301</v>
      </c>
      <c r="T24" s="77"/>
      <c r="U24" s="77" t="s">
        <v>281</v>
      </c>
      <c r="V24" s="89" t="s">
        <v>179</v>
      </c>
      <c r="W24" s="91">
        <f>VLOOKUP(V24,'MAPAS DE RIESGOS INHER Y RESID'!$E$16:$F$18,2,FALSE)</f>
        <v>0.9</v>
      </c>
      <c r="X24" s="92">
        <f>P24-(W24*P24)</f>
        <v>4.7999999999999972</v>
      </c>
      <c r="Y24" s="89" t="str">
        <f>IF(OR('MAPAS DE RIESGOS INHER Y RESID'!$G$18='MATRIZ DE RIESGOS DE SST'!X24,X24&lt;'MAPAS DE RIESGOS INHER Y RESID'!$G$16+1),'MAPAS DE RIESGOS INHER Y RESID'!$M$19,IF(OR('MAPAS DE RIESGOS INHER Y RESID'!$H$17='MATRIZ DE RIESGOS DE SST'!X24,X24&lt;'MAPAS DE RIESGOS INHER Y RESID'!$I$18+1),'MAPAS DE RIESGOS INHER Y RESID'!$M$18,IF(OR('MAPAS DE RIESGOS INHER Y RESID'!$I$17='MATRIZ DE RIESGOS DE SST'!X24,X24&lt;'MAPAS DE RIESGOS INHER Y RESID'!$J$17+1),'MAPAS DE RIESGOS INHER Y RESID'!$M$17,'MAPAS DE RIESGOS INHER Y RESID'!$M$16)))</f>
        <v>BAJO</v>
      </c>
      <c r="Z24" s="77" t="str">
        <f>VLOOKUP('MATRIZ DE RIESGOS DE SST'!Y24,'TABLA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5" spans="1:26" ht="136.5" customHeight="1" x14ac:dyDescent="0.25">
      <c r="A25" s="135"/>
      <c r="B25" s="123"/>
      <c r="C25" s="123"/>
      <c r="D25" s="123"/>
      <c r="E25" s="123"/>
      <c r="F25" s="123"/>
      <c r="G25" s="123"/>
      <c r="H25" s="130"/>
      <c r="I25" s="77" t="s">
        <v>19</v>
      </c>
      <c r="J25" s="78" t="s">
        <v>20</v>
      </c>
      <c r="K25" s="77" t="s">
        <v>11</v>
      </c>
      <c r="L25" s="89" t="s">
        <v>178</v>
      </c>
      <c r="M25" s="90">
        <f>VLOOKUP('MATRIZ DE RIESGOS DE SST'!L25,'MAPAS DE RIESGOS INHER Y RESID'!$E$3:$F$7,2,FALSE)</f>
        <v>3</v>
      </c>
      <c r="N25" s="89" t="s">
        <v>187</v>
      </c>
      <c r="O25" s="90">
        <f>VLOOKUP('MATRIZ DE RIESGOS DE SST'!N25,'MAPAS DE RIESGOS INHER Y RESID'!$O$3:$P$7,2,FALSE)</f>
        <v>4</v>
      </c>
      <c r="P25" s="90">
        <f t="shared" ref="P25:P26" si="8">M25*O25</f>
        <v>12</v>
      </c>
      <c r="Q25" s="89" t="str">
        <f>IF(OR('MAPAS DE RIESGOS INHER Y RESID'!$G$7='MATRIZ DE RIESGOS DE SST'!P25,P25&lt;'MAPAS DE RIESGOS INHER Y RESID'!$G$3+1),'MAPAS DE RIESGOS INHER Y RESID'!$M$6,IF(OR('MAPAS DE RIESGOS INHER Y RESID'!$H$5='MATRIZ DE RIESGOS DE SST'!P25,P25&lt;'MAPAS DE RIESGOS INHER Y RESID'!$I$5+1),'MAPAS DE RIESGOS INHER Y RESID'!$M$5,IF(OR('MAPAS DE RIESGOS INHER Y RESID'!$I$4='MATRIZ DE RIESGOS DE SST'!P25,P25&lt;'MAPAS DE RIESGOS INHER Y RESID'!$J$4+1),'MAPAS DE RIESGOS INHER Y RESID'!$M$4,'MAPAS DE RIESGOS INHER Y RESID'!$M$3)))</f>
        <v>MODERADO</v>
      </c>
      <c r="R25" s="77"/>
      <c r="S25" s="77" t="s">
        <v>296</v>
      </c>
      <c r="T25" s="77" t="s">
        <v>303</v>
      </c>
      <c r="U25" s="77" t="s">
        <v>298</v>
      </c>
      <c r="V25" s="89" t="s">
        <v>179</v>
      </c>
      <c r="W25" s="91">
        <f>VLOOKUP(V25,'MAPAS DE RIESGOS INHER Y RESID'!$E$16:$F$18,2,FALSE)</f>
        <v>0.9</v>
      </c>
      <c r="X25" s="92">
        <f t="shared" ref="X25:X26" si="9">P25-(W25*P25)</f>
        <v>1.1999999999999993</v>
      </c>
      <c r="Y25" s="89" t="str">
        <f>IF(OR('MAPAS DE RIESGOS INHER Y RESID'!$G$18='MATRIZ DE RIESGOS DE SST'!X25,X25&lt;'MAPAS DE RIESGOS INHER Y RESID'!$G$16+1),'MAPAS DE RIESGOS INHER Y RESID'!$M$19,IF(OR('MAPAS DE RIESGOS INHER Y RESID'!$H$17='MATRIZ DE RIESGOS DE SST'!X25,X25&lt;'MAPAS DE RIESGOS INHER Y RESID'!$I$18+1),'MAPAS DE RIESGOS INHER Y RESID'!$M$18,IF(OR('MAPAS DE RIESGOS INHER Y RESID'!$I$17='MATRIZ DE RIESGOS DE SST'!X25,X25&lt;'MAPAS DE RIESGOS INHER Y RESID'!$J$17+1),'MAPAS DE RIESGOS INHER Y RESID'!$M$17,'MAPAS DE RIESGOS INHER Y RESID'!$M$16)))</f>
        <v>BAJO</v>
      </c>
      <c r="Z25" s="77" t="str">
        <f>VLOOKUP('MATRIZ DE RIESGOS DE SST'!Y25,'TABLA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 spans="1:26" ht="136.5" customHeight="1" x14ac:dyDescent="0.25">
      <c r="A26" s="135"/>
      <c r="B26" s="123"/>
      <c r="C26" s="123"/>
      <c r="D26" s="123"/>
      <c r="E26" s="123"/>
      <c r="F26" s="123"/>
      <c r="G26" s="123"/>
      <c r="H26" s="130"/>
      <c r="I26" s="77" t="s">
        <v>88</v>
      </c>
      <c r="J26" s="78" t="s">
        <v>226</v>
      </c>
      <c r="K26" s="77" t="s">
        <v>431</v>
      </c>
      <c r="L26" s="89" t="s">
        <v>178</v>
      </c>
      <c r="M26" s="90">
        <f>VLOOKUP('MATRIZ DE RIESGOS DE SST'!L26,'MAPAS DE RIESGOS INHER Y RESID'!$E$3:$F$7,2,FALSE)</f>
        <v>3</v>
      </c>
      <c r="N26" s="89" t="s">
        <v>187</v>
      </c>
      <c r="O26" s="90">
        <f>VLOOKUP('MATRIZ DE RIESGOS DE SST'!N26,'MAPAS DE RIESGOS INHER Y RESID'!$O$3:$P$7,2,FALSE)</f>
        <v>4</v>
      </c>
      <c r="P26" s="90">
        <f t="shared" si="8"/>
        <v>12</v>
      </c>
      <c r="Q26" s="89" t="str">
        <f>IF(OR('MAPAS DE RIESGOS INHER Y RESID'!$G$7='MATRIZ DE RIESGOS DE SST'!P26,P26&lt;'MAPAS DE RIESGOS INHER Y RESID'!$G$3+1),'MAPAS DE RIESGOS INHER Y RESID'!$M$6,IF(OR('MAPAS DE RIESGOS INHER Y RESID'!$H$5='MATRIZ DE RIESGOS DE SST'!P26,P26&lt;'MAPAS DE RIESGOS INHER Y RESID'!$I$5+1),'MAPAS DE RIESGOS INHER Y RESID'!$M$5,IF(OR('MAPAS DE RIESGOS INHER Y RESID'!$I$4='MATRIZ DE RIESGOS DE SST'!P26,P26&lt;'MAPAS DE RIESGOS INHER Y RESID'!$J$4+1),'MAPAS DE RIESGOS INHER Y RESID'!$M$4,'MAPAS DE RIESGOS INHER Y RESID'!$M$3)))</f>
        <v>MODERADO</v>
      </c>
      <c r="R26" s="77" t="s">
        <v>304</v>
      </c>
      <c r="S26" s="77"/>
      <c r="T26" s="77" t="s">
        <v>305</v>
      </c>
      <c r="U26" s="77" t="s">
        <v>306</v>
      </c>
      <c r="V26" s="89" t="s">
        <v>179</v>
      </c>
      <c r="W26" s="91">
        <f>VLOOKUP(V26,'MAPAS DE RIESGOS INHER Y RESID'!$E$16:$F$18,2,FALSE)</f>
        <v>0.9</v>
      </c>
      <c r="X26" s="92">
        <f t="shared" si="9"/>
        <v>1.1999999999999993</v>
      </c>
      <c r="Y26" s="89" t="str">
        <f>IF(OR('MAPAS DE RIESGOS INHER Y RESID'!$G$18='MATRIZ DE RIESGOS DE SST'!X26,X26&lt;'MAPAS DE RIESGOS INHER Y RESID'!$G$16+1),'MAPAS DE RIESGOS INHER Y RESID'!$M$19,IF(OR('MAPAS DE RIESGOS INHER Y RESID'!$H$17='MATRIZ DE RIESGOS DE SST'!X26,X26&lt;'MAPAS DE RIESGOS INHER Y RESID'!$I$18+1),'MAPAS DE RIESGOS INHER Y RESID'!$M$18,IF(OR('MAPAS DE RIESGOS INHER Y RESID'!$I$17='MATRIZ DE RIESGOS DE SST'!X26,X26&lt;'MAPAS DE RIESGOS INHER Y RESID'!$J$17+1),'MAPAS DE RIESGOS INHER Y RESID'!$M$17,'MAPAS DE RIESGOS INHER Y RESID'!$M$16)))</f>
        <v>BAJO</v>
      </c>
      <c r="Z26" s="77" t="str">
        <f>VLOOKUP('MATRIZ DE RIESGOS DE SST'!Y26,'TABLA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 spans="1:26" ht="192" customHeight="1" x14ac:dyDescent="0.25">
      <c r="A27" s="135"/>
      <c r="B27" s="123"/>
      <c r="C27" s="123"/>
      <c r="D27" s="123"/>
      <c r="E27" s="123"/>
      <c r="F27" s="123"/>
      <c r="G27" s="123"/>
      <c r="H27" s="130"/>
      <c r="I27" s="77" t="s">
        <v>101</v>
      </c>
      <c r="J27" s="78" t="s">
        <v>219</v>
      </c>
      <c r="K27" s="77" t="s">
        <v>429</v>
      </c>
      <c r="L27" s="89" t="s">
        <v>178</v>
      </c>
      <c r="M27" s="90">
        <f>VLOOKUP('MATRIZ DE RIESGOS DE SST'!L27,'MAPAS DE RIESGOS INHER Y RESID'!$E$3:$F$7,2,FALSE)</f>
        <v>3</v>
      </c>
      <c r="N27" s="89" t="s">
        <v>187</v>
      </c>
      <c r="O27" s="90">
        <f>VLOOKUP('MATRIZ DE RIESGOS DE SST'!N27,'MAPAS DE RIESGOS INHER Y RESID'!$O$3:$P$7,2,FALSE)</f>
        <v>4</v>
      </c>
      <c r="P27" s="90">
        <f t="shared" ref="P27" si="10">M27*O27</f>
        <v>12</v>
      </c>
      <c r="Q27" s="89" t="str">
        <f>IF(OR('MAPAS DE RIESGOS INHER Y RESID'!$G$7='MATRIZ DE RIESGOS DE SST'!P27,P27&lt;'MAPAS DE RIESGOS INHER Y RESID'!$G$3+1),'MAPAS DE RIESGOS INHER Y RESID'!$M$6,IF(OR('MAPAS DE RIESGOS INHER Y RESID'!$H$5='MATRIZ DE RIESGOS DE SST'!P27,P27&lt;'MAPAS DE RIESGOS INHER Y RESID'!$I$5+1),'MAPAS DE RIESGOS INHER Y RESID'!$M$5,IF(OR('MAPAS DE RIESGOS INHER Y RESID'!$I$4='MATRIZ DE RIESGOS DE SST'!P27,P27&lt;'MAPAS DE RIESGOS INHER Y RESID'!$J$4+1),'MAPAS DE RIESGOS INHER Y RESID'!$M$4,'MAPAS DE RIESGOS INHER Y RESID'!$M$3)))</f>
        <v>MODERADO</v>
      </c>
      <c r="R27" s="77"/>
      <c r="S27" s="77" t="s">
        <v>307</v>
      </c>
      <c r="T27" s="77" t="s">
        <v>308</v>
      </c>
      <c r="U27" s="77" t="s">
        <v>309</v>
      </c>
      <c r="V27" s="89" t="s">
        <v>179</v>
      </c>
      <c r="W27" s="91">
        <f>VLOOKUP(V27,'MAPAS DE RIESGOS INHER Y RESID'!$E$16:$F$18,2,FALSE)</f>
        <v>0.9</v>
      </c>
      <c r="X27" s="92">
        <f t="shared" ref="X27" si="11">P27-(W27*P27)</f>
        <v>1.1999999999999993</v>
      </c>
      <c r="Y27" s="89" t="str">
        <f>IF(OR('MAPAS DE RIESGOS INHER Y RESID'!$G$18='MATRIZ DE RIESGOS DE SST'!X27,X27&lt;'MAPAS DE RIESGOS INHER Y RESID'!$G$16+1),'MAPAS DE RIESGOS INHER Y RESID'!$M$19,IF(OR('MAPAS DE RIESGOS INHER Y RESID'!$H$17='MATRIZ DE RIESGOS DE SST'!X27,X27&lt;'MAPAS DE RIESGOS INHER Y RESID'!$I$18+1),'MAPAS DE RIESGOS INHER Y RESID'!$M$18,IF(OR('MAPAS DE RIESGOS INHER Y RESID'!$I$17='MATRIZ DE RIESGOS DE SST'!X27,X27&lt;'MAPAS DE RIESGOS INHER Y RESID'!$J$17+1),'MAPAS DE RIESGOS INHER Y RESID'!$M$17,'MAPAS DE RIESGOS INHER Y RESID'!$M$16)))</f>
        <v>BAJO</v>
      </c>
      <c r="Z27" s="77" t="str">
        <f>VLOOKUP('MATRIZ DE RIESGOS DE SST'!Y27,'TABLA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 spans="1:26" ht="185.25" customHeight="1" x14ac:dyDescent="0.25">
      <c r="A28" s="135"/>
      <c r="B28" s="123"/>
      <c r="C28" s="123"/>
      <c r="D28" s="123"/>
      <c r="E28" s="123"/>
      <c r="F28" s="123"/>
      <c r="G28" s="123"/>
      <c r="H28" s="130"/>
      <c r="I28" s="104" t="s">
        <v>211</v>
      </c>
      <c r="J28" s="78" t="s">
        <v>291</v>
      </c>
      <c r="K28" s="77" t="s">
        <v>255</v>
      </c>
      <c r="L28" s="89" t="s">
        <v>183</v>
      </c>
      <c r="M28" s="90">
        <f>VLOOKUP('MATRIZ DE RIESGOS DE SST'!L28,'MAPAS DE RIESGOS INHER Y RESID'!$E$3:$F$7,2,FALSE)</f>
        <v>4</v>
      </c>
      <c r="N28" s="89" t="s">
        <v>187</v>
      </c>
      <c r="O28" s="90">
        <f>VLOOKUP('MATRIZ DE RIESGOS DE SST'!N28,'MAPAS DE RIESGOS INHER Y RESID'!$O$3:$P$7,2,FALSE)</f>
        <v>4</v>
      </c>
      <c r="P28" s="90">
        <f t="shared" ref="P28:P29" si="12">+M28*O28</f>
        <v>16</v>
      </c>
      <c r="Q28" s="89" t="str">
        <f>IF(OR('MAPAS DE RIESGOS INHER Y RESID'!$G$7='MATRIZ DE RIESGOS DE SST'!P28,P28&lt;'MAPAS DE RIESGOS INHER Y RESID'!$G$3+1),'MAPAS DE RIESGOS INHER Y RESID'!$M$6,IF(OR('MAPAS DE RIESGOS INHER Y RESID'!$H$5='MATRIZ DE RIESGOS DE SST'!P28,P28&lt;'MAPAS DE RIESGOS INHER Y RESID'!$I$5+1),'MAPAS DE RIESGOS INHER Y RESID'!$M$5,IF(OR('MAPAS DE RIESGOS INHER Y RESID'!$I$4='MATRIZ DE RIESGOS DE SST'!P28,P28&lt;'MAPAS DE RIESGOS INHER Y RESID'!$J$4+1),'MAPAS DE RIESGOS INHER Y RESID'!$M$4,'MAPAS DE RIESGOS INHER Y RESID'!$M$3)))</f>
        <v>MODERADO</v>
      </c>
      <c r="R28" s="77" t="s">
        <v>292</v>
      </c>
      <c r="S28" s="77" t="s">
        <v>293</v>
      </c>
      <c r="T28" s="77" t="s">
        <v>314</v>
      </c>
      <c r="U28" s="77" t="s">
        <v>295</v>
      </c>
      <c r="V28" s="89" t="s">
        <v>179</v>
      </c>
      <c r="W28" s="91">
        <f>VLOOKUP(V28,'MAPAS DE RIESGOS INHER Y RESID'!$E$16:$F$18,2,FALSE)</f>
        <v>0.9</v>
      </c>
      <c r="X28" s="92">
        <f t="shared" ref="X28:X29" si="13">P28-(P28*W28)</f>
        <v>1.5999999999999996</v>
      </c>
      <c r="Y28" s="89" t="str">
        <f>IF(OR('MAPAS DE RIESGOS INHER Y RESID'!$G$18='MATRIZ DE RIESGOS DE SST'!X28,X28&lt;'MAPAS DE RIESGOS INHER Y RESID'!$G$16+1),'MAPAS DE RIESGOS INHER Y RESID'!$M$19,IF(OR('MAPAS DE RIESGOS INHER Y RESID'!$H$17='MATRIZ DE RIESGOS DE SST'!X28,X28&lt;'MAPAS DE RIESGOS INHER Y RESID'!$I$18+1),'MAPAS DE RIESGOS INHER Y RESID'!$M$18,IF(OR('MAPAS DE RIESGOS INHER Y RESID'!$I$17='MATRIZ DE RIESGOS DE SST'!X28,X28&lt;'MAPAS DE RIESGOS INHER Y RESID'!$J$17+1),'MAPAS DE RIESGOS INHER Y RESID'!$M$17,'MAPAS DE RIESGOS INHER Y RESID'!$M$16)))</f>
        <v>BAJO</v>
      </c>
      <c r="Z28" s="77" t="str">
        <f>VLOOKUP('MATRIZ DE RIESGOS DE SST'!Y28,'TABLA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9" spans="1:26" ht="174.75" customHeight="1" x14ac:dyDescent="0.25">
      <c r="A29" s="162"/>
      <c r="B29" s="124"/>
      <c r="C29" s="124"/>
      <c r="D29" s="124"/>
      <c r="E29" s="124"/>
      <c r="F29" s="124"/>
      <c r="G29" s="124"/>
      <c r="H29" s="133"/>
      <c r="I29" s="77" t="s">
        <v>67</v>
      </c>
      <c r="J29" s="78" t="s">
        <v>68</v>
      </c>
      <c r="K29" s="77" t="s">
        <v>69</v>
      </c>
      <c r="L29" s="89" t="s">
        <v>184</v>
      </c>
      <c r="M29" s="90">
        <f>VLOOKUP('MATRIZ DE RIESGOS DE SST'!L29,'MAPAS DE RIESGOS INHER Y RESID'!$E$3:$F$7,2,FALSE)</f>
        <v>2</v>
      </c>
      <c r="N29" s="89" t="s">
        <v>188</v>
      </c>
      <c r="O29" s="90">
        <f>VLOOKUP('MATRIZ DE RIESGOS DE SST'!N29,'MAPAS DE RIESGOS INHER Y RESID'!$O$3:$P$7,2,FALSE)</f>
        <v>16</v>
      </c>
      <c r="P29" s="90">
        <f t="shared" si="12"/>
        <v>32</v>
      </c>
      <c r="Q29" s="89" t="str">
        <f>IF(OR('MAPAS DE RIESGOS INHER Y RESID'!$G$7='MATRIZ DE RIESGOS DE SST'!P29,P29&lt;'MAPAS DE RIESGOS INHER Y RESID'!$G$3+1),'MAPAS DE RIESGOS INHER Y RESID'!$M$6,IF(OR('MAPAS DE RIESGOS INHER Y RESID'!$H$5='MATRIZ DE RIESGOS DE SST'!P29,P29&lt;'MAPAS DE RIESGOS INHER Y RESID'!$I$5+1),'MAPAS DE RIESGOS INHER Y RESID'!$M$5,IF(OR('MAPAS DE RIESGOS INHER Y RESID'!$I$4='MATRIZ DE RIESGOS DE SST'!P29,P29&lt;'MAPAS DE RIESGOS INHER Y RESID'!$J$4+1),'MAPAS DE RIESGOS INHER Y RESID'!$M$4,'MAPAS DE RIESGOS INHER Y RESID'!$M$3)))</f>
        <v>MODERADO</v>
      </c>
      <c r="R29" s="77"/>
      <c r="S29" s="77" t="s">
        <v>266</v>
      </c>
      <c r="T29" s="77" t="s">
        <v>315</v>
      </c>
      <c r="U29" s="77"/>
      <c r="V29" s="89" t="s">
        <v>179</v>
      </c>
      <c r="W29" s="91">
        <f>VLOOKUP(V29,'MAPAS DE RIESGOS INHER Y RESID'!$E$16:$F$18,2,FALSE)</f>
        <v>0.9</v>
      </c>
      <c r="X29" s="92">
        <f t="shared" si="13"/>
        <v>3.1999999999999993</v>
      </c>
      <c r="Y29" s="89" t="str">
        <f>IF(OR('MAPAS DE RIESGOS INHER Y RESID'!$G$18='MATRIZ DE RIESGOS DE SST'!X29,X29&lt;'MAPAS DE RIESGOS INHER Y RESID'!$G$16+1),'MAPAS DE RIESGOS INHER Y RESID'!$M$19,IF(OR('MAPAS DE RIESGOS INHER Y RESID'!$H$17='MATRIZ DE RIESGOS DE SST'!X29,X29&lt;'MAPAS DE RIESGOS INHER Y RESID'!$I$18+1),'MAPAS DE RIESGOS INHER Y RESID'!$M$18,IF(OR('MAPAS DE RIESGOS INHER Y RESID'!$I$17='MATRIZ DE RIESGOS DE SST'!X29,X29&lt;'MAPAS DE RIESGOS INHER Y RESID'!$J$17+1),'MAPAS DE RIESGOS INHER Y RESID'!$M$17,'MAPAS DE RIESGOS INHER Y RESID'!$M$16)))</f>
        <v>BAJO</v>
      </c>
      <c r="Z29" s="77" t="str">
        <f>VLOOKUP('MATRIZ DE RIESGOS DE SST'!Y29,'TABLA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 spans="1:26" s="28" customFormat="1" ht="185.25" customHeight="1" x14ac:dyDescent="0.25">
      <c r="A30" s="134" t="s">
        <v>450</v>
      </c>
      <c r="B30" s="125" t="s">
        <v>252</v>
      </c>
      <c r="C30" s="125"/>
      <c r="D30" s="125" t="s">
        <v>252</v>
      </c>
      <c r="E30" s="125"/>
      <c r="F30" s="125"/>
      <c r="G30" s="125" t="s">
        <v>252</v>
      </c>
      <c r="H30" s="129" t="s">
        <v>253</v>
      </c>
      <c r="I30" s="77" t="s">
        <v>101</v>
      </c>
      <c r="J30" s="78" t="s">
        <v>219</v>
      </c>
      <c r="K30" s="77" t="s">
        <v>429</v>
      </c>
      <c r="L30" s="89" t="s">
        <v>178</v>
      </c>
      <c r="M30" s="90">
        <f>VLOOKUP('MATRIZ DE RIESGOS DE SST'!L30,'MAPAS DE RIESGOS INHER Y RESID'!$E$3:$F$7,2,FALSE)</f>
        <v>3</v>
      </c>
      <c r="N30" s="89" t="s">
        <v>187</v>
      </c>
      <c r="O30" s="90">
        <f>VLOOKUP('MATRIZ DE RIESGOS DE SST'!N30,'MAPAS DE RIESGOS INHER Y RESID'!$O$3:$P$7,2,FALSE)</f>
        <v>4</v>
      </c>
      <c r="P30" s="90">
        <f>M30*O30</f>
        <v>12</v>
      </c>
      <c r="Q30" s="89" t="str">
        <f>IF(OR('MAPAS DE RIESGOS INHER Y RESID'!$G$7='MATRIZ DE RIESGOS DE SST'!P30,P30&lt;'MAPAS DE RIESGOS INHER Y RESID'!$G$3+1),'MAPAS DE RIESGOS INHER Y RESID'!$M$6,IF(OR('MAPAS DE RIESGOS INHER Y RESID'!$H$5='MATRIZ DE RIESGOS DE SST'!P30,P30&lt;'MAPAS DE RIESGOS INHER Y RESID'!$I$5+1),'MAPAS DE RIESGOS INHER Y RESID'!$M$5,IF(OR('MAPAS DE RIESGOS INHER Y RESID'!$I$4='MATRIZ DE RIESGOS DE SST'!P30,P30&lt;'MAPAS DE RIESGOS INHER Y RESID'!$J$4+1),'MAPAS DE RIESGOS INHER Y RESID'!$M$4,'MAPAS DE RIESGOS INHER Y RESID'!$M$3)))</f>
        <v>MODERADO</v>
      </c>
      <c r="R30" s="77"/>
      <c r="S30" s="77" t="s">
        <v>318</v>
      </c>
      <c r="T30" s="77" t="s">
        <v>308</v>
      </c>
      <c r="U30" s="77" t="s">
        <v>319</v>
      </c>
      <c r="V30" s="89" t="s">
        <v>179</v>
      </c>
      <c r="W30" s="91">
        <f>VLOOKUP(V30,'MAPAS DE RIESGOS INHER Y RESID'!$E$16:$F$18,2,FALSE)</f>
        <v>0.9</v>
      </c>
      <c r="X30" s="92">
        <f>P30-(W30*P30)</f>
        <v>1.1999999999999993</v>
      </c>
      <c r="Y30" s="89" t="str">
        <f>IF(OR('MAPAS DE RIESGOS INHER Y RESID'!$G$18='MATRIZ DE RIESGOS DE SST'!X30,X30&lt;'MAPAS DE RIESGOS INHER Y RESID'!$G$16+1),'MAPAS DE RIESGOS INHER Y RESID'!$M$19,IF(OR('MAPAS DE RIESGOS INHER Y RESID'!$H$17='MATRIZ DE RIESGOS DE SST'!X30,X30&lt;'MAPAS DE RIESGOS INHER Y RESID'!$I$18+1),'MAPAS DE RIESGOS INHER Y RESID'!$M$18,IF(OR('MAPAS DE RIESGOS INHER Y RESID'!$I$17='MATRIZ DE RIESGOS DE SST'!X30,X30&lt;'MAPAS DE RIESGOS INHER Y RESID'!$J$17+1),'MAPAS DE RIESGOS INHER Y RESID'!$M$17,'MAPAS DE RIESGOS INHER Y RESID'!$M$16)))</f>
        <v>BAJO</v>
      </c>
      <c r="Z30" s="77" t="str">
        <f>VLOOKUP('MATRIZ DE RIESGOS DE SST'!Y30,'TABLA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 spans="1:26" s="28" customFormat="1" ht="171" customHeight="1" x14ac:dyDescent="0.25">
      <c r="A31" s="135"/>
      <c r="B31" s="123"/>
      <c r="C31" s="123"/>
      <c r="D31" s="123"/>
      <c r="E31" s="123"/>
      <c r="F31" s="123"/>
      <c r="G31" s="123"/>
      <c r="H31" s="130"/>
      <c r="I31" s="77" t="s">
        <v>62</v>
      </c>
      <c r="J31" s="78" t="s">
        <v>251</v>
      </c>
      <c r="K31" s="77" t="s">
        <v>63</v>
      </c>
      <c r="L31" s="89" t="s">
        <v>184</v>
      </c>
      <c r="M31" s="90">
        <f>VLOOKUP('MATRIZ DE RIESGOS DE SST'!L31,'MAPAS DE RIESGOS INHER Y RESID'!$E$3:$F$7,2,FALSE)</f>
        <v>2</v>
      </c>
      <c r="N31" s="89" t="s">
        <v>186</v>
      </c>
      <c r="O31" s="90">
        <f>VLOOKUP('MATRIZ DE RIESGOS DE SST'!N31,'MAPAS DE RIESGOS INHER Y RESID'!$O$3:$P$7,2,FALSE)</f>
        <v>2</v>
      </c>
      <c r="P31" s="90">
        <f>+M31*O31</f>
        <v>4</v>
      </c>
      <c r="Q31" s="89" t="str">
        <f>IF(OR('MAPAS DE RIESGOS INHER Y RESID'!$G$7='MATRIZ DE RIESGOS DE SST'!P31,P31&lt;'MAPAS DE RIESGOS INHER Y RESID'!$G$3+1),'MAPAS DE RIESGOS INHER Y RESID'!$M$6,IF(OR('MAPAS DE RIESGOS INHER Y RESID'!$H$5='MATRIZ DE RIESGOS DE SST'!P31,P31&lt;'MAPAS DE RIESGOS INHER Y RESID'!$I$5+1),'MAPAS DE RIESGOS INHER Y RESID'!$M$5,IF(OR('MAPAS DE RIESGOS INHER Y RESID'!$I$4='MATRIZ DE RIESGOS DE SST'!P31,P31&lt;'MAPAS DE RIESGOS INHER Y RESID'!$J$4+1),'MAPAS DE RIESGOS INHER Y RESID'!$M$4,'MAPAS DE RIESGOS INHER Y RESID'!$M$3)))</f>
        <v>BAJO</v>
      </c>
      <c r="R31" s="77"/>
      <c r="S31" s="77"/>
      <c r="T31" s="27" t="s">
        <v>320</v>
      </c>
      <c r="U31" s="27" t="s">
        <v>284</v>
      </c>
      <c r="V31" s="89" t="s">
        <v>179</v>
      </c>
      <c r="W31" s="91">
        <f>VLOOKUP(V31,'MAPAS DE RIESGOS INHER Y RESID'!$E$16:$F$18,2,FALSE)</f>
        <v>0.9</v>
      </c>
      <c r="X31" s="92">
        <f>P31-(W31*P31)</f>
        <v>0.39999999999999991</v>
      </c>
      <c r="Y31" s="89" t="str">
        <f>IF(OR('MAPAS DE RIESGOS INHER Y RESID'!$G$18='MATRIZ DE RIESGOS DE SST'!X31,X31&lt;'MAPAS DE RIESGOS INHER Y RESID'!$G$16+1),'MAPAS DE RIESGOS INHER Y RESID'!$M$19,IF(OR('MAPAS DE RIESGOS INHER Y RESID'!$H$17='MATRIZ DE RIESGOS DE SST'!X31,X31&lt;'MAPAS DE RIESGOS INHER Y RESID'!$I$18+1),'MAPAS DE RIESGOS INHER Y RESID'!$M$18,IF(OR('MAPAS DE RIESGOS INHER Y RESID'!$I$17='MATRIZ DE RIESGOS DE SST'!X31,X31&lt;'MAPAS DE RIESGOS INHER Y RESID'!$J$17+1),'MAPAS DE RIESGOS INHER Y RESID'!$M$17,'MAPAS DE RIESGOS INHER Y RESID'!$M$16)))</f>
        <v>BAJO</v>
      </c>
      <c r="Z31" s="77" t="str">
        <f>VLOOKUP('MATRIZ DE RIESGOS DE SST'!Y31,'TABLA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2" spans="1:26" ht="136.5" customHeight="1" x14ac:dyDescent="0.25">
      <c r="A32" s="135"/>
      <c r="B32" s="123"/>
      <c r="C32" s="123"/>
      <c r="D32" s="123"/>
      <c r="E32" s="123"/>
      <c r="F32" s="123"/>
      <c r="G32" s="123"/>
      <c r="H32" s="130"/>
      <c r="I32" s="77" t="s">
        <v>19</v>
      </c>
      <c r="J32" s="78" t="s">
        <v>20</v>
      </c>
      <c r="K32" s="77" t="s">
        <v>11</v>
      </c>
      <c r="L32" s="89" t="s">
        <v>178</v>
      </c>
      <c r="M32" s="90">
        <f>VLOOKUP('MATRIZ DE RIESGOS DE SST'!L32,'MAPAS DE RIESGOS INHER Y RESID'!$E$3:$F$7,2,FALSE)</f>
        <v>3</v>
      </c>
      <c r="N32" s="89" t="s">
        <v>187</v>
      </c>
      <c r="O32" s="90">
        <f>VLOOKUP('MATRIZ DE RIESGOS DE SST'!N32,'MAPAS DE RIESGOS INHER Y RESID'!$O$3:$P$7,2,FALSE)</f>
        <v>4</v>
      </c>
      <c r="P32" s="90">
        <f t="shared" ref="P32" si="14">M32*O32</f>
        <v>12</v>
      </c>
      <c r="Q32" s="89" t="str">
        <f>IF(OR('MAPAS DE RIESGOS INHER Y RESID'!$G$7='MATRIZ DE RIESGOS DE SST'!P32,P32&lt;'MAPAS DE RIESGOS INHER Y RESID'!$G$3+1),'MAPAS DE RIESGOS INHER Y RESID'!$M$6,IF(OR('MAPAS DE RIESGOS INHER Y RESID'!$H$5='MATRIZ DE RIESGOS DE SST'!P32,P32&lt;'MAPAS DE RIESGOS INHER Y RESID'!$I$5+1),'MAPAS DE RIESGOS INHER Y RESID'!$M$5,IF(OR('MAPAS DE RIESGOS INHER Y RESID'!$I$4='MATRIZ DE RIESGOS DE SST'!P32,P32&lt;'MAPAS DE RIESGOS INHER Y RESID'!$J$4+1),'MAPAS DE RIESGOS INHER Y RESID'!$M$4,'MAPAS DE RIESGOS INHER Y RESID'!$M$3)))</f>
        <v>MODERADO</v>
      </c>
      <c r="R32" s="77"/>
      <c r="S32" s="77" t="s">
        <v>296</v>
      </c>
      <c r="T32" s="77" t="s">
        <v>321</v>
      </c>
      <c r="U32" s="77" t="s">
        <v>298</v>
      </c>
      <c r="V32" s="89" t="s">
        <v>179</v>
      </c>
      <c r="W32" s="91">
        <f>VLOOKUP(V32,'MAPAS DE RIESGOS INHER Y RESID'!$E$16:$F$18,2,FALSE)</f>
        <v>0.9</v>
      </c>
      <c r="X32" s="92">
        <f t="shared" ref="X32" si="15">P32-(W32*P32)</f>
        <v>1.1999999999999993</v>
      </c>
      <c r="Y32" s="89" t="str">
        <f>IF(OR('MAPAS DE RIESGOS INHER Y RESID'!$G$18='MATRIZ DE RIESGOS DE SST'!X32,X32&lt;'MAPAS DE RIESGOS INHER Y RESID'!$G$16+1),'MAPAS DE RIESGOS INHER Y RESID'!$M$19,IF(OR('MAPAS DE RIESGOS INHER Y RESID'!$H$17='MATRIZ DE RIESGOS DE SST'!X32,X32&lt;'MAPAS DE RIESGOS INHER Y RESID'!$I$18+1),'MAPAS DE RIESGOS INHER Y RESID'!$M$18,IF(OR('MAPAS DE RIESGOS INHER Y RESID'!$I$17='MATRIZ DE RIESGOS DE SST'!X32,X32&lt;'MAPAS DE RIESGOS INHER Y RESID'!$J$17+1),'MAPAS DE RIESGOS INHER Y RESID'!$M$17,'MAPAS DE RIESGOS INHER Y RESID'!$M$16)))</f>
        <v>BAJO</v>
      </c>
      <c r="Z32" s="77" t="str">
        <f>VLOOKUP('MATRIZ DE RIESGOS DE SST'!Y32,'TABLA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 spans="1:26" ht="174.75" customHeight="1" x14ac:dyDescent="0.25">
      <c r="A33" s="162"/>
      <c r="B33" s="124"/>
      <c r="C33" s="124"/>
      <c r="D33" s="124"/>
      <c r="E33" s="124"/>
      <c r="F33" s="124"/>
      <c r="G33" s="124"/>
      <c r="H33" s="133"/>
      <c r="I33" s="77" t="s">
        <v>67</v>
      </c>
      <c r="J33" s="78" t="s">
        <v>68</v>
      </c>
      <c r="K33" s="77" t="s">
        <v>69</v>
      </c>
      <c r="L33" s="89" t="s">
        <v>184</v>
      </c>
      <c r="M33" s="90">
        <f>VLOOKUP('MATRIZ DE RIESGOS DE SST'!L33,'MAPAS DE RIESGOS INHER Y RESID'!$E$3:$F$7,2,FALSE)</f>
        <v>2</v>
      </c>
      <c r="N33" s="89" t="s">
        <v>188</v>
      </c>
      <c r="O33" s="90">
        <f>VLOOKUP('MATRIZ DE RIESGOS DE SST'!N33,'MAPAS DE RIESGOS INHER Y RESID'!$O$3:$P$7,2,FALSE)</f>
        <v>16</v>
      </c>
      <c r="P33" s="90">
        <f t="shared" ref="P33" si="16">+M33*O33</f>
        <v>32</v>
      </c>
      <c r="Q33" s="89" t="str">
        <f>IF(OR('MAPAS DE RIESGOS INHER Y RESID'!$G$7='MATRIZ DE RIESGOS DE SST'!P33,P33&lt;'MAPAS DE RIESGOS INHER Y RESID'!$G$3+1),'MAPAS DE RIESGOS INHER Y RESID'!$M$6,IF(OR('MAPAS DE RIESGOS INHER Y RESID'!$H$5='MATRIZ DE RIESGOS DE SST'!P33,P33&lt;'MAPAS DE RIESGOS INHER Y RESID'!$I$5+1),'MAPAS DE RIESGOS INHER Y RESID'!$M$5,IF(OR('MAPAS DE RIESGOS INHER Y RESID'!$I$4='MATRIZ DE RIESGOS DE SST'!P33,P33&lt;'MAPAS DE RIESGOS INHER Y RESID'!$J$4+1),'MAPAS DE RIESGOS INHER Y RESID'!$M$4,'MAPAS DE RIESGOS INHER Y RESID'!$M$3)))</f>
        <v>MODERADO</v>
      </c>
      <c r="R33" s="77"/>
      <c r="S33" s="77" t="s">
        <v>322</v>
      </c>
      <c r="T33" s="77" t="s">
        <v>323</v>
      </c>
      <c r="U33" s="77"/>
      <c r="V33" s="89" t="s">
        <v>179</v>
      </c>
      <c r="W33" s="91">
        <f>VLOOKUP(V33,'MAPAS DE RIESGOS INHER Y RESID'!$E$16:$F$18,2,FALSE)</f>
        <v>0.9</v>
      </c>
      <c r="X33" s="92">
        <f t="shared" ref="X33" si="17">P33-(P33*W33)</f>
        <v>3.1999999999999993</v>
      </c>
      <c r="Y33" s="89" t="str">
        <f>IF(OR('MAPAS DE RIESGOS INHER Y RESID'!$G$18='MATRIZ DE RIESGOS DE SST'!X33,X33&lt;'MAPAS DE RIESGOS INHER Y RESID'!$G$16+1),'MAPAS DE RIESGOS INHER Y RESID'!$M$19,IF(OR('MAPAS DE RIESGOS INHER Y RESID'!$H$17='MATRIZ DE RIESGOS DE SST'!X33,X33&lt;'MAPAS DE RIESGOS INHER Y RESID'!$I$18+1),'MAPAS DE RIESGOS INHER Y RESID'!$M$18,IF(OR('MAPAS DE RIESGOS INHER Y RESID'!$I$17='MATRIZ DE RIESGOS DE SST'!X33,X33&lt;'MAPAS DE RIESGOS INHER Y RESID'!$J$17+1),'MAPAS DE RIESGOS INHER Y RESID'!$M$17,'MAPAS DE RIESGOS INHER Y RESID'!$M$16)))</f>
        <v>BAJO</v>
      </c>
      <c r="Z33" s="77" t="str">
        <f>VLOOKUP('MATRIZ DE RIESGOS DE SST'!Y33,'TABLA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 spans="1:26" s="28" customFormat="1" ht="166.5" x14ac:dyDescent="0.25">
      <c r="A34" s="134" t="s">
        <v>451</v>
      </c>
      <c r="B34" s="125" t="s">
        <v>252</v>
      </c>
      <c r="C34" s="125"/>
      <c r="D34" s="125" t="s">
        <v>252</v>
      </c>
      <c r="E34" s="125"/>
      <c r="F34" s="125"/>
      <c r="G34" s="125" t="s">
        <v>252</v>
      </c>
      <c r="H34" s="129" t="s">
        <v>436</v>
      </c>
      <c r="I34" s="77" t="s">
        <v>62</v>
      </c>
      <c r="J34" s="78" t="s">
        <v>251</v>
      </c>
      <c r="K34" s="77" t="s">
        <v>63</v>
      </c>
      <c r="L34" s="89" t="s">
        <v>184</v>
      </c>
      <c r="M34" s="90">
        <f>VLOOKUP('MATRIZ DE RIESGOS DE SST'!L34,'MAPAS DE RIESGOS INHER Y RESID'!$E$3:$F$7,2,FALSE)</f>
        <v>2</v>
      </c>
      <c r="N34" s="89" t="s">
        <v>186</v>
      </c>
      <c r="O34" s="90">
        <f>VLOOKUP('MATRIZ DE RIESGOS DE SST'!N34,'MAPAS DE RIESGOS INHER Y RESID'!$O$3:$P$7,2,FALSE)</f>
        <v>2</v>
      </c>
      <c r="P34" s="90">
        <f>M34*O34</f>
        <v>4</v>
      </c>
      <c r="Q34" s="89" t="str">
        <f>IF(OR('MAPAS DE RIESGOS INHER Y RESID'!$G$7='MATRIZ DE RIESGOS DE SST'!P34,P34&lt;'MAPAS DE RIESGOS INHER Y RESID'!$G$3+1),'MAPAS DE RIESGOS INHER Y RESID'!$M$6,IF(OR('MAPAS DE RIESGOS INHER Y RESID'!$H$5='MATRIZ DE RIESGOS DE SST'!P34,P34&lt;'MAPAS DE RIESGOS INHER Y RESID'!$I$5+1),'MAPAS DE RIESGOS INHER Y RESID'!$M$5,IF(OR('MAPAS DE RIESGOS INHER Y RESID'!$I$4='MATRIZ DE RIESGOS DE SST'!P34,P34&lt;'MAPAS DE RIESGOS INHER Y RESID'!$J$4+1),'MAPAS DE RIESGOS INHER Y RESID'!$M$4,'MAPAS DE RIESGOS INHER Y RESID'!$M$3)))</f>
        <v>BAJO</v>
      </c>
      <c r="R34" s="77"/>
      <c r="S34" s="77"/>
      <c r="T34" s="77" t="s">
        <v>324</v>
      </c>
      <c r="U34" s="77" t="s">
        <v>284</v>
      </c>
      <c r="V34" s="89" t="s">
        <v>179</v>
      </c>
      <c r="W34" s="91">
        <f>VLOOKUP(V34,'MAPAS DE RIESGOS INHER Y RESID'!$E$16:$F$18,2,FALSE)</f>
        <v>0.9</v>
      </c>
      <c r="X34" s="92">
        <f>P34-(W34*P34)</f>
        <v>0.39999999999999991</v>
      </c>
      <c r="Y34" s="89" t="str">
        <f>IF(OR('MAPAS DE RIESGOS INHER Y RESID'!$G$18='MATRIZ DE RIESGOS DE SST'!X34,X34&lt;'MAPAS DE RIESGOS INHER Y RESID'!$G$16+1),'MAPAS DE RIESGOS INHER Y RESID'!$M$19,IF(OR('MAPAS DE RIESGOS INHER Y RESID'!$H$17='MATRIZ DE RIESGOS DE SST'!X34,X34&lt;'MAPAS DE RIESGOS INHER Y RESID'!$I$18+1),'MAPAS DE RIESGOS INHER Y RESID'!$M$18,IF(OR('MAPAS DE RIESGOS INHER Y RESID'!$I$17='MATRIZ DE RIESGOS DE SST'!X34,X34&lt;'MAPAS DE RIESGOS INHER Y RESID'!$J$17+1),'MAPAS DE RIESGOS INHER Y RESID'!$M$17,'MAPAS DE RIESGOS INHER Y RESID'!$M$16)))</f>
        <v>BAJO</v>
      </c>
      <c r="Z34" s="77" t="str">
        <f>VLOOKUP('MATRIZ DE RIESGOS DE SST'!Y34,'TABLA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 spans="1:26" s="28" customFormat="1" ht="165.75" customHeight="1" x14ac:dyDescent="0.25">
      <c r="A35" s="135"/>
      <c r="B35" s="123"/>
      <c r="C35" s="123"/>
      <c r="D35" s="123"/>
      <c r="E35" s="123"/>
      <c r="F35" s="123"/>
      <c r="G35" s="123"/>
      <c r="H35" s="130"/>
      <c r="I35" s="77" t="s">
        <v>101</v>
      </c>
      <c r="J35" s="78" t="s">
        <v>325</v>
      </c>
      <c r="K35" s="77" t="s">
        <v>429</v>
      </c>
      <c r="L35" s="89" t="s">
        <v>183</v>
      </c>
      <c r="M35" s="90">
        <f>VLOOKUP('MATRIZ DE RIESGOS DE SST'!L35,'MAPAS DE RIESGOS INHER Y RESID'!$E$3:$F$7,2,FALSE)</f>
        <v>4</v>
      </c>
      <c r="N35" s="89" t="s">
        <v>188</v>
      </c>
      <c r="O35" s="90">
        <f>VLOOKUP('MATRIZ DE RIESGOS DE SST'!N35,'MAPAS DE RIESGOS INHER Y RESID'!$O$3:$P$7,2,FALSE)</f>
        <v>16</v>
      </c>
      <c r="P35" s="90">
        <f>+M35*O35</f>
        <v>64</v>
      </c>
      <c r="Q35" s="89" t="str">
        <f>IF(OR('MAPAS DE RIESGOS INHER Y RESID'!$G$7='MATRIZ DE RIESGOS DE SST'!P35,P35&lt;'MAPAS DE RIESGOS INHER Y RESID'!$G$3+1),'MAPAS DE RIESGOS INHER Y RESID'!$M$6,IF(OR('MAPAS DE RIESGOS INHER Y RESID'!$H$5='MATRIZ DE RIESGOS DE SST'!P35,P35&lt;'MAPAS DE RIESGOS INHER Y RESID'!$I$5+1),'MAPAS DE RIESGOS INHER Y RESID'!$M$5,IF(OR('MAPAS DE RIESGOS INHER Y RESID'!$I$4='MATRIZ DE RIESGOS DE SST'!P35,P35&lt;'MAPAS DE RIESGOS INHER Y RESID'!$J$4+1),'MAPAS DE RIESGOS INHER Y RESID'!$M$4,'MAPAS DE RIESGOS INHER Y RESID'!$M$3)))</f>
        <v>ALTO</v>
      </c>
      <c r="R35" s="77"/>
      <c r="S35" s="77" t="s">
        <v>326</v>
      </c>
      <c r="T35" s="81" t="s">
        <v>327</v>
      </c>
      <c r="U35" s="27" t="s">
        <v>328</v>
      </c>
      <c r="V35" s="89" t="s">
        <v>179</v>
      </c>
      <c r="W35" s="91">
        <f>VLOOKUP(V35,'MAPAS DE RIESGOS INHER Y RESID'!$E$16:$F$18,2,FALSE)</f>
        <v>0.9</v>
      </c>
      <c r="X35" s="92">
        <f>P35-(W35*P35)</f>
        <v>6.3999999999999986</v>
      </c>
      <c r="Y35" s="89" t="str">
        <f>IF(OR('MAPAS DE RIESGOS INHER Y RESID'!$G$18='MATRIZ DE RIESGOS DE SST'!X35,X35&lt;'MAPAS DE RIESGOS INHER Y RESID'!$G$16+1),'MAPAS DE RIESGOS INHER Y RESID'!$M$19,IF(OR('MAPAS DE RIESGOS INHER Y RESID'!$H$17='MATRIZ DE RIESGOS DE SST'!X35,X35&lt;'MAPAS DE RIESGOS INHER Y RESID'!$I$18+1),'MAPAS DE RIESGOS INHER Y RESID'!$M$18,IF(OR('MAPAS DE RIESGOS INHER Y RESID'!$I$17='MATRIZ DE RIESGOS DE SST'!X35,X35&lt;'MAPAS DE RIESGOS INHER Y RESID'!$J$17+1),'MAPAS DE RIESGOS INHER Y RESID'!$M$17,'MAPAS DE RIESGOS INHER Y RESID'!$M$16)))</f>
        <v>BAJO</v>
      </c>
      <c r="Z35" s="77" t="str">
        <f>VLOOKUP('MATRIZ DE RIESGOS DE SST'!Y35,'TABLA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 spans="1:26" ht="136.5" customHeight="1" x14ac:dyDescent="0.25">
      <c r="A36" s="135"/>
      <c r="B36" s="123"/>
      <c r="C36" s="123"/>
      <c r="D36" s="123"/>
      <c r="E36" s="123"/>
      <c r="F36" s="123"/>
      <c r="G36" s="123"/>
      <c r="H36" s="130"/>
      <c r="I36" s="77" t="s">
        <v>207</v>
      </c>
      <c r="J36" s="78" t="s">
        <v>329</v>
      </c>
      <c r="K36" s="77" t="s">
        <v>108</v>
      </c>
      <c r="L36" s="89" t="s">
        <v>183</v>
      </c>
      <c r="M36" s="90">
        <f>VLOOKUP('MATRIZ DE RIESGOS DE SST'!L36,'MAPAS DE RIESGOS INHER Y RESID'!$E$3:$F$7,2,FALSE)</f>
        <v>4</v>
      </c>
      <c r="N36" s="89" t="s">
        <v>188</v>
      </c>
      <c r="O36" s="90">
        <f>VLOOKUP('MATRIZ DE RIESGOS DE SST'!N36,'MAPAS DE RIESGOS INHER Y RESID'!$O$3:$P$7,2,FALSE)</f>
        <v>16</v>
      </c>
      <c r="P36" s="90">
        <f>M36*O36</f>
        <v>64</v>
      </c>
      <c r="Q36" s="89" t="str">
        <f>IF(OR('MAPAS DE RIESGOS INHER Y RESID'!$G$7='MATRIZ DE RIESGOS DE SST'!P36,P36&lt;'MAPAS DE RIESGOS INHER Y RESID'!$G$3+1),'MAPAS DE RIESGOS INHER Y RESID'!$M$6,IF(OR('MAPAS DE RIESGOS INHER Y RESID'!$H$5='MATRIZ DE RIESGOS DE SST'!P36,P36&lt;'MAPAS DE RIESGOS INHER Y RESID'!$I$5+1),'MAPAS DE RIESGOS INHER Y RESID'!$M$5,IF(OR('MAPAS DE RIESGOS INHER Y RESID'!$I$4='MATRIZ DE RIESGOS DE SST'!P36,P36&lt;'MAPAS DE RIESGOS INHER Y RESID'!$J$4+1),'MAPAS DE RIESGOS INHER Y RESID'!$M$4,'MAPAS DE RIESGOS INHER Y RESID'!$M$3)))</f>
        <v>ALTO</v>
      </c>
      <c r="R36" s="77" t="s">
        <v>333</v>
      </c>
      <c r="S36" s="77" t="s">
        <v>334</v>
      </c>
      <c r="T36" s="77" t="s">
        <v>335</v>
      </c>
      <c r="U36" s="77" t="s">
        <v>332</v>
      </c>
      <c r="V36" s="89" t="s">
        <v>179</v>
      </c>
      <c r="W36" s="91">
        <f>VLOOKUP(V36,'MAPAS DE RIESGOS INHER Y RESID'!$E$16:$F$18,2,FALSE)</f>
        <v>0.9</v>
      </c>
      <c r="X36" s="92">
        <f>P36-(W36*P36)</f>
        <v>6.3999999999999986</v>
      </c>
      <c r="Y36" s="89" t="str">
        <f>IF(OR('MAPAS DE RIESGOS INHER Y RESID'!$G$18='MATRIZ DE RIESGOS DE SST'!X36,X36&lt;'MAPAS DE RIESGOS INHER Y RESID'!$G$16+1),'MAPAS DE RIESGOS INHER Y RESID'!$M$19,IF(OR('MAPAS DE RIESGOS INHER Y RESID'!$H$17='MATRIZ DE RIESGOS DE SST'!X36,X36&lt;'MAPAS DE RIESGOS INHER Y RESID'!$I$18+1),'MAPAS DE RIESGOS INHER Y RESID'!$M$18,IF(OR('MAPAS DE RIESGOS INHER Y RESID'!$I$17='MATRIZ DE RIESGOS DE SST'!X36,X36&lt;'MAPAS DE RIESGOS INHER Y RESID'!$J$17+1),'MAPAS DE RIESGOS INHER Y RESID'!$M$17,'MAPAS DE RIESGOS INHER Y RESID'!$M$16)))</f>
        <v>BAJO</v>
      </c>
      <c r="Z36" s="77" t="str">
        <f>VLOOKUP('MATRIZ DE RIESGOS DE SST'!Y36,'TABLA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7" spans="1:26" ht="136.5" customHeight="1" x14ac:dyDescent="0.25">
      <c r="A37" s="135"/>
      <c r="B37" s="123"/>
      <c r="C37" s="123"/>
      <c r="D37" s="123"/>
      <c r="E37" s="123"/>
      <c r="F37" s="123"/>
      <c r="G37" s="123"/>
      <c r="H37" s="130"/>
      <c r="I37" s="77" t="s">
        <v>112</v>
      </c>
      <c r="J37" s="78" t="s">
        <v>113</v>
      </c>
      <c r="K37" s="77" t="s">
        <v>111</v>
      </c>
      <c r="L37" s="89" t="s">
        <v>178</v>
      </c>
      <c r="M37" s="90">
        <f>VLOOKUP('MATRIZ DE RIESGOS DE SST'!L37,'MAPAS DE RIESGOS INHER Y RESID'!$E$3:$F$7,2,FALSE)</f>
        <v>3</v>
      </c>
      <c r="N37" s="89" t="s">
        <v>188</v>
      </c>
      <c r="O37" s="90">
        <f>VLOOKUP('MATRIZ DE RIESGOS DE SST'!N37,'MAPAS DE RIESGOS INHER Y RESID'!$O$3:$P$7,2,FALSE)</f>
        <v>16</v>
      </c>
      <c r="P37" s="90">
        <f t="shared" ref="P37:P48" si="18">M37*O37</f>
        <v>48</v>
      </c>
      <c r="Q37" s="89" t="str">
        <f>IF(OR('MAPAS DE RIESGOS INHER Y RESID'!$G$7='MATRIZ DE RIESGOS DE SST'!P37,P37&lt;'MAPAS DE RIESGOS INHER Y RESID'!$G$3+1),'MAPAS DE RIESGOS INHER Y RESID'!$M$6,IF(OR('MAPAS DE RIESGOS INHER Y RESID'!$H$5='MATRIZ DE RIESGOS DE SST'!P37,P37&lt;'MAPAS DE RIESGOS INHER Y RESID'!$I$5+1),'MAPAS DE RIESGOS INHER Y RESID'!$M$5,IF(OR('MAPAS DE RIESGOS INHER Y RESID'!$I$4='MATRIZ DE RIESGOS DE SST'!P37,P37&lt;'MAPAS DE RIESGOS INHER Y RESID'!$J$4+1),'MAPAS DE RIESGOS INHER Y RESID'!$M$4,'MAPAS DE RIESGOS INHER Y RESID'!$M$3)))</f>
        <v>MODERADO</v>
      </c>
      <c r="R37" s="77" t="s">
        <v>330</v>
      </c>
      <c r="S37" s="77"/>
      <c r="T37" s="77" t="s">
        <v>331</v>
      </c>
      <c r="U37" s="77" t="s">
        <v>332</v>
      </c>
      <c r="V37" s="89" t="s">
        <v>179</v>
      </c>
      <c r="W37" s="91">
        <f>VLOOKUP(V37,'MAPAS DE RIESGOS INHER Y RESID'!$E$16:$F$18,2,FALSE)</f>
        <v>0.9</v>
      </c>
      <c r="X37" s="92">
        <f t="shared" ref="X37:X48" si="19">P37-(W37*P37)</f>
        <v>4.7999999999999972</v>
      </c>
      <c r="Y37" s="89" t="str">
        <f>IF(OR('MAPAS DE RIESGOS INHER Y RESID'!$G$18='MATRIZ DE RIESGOS DE SST'!X37,X37&lt;'MAPAS DE RIESGOS INHER Y RESID'!$G$16+1),'MAPAS DE RIESGOS INHER Y RESID'!$M$19,IF(OR('MAPAS DE RIESGOS INHER Y RESID'!$H$17='MATRIZ DE RIESGOS DE SST'!X37,X37&lt;'MAPAS DE RIESGOS INHER Y RESID'!$I$18+1),'MAPAS DE RIESGOS INHER Y RESID'!$M$18,IF(OR('MAPAS DE RIESGOS INHER Y RESID'!$I$17='MATRIZ DE RIESGOS DE SST'!X37,X37&lt;'MAPAS DE RIESGOS INHER Y RESID'!$J$17+1),'MAPAS DE RIESGOS INHER Y RESID'!$M$17,'MAPAS DE RIESGOS INHER Y RESID'!$M$16)))</f>
        <v>BAJO</v>
      </c>
      <c r="Z37" s="77" t="str">
        <f>VLOOKUP('MATRIZ DE RIESGOS DE SST'!Y37,'TABLA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 spans="1:26" ht="159" customHeight="1" x14ac:dyDescent="0.25">
      <c r="A38" s="135"/>
      <c r="B38" s="123"/>
      <c r="C38" s="123"/>
      <c r="D38" s="123"/>
      <c r="E38" s="123"/>
      <c r="F38" s="123"/>
      <c r="G38" s="123"/>
      <c r="H38" s="130"/>
      <c r="I38" s="77" t="s">
        <v>125</v>
      </c>
      <c r="J38" s="78" t="s">
        <v>123</v>
      </c>
      <c r="K38" s="77" t="s">
        <v>124</v>
      </c>
      <c r="L38" s="89" t="s">
        <v>184</v>
      </c>
      <c r="M38" s="90">
        <f>VLOOKUP('MATRIZ DE RIESGOS DE SST'!L38,'MAPAS DE RIESGOS INHER Y RESID'!$E$3:$F$7,2,FALSE)</f>
        <v>2</v>
      </c>
      <c r="N38" s="89" t="s">
        <v>187</v>
      </c>
      <c r="O38" s="90">
        <f>VLOOKUP('MATRIZ DE RIESGOS DE SST'!N38,'MAPAS DE RIESGOS INHER Y RESID'!$O$3:$P$7,2,FALSE)</f>
        <v>4</v>
      </c>
      <c r="P38" s="90">
        <f t="shared" si="18"/>
        <v>8</v>
      </c>
      <c r="Q38" s="89" t="str">
        <f>IF(OR('MAPAS DE RIESGOS INHER Y RESID'!$G$7='MATRIZ DE RIESGOS DE SST'!P38,P38&lt;'MAPAS DE RIESGOS INHER Y RESID'!$G$3+1),'MAPAS DE RIESGOS INHER Y RESID'!$M$6,IF(OR('MAPAS DE RIESGOS INHER Y RESID'!$H$5='MATRIZ DE RIESGOS DE SST'!P38,P38&lt;'MAPAS DE RIESGOS INHER Y RESID'!$I$5+1),'MAPAS DE RIESGOS INHER Y RESID'!$M$5,IF(OR('MAPAS DE RIESGOS INHER Y RESID'!$I$4='MATRIZ DE RIESGOS DE SST'!P38,P38&lt;'MAPAS DE RIESGOS INHER Y RESID'!$J$4+1),'MAPAS DE RIESGOS INHER Y RESID'!$M$4,'MAPAS DE RIESGOS INHER Y RESID'!$M$3)))</f>
        <v>BAJO</v>
      </c>
      <c r="R38" s="77"/>
      <c r="S38" s="77" t="s">
        <v>336</v>
      </c>
      <c r="T38" s="77" t="s">
        <v>308</v>
      </c>
      <c r="U38" s="77" t="s">
        <v>337</v>
      </c>
      <c r="V38" s="89" t="s">
        <v>179</v>
      </c>
      <c r="W38" s="91">
        <f>VLOOKUP(V38,'MAPAS DE RIESGOS INHER Y RESID'!$E$16:$F$18,2,FALSE)</f>
        <v>0.9</v>
      </c>
      <c r="X38" s="92">
        <f t="shared" si="19"/>
        <v>0.79999999999999982</v>
      </c>
      <c r="Y38" s="89" t="str">
        <f>IF(OR('MAPAS DE RIESGOS INHER Y RESID'!$G$18='MATRIZ DE RIESGOS DE SST'!X38,X38&lt;'MAPAS DE RIESGOS INHER Y RESID'!$G$16+1),'MAPAS DE RIESGOS INHER Y RESID'!$M$19,IF(OR('MAPAS DE RIESGOS INHER Y RESID'!$H$17='MATRIZ DE RIESGOS DE SST'!X38,X38&lt;'MAPAS DE RIESGOS INHER Y RESID'!$I$18+1),'MAPAS DE RIESGOS INHER Y RESID'!$M$18,IF(OR('MAPAS DE RIESGOS INHER Y RESID'!$I$17='MATRIZ DE RIESGOS DE SST'!X38,X38&lt;'MAPAS DE RIESGOS INHER Y RESID'!$J$17+1),'MAPAS DE RIESGOS INHER Y RESID'!$M$17,'MAPAS DE RIESGOS INHER Y RESID'!$M$16)))</f>
        <v>BAJO</v>
      </c>
      <c r="Z38" s="77" t="str">
        <f>VLOOKUP('MATRIZ DE RIESGOS DE SST'!Y38,'TABLA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 spans="1:26" ht="350.25" customHeight="1" x14ac:dyDescent="0.25">
      <c r="A39" s="135"/>
      <c r="B39" s="123"/>
      <c r="C39" s="123"/>
      <c r="D39" s="123"/>
      <c r="E39" s="123"/>
      <c r="F39" s="123"/>
      <c r="G39" s="123"/>
      <c r="H39" s="130"/>
      <c r="I39" s="77" t="s">
        <v>86</v>
      </c>
      <c r="J39" s="78" t="s">
        <v>345</v>
      </c>
      <c r="K39" s="77" t="s">
        <v>87</v>
      </c>
      <c r="L39" s="89" t="s">
        <v>183</v>
      </c>
      <c r="M39" s="90">
        <f>VLOOKUP('MATRIZ DE RIESGOS DE SST'!L39,'MAPAS DE RIESGOS INHER Y RESID'!$E$3:$F$7,2,FALSE)</f>
        <v>4</v>
      </c>
      <c r="N39" s="89" t="s">
        <v>188</v>
      </c>
      <c r="O39" s="90">
        <f>VLOOKUP('MATRIZ DE RIESGOS DE SST'!N39,'MAPAS DE RIESGOS INHER Y RESID'!$O$3:$P$7,2,FALSE)</f>
        <v>16</v>
      </c>
      <c r="P39" s="90">
        <f t="shared" ref="P39:P47" si="20">M39*O39</f>
        <v>64</v>
      </c>
      <c r="Q39" s="89" t="str">
        <f>IF(OR('MAPAS DE RIESGOS INHER Y RESID'!$G$7='MATRIZ DE RIESGOS DE SST'!P39,P39&lt;'MAPAS DE RIESGOS INHER Y RESID'!$G$3+1),'MAPAS DE RIESGOS INHER Y RESID'!$M$6,IF(OR('MAPAS DE RIESGOS INHER Y RESID'!$H$5='MATRIZ DE RIESGOS DE SST'!P39,P39&lt;'MAPAS DE RIESGOS INHER Y RESID'!$I$5+1),'MAPAS DE RIESGOS INHER Y RESID'!$M$5,IF(OR('MAPAS DE RIESGOS INHER Y RESID'!$I$4='MATRIZ DE RIESGOS DE SST'!P39,P39&lt;'MAPAS DE RIESGOS INHER Y RESID'!$J$4+1),'MAPAS DE RIESGOS INHER Y RESID'!$M$4,'MAPAS DE RIESGOS INHER Y RESID'!$M$3)))</f>
        <v>ALTO</v>
      </c>
      <c r="R39" s="77" t="s">
        <v>338</v>
      </c>
      <c r="S39" s="77" t="s">
        <v>339</v>
      </c>
      <c r="T39" s="77" t="s">
        <v>340</v>
      </c>
      <c r="U39" s="77" t="s">
        <v>341</v>
      </c>
      <c r="V39" s="89" t="s">
        <v>179</v>
      </c>
      <c r="W39" s="91">
        <f>VLOOKUP(V39,'MAPAS DE RIESGOS INHER Y RESID'!$E$16:$F$18,2,FALSE)</f>
        <v>0.9</v>
      </c>
      <c r="X39" s="92">
        <f t="shared" ref="X39" si="21">P39-(W39*P39)</f>
        <v>6.3999999999999986</v>
      </c>
      <c r="Y39" s="89" t="str">
        <f>IF(OR('MAPAS DE RIESGOS INHER Y RESID'!$G$18='MATRIZ DE RIESGOS DE SST'!X39,X39&lt;'MAPAS DE RIESGOS INHER Y RESID'!$G$16+1),'MAPAS DE RIESGOS INHER Y RESID'!$M$19,IF(OR('MAPAS DE RIESGOS INHER Y RESID'!$H$17='MATRIZ DE RIESGOS DE SST'!X39,X39&lt;'MAPAS DE RIESGOS INHER Y RESID'!$I$18+1),'MAPAS DE RIESGOS INHER Y RESID'!$M$18,IF(OR('MAPAS DE RIESGOS INHER Y RESID'!$I$17='MATRIZ DE RIESGOS DE SST'!X39,X39&lt;'MAPAS DE RIESGOS INHER Y RESID'!$J$17+1),'MAPAS DE RIESGOS INHER Y RESID'!$M$17,'MAPAS DE RIESGOS INHER Y RESID'!$M$16)))</f>
        <v>BAJO</v>
      </c>
      <c r="Z39" s="77" t="str">
        <f>VLOOKUP('MATRIZ DE RIESGOS DE SST'!Y39,'TABLA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 spans="1:26" ht="214.5" x14ac:dyDescent="0.25">
      <c r="A40" s="135"/>
      <c r="B40" s="123"/>
      <c r="C40" s="123"/>
      <c r="D40" s="123"/>
      <c r="E40" s="123"/>
      <c r="F40" s="123"/>
      <c r="G40" s="123"/>
      <c r="H40" s="130"/>
      <c r="I40" s="77" t="s">
        <v>114</v>
      </c>
      <c r="J40" s="78" t="s">
        <v>342</v>
      </c>
      <c r="K40" s="77" t="s">
        <v>115</v>
      </c>
      <c r="L40" s="89" t="s">
        <v>178</v>
      </c>
      <c r="M40" s="90">
        <f>VLOOKUP('MATRIZ DE RIESGOS DE SST'!L40,'MAPAS DE RIESGOS INHER Y RESID'!$E$3:$F$7,2,FALSE)</f>
        <v>3</v>
      </c>
      <c r="N40" s="89" t="s">
        <v>188</v>
      </c>
      <c r="O40" s="90">
        <f>VLOOKUP('MATRIZ DE RIESGOS DE SST'!N40,'MAPAS DE RIESGOS INHER Y RESID'!$O$3:$P$7,2,FALSE)</f>
        <v>16</v>
      </c>
      <c r="P40" s="90">
        <f t="shared" si="20"/>
        <v>48</v>
      </c>
      <c r="Q40" s="89" t="str">
        <f>IF(OR('MAPAS DE RIESGOS INHER Y RESID'!$G$7='MATRIZ DE RIESGOS DE SST'!P40,P40&lt;'MAPAS DE RIESGOS INHER Y RESID'!$G$3+1),'MAPAS DE RIESGOS INHER Y RESID'!$M$6,IF(OR('MAPAS DE RIESGOS INHER Y RESID'!$H$5='MATRIZ DE RIESGOS DE SST'!P40,P40&lt;'MAPAS DE RIESGOS INHER Y RESID'!$I$5+1),'MAPAS DE RIESGOS INHER Y RESID'!$M$5,IF(OR('MAPAS DE RIESGOS INHER Y RESID'!$I$4='MATRIZ DE RIESGOS DE SST'!P40,P40&lt;'MAPAS DE RIESGOS INHER Y RESID'!$J$4+1),'MAPAS DE RIESGOS INHER Y RESID'!$M$4,'MAPAS DE RIESGOS INHER Y RESID'!$M$3)))</f>
        <v>MODERADO</v>
      </c>
      <c r="R40" s="77" t="s">
        <v>343</v>
      </c>
      <c r="S40" s="77" t="s">
        <v>334</v>
      </c>
      <c r="T40" s="77" t="s">
        <v>344</v>
      </c>
      <c r="U40" s="77" t="s">
        <v>332</v>
      </c>
      <c r="V40" s="89" t="s">
        <v>179</v>
      </c>
      <c r="W40" s="91">
        <f>VLOOKUP(V40,'MAPAS DE RIESGOS INHER Y RESID'!$E$16:$F$18,2,FALSE)</f>
        <v>0.9</v>
      </c>
      <c r="X40" s="92">
        <f t="shared" ref="X40:X43" si="22">P40-(W40*P40)</f>
        <v>4.7999999999999972</v>
      </c>
      <c r="Y40" s="89" t="str">
        <f>IF(OR('MAPAS DE RIESGOS INHER Y RESID'!$G$18='MATRIZ DE RIESGOS DE SST'!X40,X40&lt;'MAPAS DE RIESGOS INHER Y RESID'!$G$16+1),'MAPAS DE RIESGOS INHER Y RESID'!$M$19,IF(OR('MAPAS DE RIESGOS INHER Y RESID'!$H$17='MATRIZ DE RIESGOS DE SST'!X40,X40&lt;'MAPAS DE RIESGOS INHER Y RESID'!$I$18+1),'MAPAS DE RIESGOS INHER Y RESID'!$M$18,IF(OR('MAPAS DE RIESGOS INHER Y RESID'!$I$17='MATRIZ DE RIESGOS DE SST'!X40,X40&lt;'MAPAS DE RIESGOS INHER Y RESID'!$J$17+1),'MAPAS DE RIESGOS INHER Y RESID'!$M$17,'MAPAS DE RIESGOS INHER Y RESID'!$M$16)))</f>
        <v>BAJO</v>
      </c>
      <c r="Z40" s="77" t="str">
        <f>VLOOKUP('MATRIZ DE RIESGOS DE SST'!Y40,'TABLA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 spans="1:26" ht="136.5" customHeight="1" x14ac:dyDescent="0.25">
      <c r="A41" s="135"/>
      <c r="B41" s="123"/>
      <c r="C41" s="123"/>
      <c r="D41" s="123"/>
      <c r="E41" s="123"/>
      <c r="F41" s="123"/>
      <c r="G41" s="123"/>
      <c r="H41" s="130"/>
      <c r="I41" s="80" t="s">
        <v>60</v>
      </c>
      <c r="J41" s="79" t="s">
        <v>346</v>
      </c>
      <c r="K41" s="80" t="s">
        <v>61</v>
      </c>
      <c r="L41" s="89" t="s">
        <v>178</v>
      </c>
      <c r="M41" s="90">
        <f>VLOOKUP('MATRIZ DE RIESGOS DE SST'!L41,'MAPAS DE RIESGOS INHER Y RESID'!$E$3:$F$7,2,FALSE)</f>
        <v>3</v>
      </c>
      <c r="N41" s="89" t="s">
        <v>188</v>
      </c>
      <c r="O41" s="90">
        <f>VLOOKUP('MATRIZ DE RIESGOS DE SST'!N41,'MAPAS DE RIESGOS INHER Y RESID'!$O$3:$P$7,2,FALSE)</f>
        <v>16</v>
      </c>
      <c r="P41" s="90">
        <f t="shared" si="20"/>
        <v>48</v>
      </c>
      <c r="Q41" s="89" t="str">
        <f>IF(OR('MAPAS DE RIESGOS INHER Y RESID'!$G$7='MATRIZ DE RIESGOS DE SST'!P41,P41&lt;'MAPAS DE RIESGOS INHER Y RESID'!$G$3+1),'MAPAS DE RIESGOS INHER Y RESID'!$M$6,IF(OR('MAPAS DE RIESGOS INHER Y RESID'!$H$5='MATRIZ DE RIESGOS DE SST'!P41,P41&lt;'MAPAS DE RIESGOS INHER Y RESID'!$I$5+1),'MAPAS DE RIESGOS INHER Y RESID'!$M$5,IF(OR('MAPAS DE RIESGOS INHER Y RESID'!$I$4='MATRIZ DE RIESGOS DE SST'!P41,P41&lt;'MAPAS DE RIESGOS INHER Y RESID'!$J$4+1),'MAPAS DE RIESGOS INHER Y RESID'!$M$4,'MAPAS DE RIESGOS INHER Y RESID'!$M$3)))</f>
        <v>MODERADO</v>
      </c>
      <c r="R41" s="77"/>
      <c r="S41" s="77" t="s">
        <v>274</v>
      </c>
      <c r="T41" s="77" t="s">
        <v>275</v>
      </c>
      <c r="U41" s="77" t="s">
        <v>285</v>
      </c>
      <c r="V41" s="89" t="s">
        <v>179</v>
      </c>
      <c r="W41" s="91">
        <f>VLOOKUP(V41,'MAPAS DE RIESGOS INHER Y RESID'!$E$16:$F$18,2,FALSE)</f>
        <v>0.9</v>
      </c>
      <c r="X41" s="92">
        <f t="shared" si="22"/>
        <v>4.7999999999999972</v>
      </c>
      <c r="Y41" s="89" t="str">
        <f>IF(OR('MAPAS DE RIESGOS INHER Y RESID'!$G$18='MATRIZ DE RIESGOS DE SST'!X41,X41&lt;'MAPAS DE RIESGOS INHER Y RESID'!$G$16+1),'MAPAS DE RIESGOS INHER Y RESID'!$M$19,IF(OR('MAPAS DE RIESGOS INHER Y RESID'!$H$17='MATRIZ DE RIESGOS DE SST'!X41,X41&lt;'MAPAS DE RIESGOS INHER Y RESID'!$I$18+1),'MAPAS DE RIESGOS INHER Y RESID'!$M$18,IF(OR('MAPAS DE RIESGOS INHER Y RESID'!$I$17='MATRIZ DE RIESGOS DE SST'!X41,X41&lt;'MAPAS DE RIESGOS INHER Y RESID'!$J$17+1),'MAPAS DE RIESGOS INHER Y RESID'!$M$17,'MAPAS DE RIESGOS INHER Y RESID'!$M$16)))</f>
        <v>BAJO</v>
      </c>
      <c r="Z41" s="77" t="str">
        <f>VLOOKUP('MATRIZ DE RIESGOS DE SST'!Y41,'TABLA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2" spans="1:26" ht="136.5" customHeight="1" x14ac:dyDescent="0.25">
      <c r="A42" s="135"/>
      <c r="B42" s="123"/>
      <c r="C42" s="123"/>
      <c r="D42" s="123"/>
      <c r="E42" s="123"/>
      <c r="F42" s="123"/>
      <c r="G42" s="123"/>
      <c r="H42" s="130"/>
      <c r="I42" s="80" t="s">
        <v>240</v>
      </c>
      <c r="J42" s="79" t="s">
        <v>439</v>
      </c>
      <c r="K42" s="80" t="s">
        <v>104</v>
      </c>
      <c r="L42" s="89" t="s">
        <v>178</v>
      </c>
      <c r="M42" s="90">
        <f>VLOOKUP('MATRIZ DE RIESGOS DE SST'!L42,'MAPAS DE RIESGOS INHER Y RESID'!$E$3:$F$7,2,FALSE)</f>
        <v>3</v>
      </c>
      <c r="N42" s="89" t="s">
        <v>188</v>
      </c>
      <c r="O42" s="90">
        <f>VLOOKUP('MATRIZ DE RIESGOS DE SST'!N42,'MAPAS DE RIESGOS INHER Y RESID'!$O$3:$P$7,2,FALSE)</f>
        <v>16</v>
      </c>
      <c r="P42" s="90">
        <f t="shared" si="20"/>
        <v>48</v>
      </c>
      <c r="Q42" s="89" t="str">
        <f>IF(OR('MAPAS DE RIESGOS INHER Y RESID'!$G$7='MATRIZ DE RIESGOS DE SST'!P42,P42&lt;'MAPAS DE RIESGOS INHER Y RESID'!$G$3+1),'MAPAS DE RIESGOS INHER Y RESID'!$M$6,IF(OR('MAPAS DE RIESGOS INHER Y RESID'!$H$5='MATRIZ DE RIESGOS DE SST'!P42,P42&lt;'MAPAS DE RIESGOS INHER Y RESID'!$I$5+1),'MAPAS DE RIESGOS INHER Y RESID'!$M$5,IF(OR('MAPAS DE RIESGOS INHER Y RESID'!$I$4='MATRIZ DE RIESGOS DE SST'!P42,P42&lt;'MAPAS DE RIESGOS INHER Y RESID'!$J$4+1),'MAPAS DE RIESGOS INHER Y RESID'!$M$4,'MAPAS DE RIESGOS INHER Y RESID'!$M$3)))</f>
        <v>MODERADO</v>
      </c>
      <c r="R42" s="77" t="s">
        <v>442</v>
      </c>
      <c r="S42" s="77"/>
      <c r="T42" s="77" t="s">
        <v>440</v>
      </c>
      <c r="U42" s="77" t="s">
        <v>441</v>
      </c>
      <c r="V42" s="89" t="s">
        <v>179</v>
      </c>
      <c r="W42" s="91">
        <f>VLOOKUP(V42,'MAPAS DE RIESGOS INHER Y RESID'!$E$16:$F$18,2,FALSE)</f>
        <v>0.9</v>
      </c>
      <c r="X42" s="92">
        <f t="shared" si="22"/>
        <v>4.7999999999999972</v>
      </c>
      <c r="Y42" s="89" t="str">
        <f>IF(OR('MAPAS DE RIESGOS INHER Y RESID'!$G$18='MATRIZ DE RIESGOS DE SST'!X42,X42&lt;'MAPAS DE RIESGOS INHER Y RESID'!$G$16+1),'MAPAS DE RIESGOS INHER Y RESID'!$M$19,IF(OR('MAPAS DE RIESGOS INHER Y RESID'!$H$17='MATRIZ DE RIESGOS DE SST'!X42,X42&lt;'MAPAS DE RIESGOS INHER Y RESID'!$I$18+1),'MAPAS DE RIESGOS INHER Y RESID'!$M$18,IF(OR('MAPAS DE RIESGOS INHER Y RESID'!$I$17='MATRIZ DE RIESGOS DE SST'!X42,X42&lt;'MAPAS DE RIESGOS INHER Y RESID'!$J$17+1),'MAPAS DE RIESGOS INHER Y RESID'!$M$17,'MAPAS DE RIESGOS INHER Y RESID'!$M$16)))</f>
        <v>BAJO</v>
      </c>
      <c r="Z42" s="77" t="str">
        <f>VLOOKUP('MATRIZ DE RIESGOS DE SST'!Y42,'TABLA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3" spans="1:26" ht="136.5" customHeight="1" x14ac:dyDescent="0.25">
      <c r="A43" s="135"/>
      <c r="B43" s="123"/>
      <c r="C43" s="123"/>
      <c r="D43" s="123"/>
      <c r="E43" s="123"/>
      <c r="F43" s="123"/>
      <c r="G43" s="123"/>
      <c r="H43" s="130"/>
      <c r="I43" s="104" t="s">
        <v>350</v>
      </c>
      <c r="J43" s="114" t="s">
        <v>227</v>
      </c>
      <c r="K43" s="77" t="s">
        <v>76</v>
      </c>
      <c r="L43" s="89" t="s">
        <v>183</v>
      </c>
      <c r="M43" s="90">
        <f>VLOOKUP('MATRIZ DE RIESGOS DE SST'!L43,'MAPAS DE RIESGOS INHER Y RESID'!$E$3:$F$7,2,FALSE)</f>
        <v>4</v>
      </c>
      <c r="N43" s="89" t="s">
        <v>187</v>
      </c>
      <c r="O43" s="90">
        <f>VLOOKUP('MATRIZ DE RIESGOS DE SST'!N43,'MAPAS DE RIESGOS INHER Y RESID'!$O$3:$P$7,2,FALSE)</f>
        <v>4</v>
      </c>
      <c r="P43" s="90">
        <f t="shared" si="20"/>
        <v>16</v>
      </c>
      <c r="Q43" s="89" t="str">
        <f>IF(OR('MAPAS DE RIESGOS INHER Y RESID'!$G$7='MATRIZ DE RIESGOS DE SST'!P43,P43&lt;'MAPAS DE RIESGOS INHER Y RESID'!$G$3+1),'MAPAS DE RIESGOS INHER Y RESID'!$M$6,IF(OR('MAPAS DE RIESGOS INHER Y RESID'!$H$5='MATRIZ DE RIESGOS DE SST'!P43,P43&lt;'MAPAS DE RIESGOS INHER Y RESID'!$I$5+1),'MAPAS DE RIESGOS INHER Y RESID'!$M$5,IF(OR('MAPAS DE RIESGOS INHER Y RESID'!$I$4='MATRIZ DE RIESGOS DE SST'!P43,P43&lt;'MAPAS DE RIESGOS INHER Y RESID'!$J$4+1),'MAPAS DE RIESGOS INHER Y RESID'!$M$4,'MAPAS DE RIESGOS INHER Y RESID'!$M$3)))</f>
        <v>MODERADO</v>
      </c>
      <c r="R43" s="77"/>
      <c r="S43" s="77"/>
      <c r="T43" s="77" t="s">
        <v>348</v>
      </c>
      <c r="U43" s="77" t="s">
        <v>349</v>
      </c>
      <c r="V43" s="89" t="s">
        <v>178</v>
      </c>
      <c r="W43" s="91">
        <f>VLOOKUP(V43,'MAPAS DE RIESGOS INHER Y RESID'!$E$16:$F$18,2,FALSE)</f>
        <v>0.4</v>
      </c>
      <c r="X43" s="92">
        <f t="shared" si="22"/>
        <v>9.6</v>
      </c>
      <c r="Y43" s="89" t="str">
        <f>IF(OR('MAPAS DE RIESGOS INHER Y RESID'!$G$18='MATRIZ DE RIESGOS DE SST'!X43,X43&lt;'MAPAS DE RIESGOS INHER Y RESID'!$G$16+1),'MAPAS DE RIESGOS INHER Y RESID'!$M$19,IF(OR('MAPAS DE RIESGOS INHER Y RESID'!$H$17='MATRIZ DE RIESGOS DE SST'!X43,X43&lt;'MAPAS DE RIESGOS INHER Y RESID'!$I$18+1),'MAPAS DE RIESGOS INHER Y RESID'!$M$18,IF(OR('MAPAS DE RIESGOS INHER Y RESID'!$I$17='MATRIZ DE RIESGOS DE SST'!X43,X43&lt;'MAPAS DE RIESGOS INHER Y RESID'!$J$17+1),'MAPAS DE RIESGOS INHER Y RESID'!$M$17,'MAPAS DE RIESGOS INHER Y RESID'!$M$16)))</f>
        <v>MODERADO</v>
      </c>
      <c r="Z43" s="77" t="str">
        <f>VLOOKUP('MATRIZ DE RIESGOS DE SST'!Y43,'TABLA DE CRITERIOS'!$A$25:$B$28,2,FALSE)</f>
        <v>Reforzar la divulgación y aplicación de los controles existentes para mejorar su eficacia o complementar dichos controles estableciendo el plan de acción necesario, teniendo en cuenta la jerarquía de definición de controles.</v>
      </c>
    </row>
    <row r="44" spans="1:26" ht="136.5" customHeight="1" x14ac:dyDescent="0.25">
      <c r="A44" s="135"/>
      <c r="B44" s="123"/>
      <c r="C44" s="123"/>
      <c r="D44" s="123"/>
      <c r="E44" s="123"/>
      <c r="F44" s="123"/>
      <c r="G44" s="123"/>
      <c r="H44" s="130"/>
      <c r="I44" s="104" t="s">
        <v>351</v>
      </c>
      <c r="J44" s="114" t="s">
        <v>378</v>
      </c>
      <c r="K44" s="77" t="s">
        <v>432</v>
      </c>
      <c r="L44" s="89" t="s">
        <v>183</v>
      </c>
      <c r="M44" s="90">
        <f>VLOOKUP('MATRIZ DE RIESGOS DE SST'!L44,'MAPAS DE RIESGOS INHER Y RESID'!$E$3:$F$7,2,FALSE)</f>
        <v>4</v>
      </c>
      <c r="N44" s="89" t="s">
        <v>188</v>
      </c>
      <c r="O44" s="90">
        <f>VLOOKUP('MATRIZ DE RIESGOS DE SST'!N44,'MAPAS DE RIESGOS INHER Y RESID'!$O$3:$P$7,2,FALSE)</f>
        <v>16</v>
      </c>
      <c r="P44" s="90">
        <f t="shared" si="20"/>
        <v>64</v>
      </c>
      <c r="Q44" s="89" t="str">
        <f>IF(OR('MAPAS DE RIESGOS INHER Y RESID'!$G$7='MATRIZ DE RIESGOS DE SST'!P44,P44&lt;'MAPAS DE RIESGOS INHER Y RESID'!$G$3+1),'MAPAS DE RIESGOS INHER Y RESID'!$M$6,IF(OR('MAPAS DE RIESGOS INHER Y RESID'!$H$5='MATRIZ DE RIESGOS DE SST'!P44,P44&lt;'MAPAS DE RIESGOS INHER Y RESID'!$I$5+1),'MAPAS DE RIESGOS INHER Y RESID'!$M$5,IF(OR('MAPAS DE RIESGOS INHER Y RESID'!$I$4='MATRIZ DE RIESGOS DE SST'!P44,P44&lt;'MAPAS DE RIESGOS INHER Y RESID'!$J$4+1),'MAPAS DE RIESGOS INHER Y RESID'!$M$4,'MAPAS DE RIESGOS INHER Y RESID'!$M$3)))</f>
        <v>ALTO</v>
      </c>
      <c r="R44" s="77" t="s">
        <v>352</v>
      </c>
      <c r="S44" s="77" t="s">
        <v>353</v>
      </c>
      <c r="T44" s="77" t="s">
        <v>354</v>
      </c>
      <c r="U44" s="77" t="s">
        <v>355</v>
      </c>
      <c r="V44" s="89" t="s">
        <v>178</v>
      </c>
      <c r="W44" s="91">
        <f>VLOOKUP(V44,'MAPAS DE RIESGOS INHER Y RESID'!$E$16:$F$18,2,FALSE)</f>
        <v>0.4</v>
      </c>
      <c r="X44" s="92">
        <f t="shared" ref="X44:X47" si="23">P44-(W44*P44)</f>
        <v>38.4</v>
      </c>
      <c r="Y44" s="89" t="str">
        <f>IF(OR('MAPAS DE RIESGOS INHER Y RESID'!$G$18='MATRIZ DE RIESGOS DE SST'!X44,X44&lt;'MAPAS DE RIESGOS INHER Y RESID'!$G$16+1),'MAPAS DE RIESGOS INHER Y RESID'!$M$19,IF(OR('MAPAS DE RIESGOS INHER Y RESID'!$H$17='MATRIZ DE RIESGOS DE SST'!X44,X44&lt;'MAPAS DE RIESGOS INHER Y RESID'!$I$18+1),'MAPAS DE RIESGOS INHER Y RESID'!$M$18,IF(OR('MAPAS DE RIESGOS INHER Y RESID'!$I$17='MATRIZ DE RIESGOS DE SST'!X44,X44&lt;'MAPAS DE RIESGOS INHER Y RESID'!$J$17+1),'MAPAS DE RIESGOS INHER Y RESID'!$M$17,'MAPAS DE RIESGOS INHER Y RESID'!$M$16)))</f>
        <v>MODERADO</v>
      </c>
      <c r="Z44" s="77" t="str">
        <f>VLOOKUP('MATRIZ DE RIESGOS DE SST'!Y44,'TABLA DE CRITERIOS'!$A$25:$B$28,2,FALSE)</f>
        <v>Reforzar la divulgación y aplicación de los controles existentes para mejorar su eficacia o complementar dichos controles estableciendo el plan de acción necesario, teniendo en cuenta la jerarquía de definición de controles.</v>
      </c>
    </row>
    <row r="45" spans="1:26" ht="409.5" x14ac:dyDescent="0.25">
      <c r="A45" s="135"/>
      <c r="B45" s="123"/>
      <c r="C45" s="123"/>
      <c r="D45" s="123"/>
      <c r="E45" s="123"/>
      <c r="F45" s="123"/>
      <c r="G45" s="123"/>
      <c r="H45" s="130"/>
      <c r="I45" s="104" t="s">
        <v>356</v>
      </c>
      <c r="J45" s="114" t="s">
        <v>379</v>
      </c>
      <c r="K45" s="77" t="s">
        <v>118</v>
      </c>
      <c r="L45" s="89" t="s">
        <v>183</v>
      </c>
      <c r="M45" s="90">
        <f>VLOOKUP('MATRIZ DE RIESGOS DE SST'!L45,'MAPAS DE RIESGOS INHER Y RESID'!$E$3:$F$7,2,FALSE)</f>
        <v>4</v>
      </c>
      <c r="N45" s="89" t="s">
        <v>188</v>
      </c>
      <c r="O45" s="90">
        <f>VLOOKUP('MATRIZ DE RIESGOS DE SST'!N45,'MAPAS DE RIESGOS INHER Y RESID'!$O$3:$P$7,2,FALSE)</f>
        <v>16</v>
      </c>
      <c r="P45" s="90">
        <f t="shared" si="20"/>
        <v>64</v>
      </c>
      <c r="Q45" s="89" t="str">
        <f>IF(OR('MAPAS DE RIESGOS INHER Y RESID'!$G$7='MATRIZ DE RIESGOS DE SST'!P45,P45&lt;'MAPAS DE RIESGOS INHER Y RESID'!$G$3+1),'MAPAS DE RIESGOS INHER Y RESID'!$M$6,IF(OR('MAPAS DE RIESGOS INHER Y RESID'!$H$5='MATRIZ DE RIESGOS DE SST'!P45,P45&lt;'MAPAS DE RIESGOS INHER Y RESID'!$I$5+1),'MAPAS DE RIESGOS INHER Y RESID'!$M$5,IF(OR('MAPAS DE RIESGOS INHER Y RESID'!$I$4='MATRIZ DE RIESGOS DE SST'!P45,P45&lt;'MAPAS DE RIESGOS INHER Y RESID'!$J$4+1),'MAPAS DE RIESGOS INHER Y RESID'!$M$4,'MAPAS DE RIESGOS INHER Y RESID'!$M$3)))</f>
        <v>ALTO</v>
      </c>
      <c r="R45" s="77" t="s">
        <v>357</v>
      </c>
      <c r="S45" s="77" t="s">
        <v>358</v>
      </c>
      <c r="T45" s="77" t="s">
        <v>359</v>
      </c>
      <c r="U45" s="77" t="s">
        <v>360</v>
      </c>
      <c r="V45" s="89" t="s">
        <v>178</v>
      </c>
      <c r="W45" s="91">
        <f>VLOOKUP(V45,'MAPAS DE RIESGOS INHER Y RESID'!$E$16:$F$18,2,FALSE)</f>
        <v>0.4</v>
      </c>
      <c r="X45" s="92">
        <f t="shared" si="23"/>
        <v>38.4</v>
      </c>
      <c r="Y45" s="89" t="str">
        <f>IF(OR('MAPAS DE RIESGOS INHER Y RESID'!$G$18='MATRIZ DE RIESGOS DE SST'!X45,X45&lt;'MAPAS DE RIESGOS INHER Y RESID'!$G$16+1),'MAPAS DE RIESGOS INHER Y RESID'!$M$19,IF(OR('MAPAS DE RIESGOS INHER Y RESID'!$H$17='MATRIZ DE RIESGOS DE SST'!X45,X45&lt;'MAPAS DE RIESGOS INHER Y RESID'!$I$18+1),'MAPAS DE RIESGOS INHER Y RESID'!$M$18,IF(OR('MAPAS DE RIESGOS INHER Y RESID'!$I$17='MATRIZ DE RIESGOS DE SST'!X45,X45&lt;'MAPAS DE RIESGOS INHER Y RESID'!$J$17+1),'MAPAS DE RIESGOS INHER Y RESID'!$M$17,'MAPAS DE RIESGOS INHER Y RESID'!$M$16)))</f>
        <v>MODERADO</v>
      </c>
      <c r="Z45" s="77" t="str">
        <f>VLOOKUP('MATRIZ DE RIESGOS DE SST'!Y45,'TABLA DE CRITERIOS'!$A$25:$B$28,2,FALSE)</f>
        <v>Reforzar la divulgación y aplicación de los controles existentes para mejorar su eficacia o complementar dichos controles estableciendo el plan de acción necesario, teniendo en cuenta la jerarquía de definición de controles.</v>
      </c>
    </row>
    <row r="46" spans="1:26" ht="214.5" x14ac:dyDescent="0.25">
      <c r="A46" s="135"/>
      <c r="B46" s="123"/>
      <c r="C46" s="123"/>
      <c r="D46" s="123"/>
      <c r="E46" s="123"/>
      <c r="F46" s="123"/>
      <c r="G46" s="123"/>
      <c r="H46" s="130"/>
      <c r="I46" s="104" t="s">
        <v>241</v>
      </c>
      <c r="J46" s="114" t="s">
        <v>419</v>
      </c>
      <c r="K46" s="77" t="s">
        <v>105</v>
      </c>
      <c r="L46" s="89" t="s">
        <v>183</v>
      </c>
      <c r="M46" s="90">
        <f>VLOOKUP('MATRIZ DE RIESGOS DE SST'!L46,'MAPAS DE RIESGOS INHER Y RESID'!$E$3:$F$7,2,FALSE)</f>
        <v>4</v>
      </c>
      <c r="N46" s="89" t="s">
        <v>188</v>
      </c>
      <c r="O46" s="90">
        <f>VLOOKUP('MATRIZ DE RIESGOS DE SST'!N46,'MAPAS DE RIESGOS INHER Y RESID'!$O$3:$P$7,2,FALSE)</f>
        <v>16</v>
      </c>
      <c r="P46" s="90">
        <f t="shared" si="20"/>
        <v>64</v>
      </c>
      <c r="Q46" s="89" t="str">
        <f>IF(OR('MAPAS DE RIESGOS INHER Y RESID'!$G$7='MATRIZ DE RIESGOS DE SST'!P46,P46&lt;'MAPAS DE RIESGOS INHER Y RESID'!$G$3+1),'MAPAS DE RIESGOS INHER Y RESID'!$M$6,IF(OR('MAPAS DE RIESGOS INHER Y RESID'!$H$5='MATRIZ DE RIESGOS DE SST'!P46,P46&lt;'MAPAS DE RIESGOS INHER Y RESID'!$I$5+1),'MAPAS DE RIESGOS INHER Y RESID'!$M$5,IF(OR('MAPAS DE RIESGOS INHER Y RESID'!$I$4='MATRIZ DE RIESGOS DE SST'!P46,P46&lt;'MAPAS DE RIESGOS INHER Y RESID'!$J$4+1),'MAPAS DE RIESGOS INHER Y RESID'!$M$4,'MAPAS DE RIESGOS INHER Y RESID'!$M$3)))</f>
        <v>ALTO</v>
      </c>
      <c r="R46" s="77" t="s">
        <v>361</v>
      </c>
      <c r="S46" s="77" t="s">
        <v>362</v>
      </c>
      <c r="T46" s="77" t="s">
        <v>363</v>
      </c>
      <c r="U46" s="77" t="s">
        <v>364</v>
      </c>
      <c r="V46" s="89" t="s">
        <v>178</v>
      </c>
      <c r="W46" s="91">
        <f>VLOOKUP(V46,'MAPAS DE RIESGOS INHER Y RESID'!$E$16:$F$18,2,FALSE)</f>
        <v>0.4</v>
      </c>
      <c r="X46" s="92">
        <f t="shared" si="23"/>
        <v>38.4</v>
      </c>
      <c r="Y46" s="89" t="str">
        <f>IF(OR('MAPAS DE RIESGOS INHER Y RESID'!$G$18='MATRIZ DE RIESGOS DE SST'!X46,X46&lt;'MAPAS DE RIESGOS INHER Y RESID'!$G$16+1),'MAPAS DE RIESGOS INHER Y RESID'!$M$19,IF(OR('MAPAS DE RIESGOS INHER Y RESID'!$H$17='MATRIZ DE RIESGOS DE SST'!X46,X46&lt;'MAPAS DE RIESGOS INHER Y RESID'!$I$18+1),'MAPAS DE RIESGOS INHER Y RESID'!$M$18,IF(OR('MAPAS DE RIESGOS INHER Y RESID'!$I$17='MATRIZ DE RIESGOS DE SST'!X46,X46&lt;'MAPAS DE RIESGOS INHER Y RESID'!$J$17+1),'MAPAS DE RIESGOS INHER Y RESID'!$M$17,'MAPAS DE RIESGOS INHER Y RESID'!$M$16)))</f>
        <v>MODERADO</v>
      </c>
      <c r="Z46" s="77" t="str">
        <f>VLOOKUP('MATRIZ DE RIESGOS DE SST'!Y46,'TABLA DE CRITERIOS'!$A$25:$B$28,2,FALSE)</f>
        <v>Reforzar la divulgación y aplicación de los controles existentes para mejorar su eficacia o complementar dichos controles estableciendo el plan de acción necesario, teniendo en cuenta la jerarquía de definición de controles.</v>
      </c>
    </row>
    <row r="47" spans="1:26" ht="209.25" customHeight="1" x14ac:dyDescent="0.25">
      <c r="A47" s="135"/>
      <c r="B47" s="123"/>
      <c r="C47" s="123"/>
      <c r="D47" s="123"/>
      <c r="E47" s="123"/>
      <c r="F47" s="123"/>
      <c r="G47" s="123"/>
      <c r="H47" s="130"/>
      <c r="I47" s="104" t="s">
        <v>365</v>
      </c>
      <c r="J47" s="114" t="s">
        <v>366</v>
      </c>
      <c r="K47" s="77" t="s">
        <v>367</v>
      </c>
      <c r="L47" s="89" t="s">
        <v>178</v>
      </c>
      <c r="M47" s="90">
        <f>VLOOKUP('MATRIZ DE RIESGOS DE SST'!L47,'MAPAS DE RIESGOS INHER Y RESID'!$E$3:$F$7,2,FALSE)</f>
        <v>3</v>
      </c>
      <c r="N47" s="89" t="s">
        <v>187</v>
      </c>
      <c r="O47" s="90">
        <f>VLOOKUP('MATRIZ DE RIESGOS DE SST'!N47,'MAPAS DE RIESGOS INHER Y RESID'!$O$3:$P$7,2,FALSE)</f>
        <v>4</v>
      </c>
      <c r="P47" s="90">
        <f t="shared" si="20"/>
        <v>12</v>
      </c>
      <c r="Q47" s="89" t="str">
        <f>IF(OR('MAPAS DE RIESGOS INHER Y RESID'!$G$7='MATRIZ DE RIESGOS DE SST'!P47,P47&lt;'MAPAS DE RIESGOS INHER Y RESID'!$G$3+1),'MAPAS DE RIESGOS INHER Y RESID'!$M$6,IF(OR('MAPAS DE RIESGOS INHER Y RESID'!$H$5='MATRIZ DE RIESGOS DE SST'!P47,P47&lt;'MAPAS DE RIESGOS INHER Y RESID'!$I$5+1),'MAPAS DE RIESGOS INHER Y RESID'!$M$5,IF(OR('MAPAS DE RIESGOS INHER Y RESID'!$I$4='MATRIZ DE RIESGOS DE SST'!P47,P47&lt;'MAPAS DE RIESGOS INHER Y RESID'!$J$4+1),'MAPAS DE RIESGOS INHER Y RESID'!$M$4,'MAPAS DE RIESGOS INHER Y RESID'!$M$3)))</f>
        <v>MODERADO</v>
      </c>
      <c r="R47" s="77"/>
      <c r="S47" s="77" t="s">
        <v>368</v>
      </c>
      <c r="T47" s="77" t="s">
        <v>369</v>
      </c>
      <c r="U47" s="77" t="s">
        <v>370</v>
      </c>
      <c r="V47" s="89" t="s">
        <v>178</v>
      </c>
      <c r="W47" s="91">
        <f>VLOOKUP(V47,'MAPAS DE RIESGOS INHER Y RESID'!$E$16:$F$18,2,FALSE)</f>
        <v>0.4</v>
      </c>
      <c r="X47" s="92">
        <f t="shared" si="23"/>
        <v>7.1999999999999993</v>
      </c>
      <c r="Y47" s="89" t="str">
        <f>IF(OR('MAPAS DE RIESGOS INHER Y RESID'!$G$18='MATRIZ DE RIESGOS DE SST'!X47,X47&lt;'MAPAS DE RIESGOS INHER Y RESID'!$G$16+1),'MAPAS DE RIESGOS INHER Y RESID'!$M$19,IF(OR('MAPAS DE RIESGOS INHER Y RESID'!$H$17='MATRIZ DE RIESGOS DE SST'!X47,X47&lt;'MAPAS DE RIESGOS INHER Y RESID'!$I$18+1),'MAPAS DE RIESGOS INHER Y RESID'!$M$18,IF(OR('MAPAS DE RIESGOS INHER Y RESID'!$I$17='MATRIZ DE RIESGOS DE SST'!X47,X47&lt;'MAPAS DE RIESGOS INHER Y RESID'!$J$17+1),'MAPAS DE RIESGOS INHER Y RESID'!$M$17,'MAPAS DE RIESGOS INHER Y RESID'!$M$16)))</f>
        <v>BAJO</v>
      </c>
      <c r="Z47" s="77" t="str">
        <f>VLOOKUP('MATRIZ DE RIESGOS DE SST'!Y47,'TABLA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8" spans="1:26" ht="161.25" customHeight="1" x14ac:dyDescent="0.25">
      <c r="A48" s="135"/>
      <c r="B48" s="123"/>
      <c r="C48" s="123"/>
      <c r="D48" s="123"/>
      <c r="E48" s="123"/>
      <c r="F48" s="123"/>
      <c r="G48" s="123"/>
      <c r="H48" s="130"/>
      <c r="I48" s="104" t="s">
        <v>67</v>
      </c>
      <c r="J48" s="78" t="s">
        <v>374</v>
      </c>
      <c r="K48" s="77" t="s">
        <v>375</v>
      </c>
      <c r="L48" s="89" t="s">
        <v>178</v>
      </c>
      <c r="M48" s="90">
        <f>VLOOKUP('MATRIZ DE RIESGOS DE SST'!L48,'MAPAS DE RIESGOS INHER Y RESID'!$E$3:$F$7,2,FALSE)</f>
        <v>3</v>
      </c>
      <c r="N48" s="89" t="s">
        <v>187</v>
      </c>
      <c r="O48" s="90">
        <f>VLOOKUP('MATRIZ DE RIESGOS DE SST'!N48,'MAPAS DE RIESGOS INHER Y RESID'!$O$3:$P$7,2,FALSE)</f>
        <v>4</v>
      </c>
      <c r="P48" s="90">
        <f t="shared" si="18"/>
        <v>12</v>
      </c>
      <c r="Q48" s="89" t="str">
        <f>IF(OR('MAPAS DE RIESGOS INHER Y RESID'!$G$7='MATRIZ DE RIESGOS DE SST'!P48,P48&lt;'MAPAS DE RIESGOS INHER Y RESID'!$G$3+1),'MAPAS DE RIESGOS INHER Y RESID'!$M$6,IF(OR('MAPAS DE RIESGOS INHER Y RESID'!$H$5='MATRIZ DE RIESGOS DE SST'!P48,P48&lt;'MAPAS DE RIESGOS INHER Y RESID'!$I$5+1),'MAPAS DE RIESGOS INHER Y RESID'!$M$5,IF(OR('MAPAS DE RIESGOS INHER Y RESID'!$I$4='MATRIZ DE RIESGOS DE SST'!P48,P48&lt;'MAPAS DE RIESGOS INHER Y RESID'!$J$4+1),'MAPAS DE RIESGOS INHER Y RESID'!$M$4,'MAPAS DE RIESGOS INHER Y RESID'!$M$3)))</f>
        <v>MODERADO</v>
      </c>
      <c r="R48" s="77"/>
      <c r="S48" s="77" t="s">
        <v>371</v>
      </c>
      <c r="T48" s="77" t="s">
        <v>373</v>
      </c>
      <c r="U48" s="77"/>
      <c r="V48" s="89" t="s">
        <v>178</v>
      </c>
      <c r="W48" s="91">
        <f>VLOOKUP(V48,'MAPAS DE RIESGOS INHER Y RESID'!$E$16:$F$18,2,FALSE)</f>
        <v>0.4</v>
      </c>
      <c r="X48" s="92">
        <f t="shared" si="19"/>
        <v>7.1999999999999993</v>
      </c>
      <c r="Y48" s="89" t="str">
        <f>IF(OR('MAPAS DE RIESGOS INHER Y RESID'!$G$18='MATRIZ DE RIESGOS DE SST'!X48,X48&lt;'MAPAS DE RIESGOS INHER Y RESID'!$G$16+1),'MAPAS DE RIESGOS INHER Y RESID'!$M$19,IF(OR('MAPAS DE RIESGOS INHER Y RESID'!$H$17='MATRIZ DE RIESGOS DE SST'!X48,X48&lt;'MAPAS DE RIESGOS INHER Y RESID'!$I$18+1),'MAPAS DE RIESGOS INHER Y RESID'!$M$18,IF(OR('MAPAS DE RIESGOS INHER Y RESID'!$I$17='MATRIZ DE RIESGOS DE SST'!X48,X48&lt;'MAPAS DE RIESGOS INHER Y RESID'!$J$17+1),'MAPAS DE RIESGOS INHER Y RESID'!$M$17,'MAPAS DE RIESGOS INHER Y RESID'!$M$16)))</f>
        <v>BAJO</v>
      </c>
      <c r="Z48" s="77" t="str">
        <f>VLOOKUP('MATRIZ DE RIESGOS DE SST'!Y48,'TABLA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9" spans="1:26" s="28" customFormat="1" ht="156" customHeight="1" x14ac:dyDescent="0.25">
      <c r="A49" s="126" t="s">
        <v>452</v>
      </c>
      <c r="B49" s="125" t="s">
        <v>376</v>
      </c>
      <c r="C49" s="125"/>
      <c r="D49" s="125" t="s">
        <v>376</v>
      </c>
      <c r="E49" s="125"/>
      <c r="F49" s="125"/>
      <c r="G49" s="125" t="s">
        <v>376</v>
      </c>
      <c r="H49" s="129" t="s">
        <v>377</v>
      </c>
      <c r="I49" s="104" t="s">
        <v>433</v>
      </c>
      <c r="J49" s="104" t="s">
        <v>434</v>
      </c>
      <c r="K49" s="77" t="s">
        <v>57</v>
      </c>
      <c r="L49" s="89" t="s">
        <v>183</v>
      </c>
      <c r="M49" s="90">
        <f>VLOOKUP('MATRIZ DE RIESGOS DE SST'!L49,'MAPAS DE RIESGOS INHER Y RESID'!$E$3:$F$7,2,FALSE)</f>
        <v>4</v>
      </c>
      <c r="N49" s="89" t="s">
        <v>188</v>
      </c>
      <c r="O49" s="90">
        <f>VLOOKUP('MATRIZ DE RIESGOS DE SST'!N49,'MAPAS DE RIESGOS INHER Y RESID'!$O$3:$P$7,2,FALSE)</f>
        <v>16</v>
      </c>
      <c r="P49" s="90">
        <f>M49*O49</f>
        <v>64</v>
      </c>
      <c r="Q49" s="89" t="str">
        <f>IF(OR('MAPAS DE RIESGOS INHER Y RESID'!$G$7='MATRIZ DE RIESGOS DE SST'!P49,P49&lt;'MAPAS DE RIESGOS INHER Y RESID'!$G$3+1),'MAPAS DE RIESGOS INHER Y RESID'!$M$6,IF(OR('MAPAS DE RIESGOS INHER Y RESID'!$H$5='MATRIZ DE RIESGOS DE SST'!P49,P49&lt;'MAPAS DE RIESGOS INHER Y RESID'!$I$5+1),'MAPAS DE RIESGOS INHER Y RESID'!$M$5,IF(OR('MAPAS DE RIESGOS INHER Y RESID'!$I$4='MATRIZ DE RIESGOS DE SST'!P49,P49&lt;'MAPAS DE RIESGOS INHER Y RESID'!$J$4+1),'MAPAS DE RIESGOS INHER Y RESID'!$M$4,'MAPAS DE RIESGOS INHER Y RESID'!$M$3)))</f>
        <v>ALTO</v>
      </c>
      <c r="R49" s="77"/>
      <c r="S49" s="77"/>
      <c r="T49" s="77" t="s">
        <v>380</v>
      </c>
      <c r="U49" s="77"/>
      <c r="V49" s="89" t="s">
        <v>177</v>
      </c>
      <c r="W49" s="91">
        <f>VLOOKUP(V49,'MAPAS DE RIESGOS INHER Y RESID'!$E$16:$F$18,2,FALSE)</f>
        <v>0.15</v>
      </c>
      <c r="X49" s="92">
        <f>P49-(W49*P49)</f>
        <v>54.4</v>
      </c>
      <c r="Y49" s="89" t="str">
        <f>IF(OR('MAPAS DE RIESGOS INHER Y RESID'!$G$18='MATRIZ DE RIESGOS DE SST'!X49,X49&lt;'MAPAS DE RIESGOS INHER Y RESID'!$G$16+1),'MAPAS DE RIESGOS INHER Y RESID'!$M$19,IF(OR('MAPAS DE RIESGOS INHER Y RESID'!$H$17='MATRIZ DE RIESGOS DE SST'!X49,X49&lt;'MAPAS DE RIESGOS INHER Y RESID'!$I$18+1),'MAPAS DE RIESGOS INHER Y RESID'!$M$18,IF(OR('MAPAS DE RIESGOS INHER Y RESID'!$I$17='MATRIZ DE RIESGOS DE SST'!X49,X49&lt;'MAPAS DE RIESGOS INHER Y RESID'!$J$17+1),'MAPAS DE RIESGOS INHER Y RESID'!$M$17,'MAPAS DE RIESGOS INHER Y RESID'!$M$16)))</f>
        <v>MODERADO</v>
      </c>
      <c r="Z49" s="77" t="str">
        <f>VLOOKUP('MATRIZ DE RIESGOS DE SST'!Y49,'TABLA DE CRITERIOS'!$A$25:$B$28,2,FALSE)</f>
        <v>Reforzar la divulgación y aplicación de los controles existentes para mejorar su eficacia o complementar dichos controles estableciendo el plan de acción necesario, teniendo en cuenta la jerarquía de definición de controles.</v>
      </c>
    </row>
    <row r="50" spans="1:26" s="28" customFormat="1" ht="141" customHeight="1" x14ac:dyDescent="0.25">
      <c r="A50" s="131"/>
      <c r="B50" s="123"/>
      <c r="C50" s="123"/>
      <c r="D50" s="123"/>
      <c r="E50" s="123"/>
      <c r="F50" s="123"/>
      <c r="G50" s="123"/>
      <c r="H50" s="130"/>
      <c r="I50" s="80" t="s">
        <v>30</v>
      </c>
      <c r="J50" s="79" t="s">
        <v>381</v>
      </c>
      <c r="K50" s="80" t="s">
        <v>24</v>
      </c>
      <c r="L50" s="89" t="s">
        <v>178</v>
      </c>
      <c r="M50" s="90">
        <f>VLOOKUP('MATRIZ DE RIESGOS DE SST'!L50,'MAPAS DE RIESGOS INHER Y RESID'!$E$3:$F$7,2,FALSE)</f>
        <v>3</v>
      </c>
      <c r="N50" s="89" t="s">
        <v>188</v>
      </c>
      <c r="O50" s="90">
        <f>VLOOKUP('MATRIZ DE RIESGOS DE SST'!N50,'MAPAS DE RIESGOS INHER Y RESID'!$O$3:$P$7,2,FALSE)</f>
        <v>16</v>
      </c>
      <c r="P50" s="90">
        <f>+M50*O50</f>
        <v>48</v>
      </c>
      <c r="Q50" s="89" t="str">
        <f>IF(OR('MAPAS DE RIESGOS INHER Y RESID'!$G$7='MATRIZ DE RIESGOS DE SST'!P50,P50&lt;'MAPAS DE RIESGOS INHER Y RESID'!$G$3+1),'MAPAS DE RIESGOS INHER Y RESID'!$M$6,IF(OR('MAPAS DE RIESGOS INHER Y RESID'!$H$5='MATRIZ DE RIESGOS DE SST'!P50,P50&lt;'MAPAS DE RIESGOS INHER Y RESID'!$I$5+1),'MAPAS DE RIESGOS INHER Y RESID'!$M$5,IF(OR('MAPAS DE RIESGOS INHER Y RESID'!$I$4='MATRIZ DE RIESGOS DE SST'!P50,P50&lt;'MAPAS DE RIESGOS INHER Y RESID'!$J$4+1),'MAPAS DE RIESGOS INHER Y RESID'!$M$4,'MAPAS DE RIESGOS INHER Y RESID'!$M$3)))</f>
        <v>MODERADO</v>
      </c>
      <c r="R50" s="77"/>
      <c r="S50" s="77"/>
      <c r="T50" s="27" t="s">
        <v>382</v>
      </c>
      <c r="U50" s="27" t="s">
        <v>383</v>
      </c>
      <c r="V50" s="89" t="s">
        <v>179</v>
      </c>
      <c r="W50" s="91">
        <f>VLOOKUP(V50,'MAPAS DE RIESGOS INHER Y RESID'!$E$16:$F$18,2,FALSE)</f>
        <v>0.9</v>
      </c>
      <c r="X50" s="92">
        <f>P50-(W50*P50)</f>
        <v>4.7999999999999972</v>
      </c>
      <c r="Y50" s="89" t="str">
        <f>IF(OR('MAPAS DE RIESGOS INHER Y RESID'!$G$18='MATRIZ DE RIESGOS DE SST'!X50,X50&lt;'MAPAS DE RIESGOS INHER Y RESID'!$G$16+1),'MAPAS DE RIESGOS INHER Y RESID'!$M$19,IF(OR('MAPAS DE RIESGOS INHER Y RESID'!$H$17='MATRIZ DE RIESGOS DE SST'!X50,X50&lt;'MAPAS DE RIESGOS INHER Y RESID'!$I$18+1),'MAPAS DE RIESGOS INHER Y RESID'!$M$18,IF(OR('MAPAS DE RIESGOS INHER Y RESID'!$I$17='MATRIZ DE RIESGOS DE SST'!X50,X50&lt;'MAPAS DE RIESGOS INHER Y RESID'!$J$17+1),'MAPAS DE RIESGOS INHER Y RESID'!$M$17,'MAPAS DE RIESGOS INHER Y RESID'!$M$16)))</f>
        <v>BAJO</v>
      </c>
      <c r="Z50" s="77" t="str">
        <f>VLOOKUP('MATRIZ DE RIESGOS DE SST'!Y50,'TABLA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1" spans="1:26" s="28" customFormat="1" ht="141" customHeight="1" x14ac:dyDescent="0.25">
      <c r="A51" s="131"/>
      <c r="B51" s="123"/>
      <c r="C51" s="123"/>
      <c r="D51" s="123"/>
      <c r="E51" s="123"/>
      <c r="F51" s="123"/>
      <c r="G51" s="123"/>
      <c r="H51" s="130"/>
      <c r="I51" s="80" t="s">
        <v>62</v>
      </c>
      <c r="J51" s="79" t="s">
        <v>422</v>
      </c>
      <c r="K51" s="80" t="s">
        <v>63</v>
      </c>
      <c r="L51" s="89" t="s">
        <v>184</v>
      </c>
      <c r="M51" s="90">
        <f>VLOOKUP('MATRIZ DE RIESGOS DE SST'!L51,'MAPAS DE RIESGOS INHER Y RESID'!$E$3:$F$7,2,FALSE)</f>
        <v>2</v>
      </c>
      <c r="N51" s="89" t="s">
        <v>188</v>
      </c>
      <c r="O51" s="90">
        <f>VLOOKUP('MATRIZ DE RIESGOS DE SST'!N51,'MAPAS DE RIESGOS INHER Y RESID'!$O$3:$P$7,2,FALSE)</f>
        <v>16</v>
      </c>
      <c r="P51" s="90">
        <f>+M51*O51</f>
        <v>32</v>
      </c>
      <c r="Q51" s="89" t="str">
        <f>IF(OR('MAPAS DE RIESGOS INHER Y RESID'!$G$7='MATRIZ DE RIESGOS DE SST'!P51,P51&lt;'MAPAS DE RIESGOS INHER Y RESID'!$G$3+1),'MAPAS DE RIESGOS INHER Y RESID'!$M$6,IF(OR('MAPAS DE RIESGOS INHER Y RESID'!$H$5='MATRIZ DE RIESGOS DE SST'!P51,P51&lt;'MAPAS DE RIESGOS INHER Y RESID'!$I$5+1),'MAPAS DE RIESGOS INHER Y RESID'!$M$5,IF(OR('MAPAS DE RIESGOS INHER Y RESID'!$I$4='MATRIZ DE RIESGOS DE SST'!P51,P51&lt;'MAPAS DE RIESGOS INHER Y RESID'!$J$4+1),'MAPAS DE RIESGOS INHER Y RESID'!$M$4,'MAPAS DE RIESGOS INHER Y RESID'!$M$3)))</f>
        <v>MODERADO</v>
      </c>
      <c r="R51" s="77"/>
      <c r="S51" s="77"/>
      <c r="T51" s="27" t="s">
        <v>380</v>
      </c>
      <c r="U51" s="27"/>
      <c r="V51" s="89" t="s">
        <v>179</v>
      </c>
      <c r="W51" s="91">
        <f>VLOOKUP(V51,'MAPAS DE RIESGOS INHER Y RESID'!$E$16:$F$18,2,FALSE)</f>
        <v>0.9</v>
      </c>
      <c r="X51" s="92">
        <f>P51-(W51*P51)</f>
        <v>3.1999999999999993</v>
      </c>
      <c r="Y51" s="89" t="str">
        <f>IF(OR('MAPAS DE RIESGOS INHER Y RESID'!$G$18='MATRIZ DE RIESGOS DE SST'!X51,X51&lt;'MAPAS DE RIESGOS INHER Y RESID'!$G$16+1),'MAPAS DE RIESGOS INHER Y RESID'!$M$19,IF(OR('MAPAS DE RIESGOS INHER Y RESID'!$H$17='MATRIZ DE RIESGOS DE SST'!X51,X51&lt;'MAPAS DE RIESGOS INHER Y RESID'!$I$18+1),'MAPAS DE RIESGOS INHER Y RESID'!$M$18,IF(OR('MAPAS DE RIESGOS INHER Y RESID'!$I$17='MATRIZ DE RIESGOS DE SST'!X51,X51&lt;'MAPAS DE RIESGOS INHER Y RESID'!$J$17+1),'MAPAS DE RIESGOS INHER Y RESID'!$M$17,'MAPAS DE RIESGOS INHER Y RESID'!$M$16)))</f>
        <v>BAJO</v>
      </c>
      <c r="Z51" s="77" t="str">
        <f>VLOOKUP('MATRIZ DE RIESGOS DE SST'!Y51,'TABLA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2" spans="1:26" ht="136.5" customHeight="1" x14ac:dyDescent="0.25">
      <c r="A52" s="131"/>
      <c r="B52" s="123"/>
      <c r="C52" s="123"/>
      <c r="D52" s="123"/>
      <c r="E52" s="123"/>
      <c r="F52" s="123"/>
      <c r="G52" s="123"/>
      <c r="H52" s="130"/>
      <c r="I52" s="77" t="s">
        <v>88</v>
      </c>
      <c r="J52" s="78" t="s">
        <v>384</v>
      </c>
      <c r="K52" s="77" t="s">
        <v>435</v>
      </c>
      <c r="L52" s="89" t="s">
        <v>178</v>
      </c>
      <c r="M52" s="90">
        <f>VLOOKUP('MATRIZ DE RIESGOS DE SST'!L52,'MAPAS DE RIESGOS INHER Y RESID'!$E$3:$F$7,2,FALSE)</f>
        <v>3</v>
      </c>
      <c r="N52" s="89" t="s">
        <v>187</v>
      </c>
      <c r="O52" s="90">
        <f>VLOOKUP('MATRIZ DE RIESGOS DE SST'!N52,'MAPAS DE RIESGOS INHER Y RESID'!$O$3:$P$7,2,FALSE)</f>
        <v>4</v>
      </c>
      <c r="P52" s="90">
        <f>M52*O52</f>
        <v>12</v>
      </c>
      <c r="Q52" s="89" t="str">
        <f>IF(OR('MAPAS DE RIESGOS INHER Y RESID'!$G$7='MATRIZ DE RIESGOS DE SST'!P52,P52&lt;'MAPAS DE RIESGOS INHER Y RESID'!$G$3+1),'MAPAS DE RIESGOS INHER Y RESID'!$M$6,IF(OR('MAPAS DE RIESGOS INHER Y RESID'!$H$5='MATRIZ DE RIESGOS DE SST'!P52,P52&lt;'MAPAS DE RIESGOS INHER Y RESID'!$I$5+1),'MAPAS DE RIESGOS INHER Y RESID'!$M$5,IF(OR('MAPAS DE RIESGOS INHER Y RESID'!$I$4='MATRIZ DE RIESGOS DE SST'!P52,P52&lt;'MAPAS DE RIESGOS INHER Y RESID'!$J$4+1),'MAPAS DE RIESGOS INHER Y RESID'!$M$4,'MAPAS DE RIESGOS INHER Y RESID'!$M$3)))</f>
        <v>MODERADO</v>
      </c>
      <c r="R52" s="77" t="s">
        <v>385</v>
      </c>
      <c r="S52" s="77" t="s">
        <v>386</v>
      </c>
      <c r="T52" s="77" t="s">
        <v>387</v>
      </c>
      <c r="U52" s="77"/>
      <c r="V52" s="89" t="s">
        <v>178</v>
      </c>
      <c r="W52" s="91">
        <f>VLOOKUP(V52,'MAPAS DE RIESGOS INHER Y RESID'!$E$16:$F$18,2,FALSE)</f>
        <v>0.4</v>
      </c>
      <c r="X52" s="92">
        <f>P52-(W52*P52)</f>
        <v>7.1999999999999993</v>
      </c>
      <c r="Y52" s="89" t="str">
        <f>IF(OR('MAPAS DE RIESGOS INHER Y RESID'!$G$18='MATRIZ DE RIESGOS DE SST'!X52,X52&lt;'MAPAS DE RIESGOS INHER Y RESID'!$G$16+1),'MAPAS DE RIESGOS INHER Y RESID'!$M$19,IF(OR('MAPAS DE RIESGOS INHER Y RESID'!$H$17='MATRIZ DE RIESGOS DE SST'!X52,X52&lt;'MAPAS DE RIESGOS INHER Y RESID'!$I$18+1),'MAPAS DE RIESGOS INHER Y RESID'!$M$18,IF(OR('MAPAS DE RIESGOS INHER Y RESID'!$I$17='MATRIZ DE RIESGOS DE SST'!X52,X52&lt;'MAPAS DE RIESGOS INHER Y RESID'!$J$17+1),'MAPAS DE RIESGOS INHER Y RESID'!$M$17,'MAPAS DE RIESGOS INHER Y RESID'!$M$16)))</f>
        <v>BAJO</v>
      </c>
      <c r="Z52" s="77" t="str">
        <f>VLOOKUP('MATRIZ DE RIESGOS DE SST'!Y52,'TABLA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3" spans="1:26" ht="136.5" customHeight="1" x14ac:dyDescent="0.25">
      <c r="A53" s="131"/>
      <c r="B53" s="123"/>
      <c r="C53" s="123"/>
      <c r="D53" s="123"/>
      <c r="E53" s="123"/>
      <c r="F53" s="123"/>
      <c r="G53" s="123"/>
      <c r="H53" s="130"/>
      <c r="I53" s="77" t="s">
        <v>106</v>
      </c>
      <c r="J53" s="78" t="s">
        <v>388</v>
      </c>
      <c r="K53" s="77" t="s">
        <v>107</v>
      </c>
      <c r="L53" s="89" t="s">
        <v>183</v>
      </c>
      <c r="M53" s="90">
        <f>VLOOKUP('MATRIZ DE RIESGOS DE SST'!L53,'MAPAS DE RIESGOS INHER Y RESID'!$E$3:$F$7,2,FALSE)</f>
        <v>4</v>
      </c>
      <c r="N53" s="89" t="s">
        <v>188</v>
      </c>
      <c r="O53" s="90">
        <f>VLOOKUP('MATRIZ DE RIESGOS DE SST'!N53,'MAPAS DE RIESGOS INHER Y RESID'!$O$3:$P$7,2,FALSE)</f>
        <v>16</v>
      </c>
      <c r="P53" s="90">
        <f t="shared" ref="P53:P54" si="24">M53*O53</f>
        <v>64</v>
      </c>
      <c r="Q53" s="89" t="str">
        <f>IF(OR('MAPAS DE RIESGOS INHER Y RESID'!$G$7='MATRIZ DE RIESGOS DE SST'!P53,P53&lt;'MAPAS DE RIESGOS INHER Y RESID'!$G$3+1),'MAPAS DE RIESGOS INHER Y RESID'!$M$6,IF(OR('MAPAS DE RIESGOS INHER Y RESID'!$H$5='MATRIZ DE RIESGOS DE SST'!P53,P53&lt;'MAPAS DE RIESGOS INHER Y RESID'!$I$5+1),'MAPAS DE RIESGOS INHER Y RESID'!$M$5,IF(OR('MAPAS DE RIESGOS INHER Y RESID'!$I$4='MATRIZ DE RIESGOS DE SST'!P53,P53&lt;'MAPAS DE RIESGOS INHER Y RESID'!$J$4+1),'MAPAS DE RIESGOS INHER Y RESID'!$M$4,'MAPAS DE RIESGOS INHER Y RESID'!$M$3)))</f>
        <v>ALTO</v>
      </c>
      <c r="R53" s="77"/>
      <c r="S53" s="77" t="s">
        <v>389</v>
      </c>
      <c r="T53" s="77" t="s">
        <v>390</v>
      </c>
      <c r="U53" s="77" t="s">
        <v>391</v>
      </c>
      <c r="V53" s="89" t="s">
        <v>178</v>
      </c>
      <c r="W53" s="91">
        <f>VLOOKUP(V53,'MAPAS DE RIESGOS INHER Y RESID'!$E$16:$F$18,2,FALSE)</f>
        <v>0.4</v>
      </c>
      <c r="X53" s="92">
        <f t="shared" ref="X53:X55" si="25">P53-(W53*P53)</f>
        <v>38.4</v>
      </c>
      <c r="Y53" s="89" t="str">
        <f>IF(OR('MAPAS DE RIESGOS INHER Y RESID'!$G$18='MATRIZ DE RIESGOS DE SST'!X53,X53&lt;'MAPAS DE RIESGOS INHER Y RESID'!$G$16+1),'MAPAS DE RIESGOS INHER Y RESID'!$M$19,IF(OR('MAPAS DE RIESGOS INHER Y RESID'!$H$17='MATRIZ DE RIESGOS DE SST'!X53,X53&lt;'MAPAS DE RIESGOS INHER Y RESID'!$I$18+1),'MAPAS DE RIESGOS INHER Y RESID'!$M$18,IF(OR('MAPAS DE RIESGOS INHER Y RESID'!$I$17='MATRIZ DE RIESGOS DE SST'!X53,X53&lt;'MAPAS DE RIESGOS INHER Y RESID'!$J$17+1),'MAPAS DE RIESGOS INHER Y RESID'!$M$17,'MAPAS DE RIESGOS INHER Y RESID'!$M$16)))</f>
        <v>MODERADO</v>
      </c>
      <c r="Z53" s="77" t="str">
        <f>VLOOKUP('MATRIZ DE RIESGOS DE SST'!Y53,'TABLA DE CRITERIOS'!$A$25:$B$28,2,FALSE)</f>
        <v>Reforzar la divulgación y aplicación de los controles existentes para mejorar su eficacia o complementar dichos controles estableciendo el plan de acción necesario, teniendo en cuenta la jerarquía de definición de controles.</v>
      </c>
    </row>
    <row r="54" spans="1:26" ht="200.25" customHeight="1" x14ac:dyDescent="0.25">
      <c r="A54" s="131"/>
      <c r="B54" s="123"/>
      <c r="C54" s="123"/>
      <c r="D54" s="123"/>
      <c r="E54" s="123"/>
      <c r="F54" s="123"/>
      <c r="G54" s="123"/>
      <c r="H54" s="130"/>
      <c r="I54" s="77" t="s">
        <v>101</v>
      </c>
      <c r="J54" s="78" t="s">
        <v>219</v>
      </c>
      <c r="K54" s="77" t="s">
        <v>429</v>
      </c>
      <c r="L54" s="89" t="s">
        <v>184</v>
      </c>
      <c r="M54" s="90">
        <f>VLOOKUP('MATRIZ DE RIESGOS DE SST'!L54,'MAPAS DE RIESGOS INHER Y RESID'!$E$3:$F$7,2,FALSE)</f>
        <v>2</v>
      </c>
      <c r="N54" s="89" t="s">
        <v>187</v>
      </c>
      <c r="O54" s="90">
        <f>VLOOKUP('MATRIZ DE RIESGOS DE SST'!N54,'MAPAS DE RIESGOS INHER Y RESID'!$O$3:$P$7,2,FALSE)</f>
        <v>4</v>
      </c>
      <c r="P54" s="90">
        <f t="shared" si="24"/>
        <v>8</v>
      </c>
      <c r="Q54" s="89" t="str">
        <f>IF(OR('MAPAS DE RIESGOS INHER Y RESID'!$G$7='MATRIZ DE RIESGOS DE SST'!P54,P54&lt;'MAPAS DE RIESGOS INHER Y RESID'!$G$3+1),'MAPAS DE RIESGOS INHER Y RESID'!$M$6,IF(OR('MAPAS DE RIESGOS INHER Y RESID'!$H$5='MATRIZ DE RIESGOS DE SST'!P54,P54&lt;'MAPAS DE RIESGOS INHER Y RESID'!$I$5+1),'MAPAS DE RIESGOS INHER Y RESID'!$M$5,IF(OR('MAPAS DE RIESGOS INHER Y RESID'!$I$4='MATRIZ DE RIESGOS DE SST'!P54,P54&lt;'MAPAS DE RIESGOS INHER Y RESID'!$J$4+1),'MAPAS DE RIESGOS INHER Y RESID'!$M$4,'MAPAS DE RIESGOS INHER Y RESID'!$M$3)))</f>
        <v>BAJO</v>
      </c>
      <c r="R54" s="77"/>
      <c r="S54" s="77" t="s">
        <v>392</v>
      </c>
      <c r="T54" s="77" t="s">
        <v>393</v>
      </c>
      <c r="U54" s="77" t="s">
        <v>394</v>
      </c>
      <c r="V54" s="89" t="s">
        <v>179</v>
      </c>
      <c r="W54" s="91">
        <f>VLOOKUP(V54,'MAPAS DE RIESGOS INHER Y RESID'!$E$16:$F$18,2,FALSE)</f>
        <v>0.9</v>
      </c>
      <c r="X54" s="92">
        <f t="shared" si="25"/>
        <v>0.79999999999999982</v>
      </c>
      <c r="Y54" s="89" t="str">
        <f>IF(OR('MAPAS DE RIESGOS INHER Y RESID'!$G$18='MATRIZ DE RIESGOS DE SST'!X54,X54&lt;'MAPAS DE RIESGOS INHER Y RESID'!$G$16+1),'MAPAS DE RIESGOS INHER Y RESID'!$M$19,IF(OR('MAPAS DE RIESGOS INHER Y RESID'!$H$17='MATRIZ DE RIESGOS DE SST'!X54,X54&lt;'MAPAS DE RIESGOS INHER Y RESID'!$I$18+1),'MAPAS DE RIESGOS INHER Y RESID'!$M$18,IF(OR('MAPAS DE RIESGOS INHER Y RESID'!$I$17='MATRIZ DE RIESGOS DE SST'!X54,X54&lt;'MAPAS DE RIESGOS INHER Y RESID'!$J$17+1),'MAPAS DE RIESGOS INHER Y RESID'!$M$17,'MAPAS DE RIESGOS INHER Y RESID'!$M$16)))</f>
        <v>BAJO</v>
      </c>
      <c r="Z54" s="77" t="str">
        <f>VLOOKUP('MATRIZ DE RIESGOS DE SST'!Y54,'TABLA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5" spans="1:26" ht="180" customHeight="1" x14ac:dyDescent="0.25">
      <c r="A55" s="131"/>
      <c r="B55" s="123"/>
      <c r="C55" s="123"/>
      <c r="D55" s="123"/>
      <c r="E55" s="123"/>
      <c r="F55" s="123"/>
      <c r="G55" s="123"/>
      <c r="H55" s="130"/>
      <c r="I55" s="104" t="s">
        <v>356</v>
      </c>
      <c r="J55" s="104" t="s">
        <v>379</v>
      </c>
      <c r="K55" s="104" t="s">
        <v>118</v>
      </c>
      <c r="L55" s="89" t="s">
        <v>183</v>
      </c>
      <c r="M55" s="90">
        <f>VLOOKUP('MATRIZ DE RIESGOS DE SST'!L55,'MAPAS DE RIESGOS INHER Y RESID'!$E$3:$F$7,2,FALSE)</f>
        <v>4</v>
      </c>
      <c r="N55" s="89" t="s">
        <v>188</v>
      </c>
      <c r="O55" s="90">
        <f>VLOOKUP('MATRIZ DE RIESGOS DE SST'!N55,'MAPAS DE RIESGOS INHER Y RESID'!$O$3:$P$7,2,FALSE)</f>
        <v>16</v>
      </c>
      <c r="P55" s="90">
        <f>M55*O55</f>
        <v>64</v>
      </c>
      <c r="Q55" s="89" t="str">
        <f>IF(OR('MAPAS DE RIESGOS INHER Y RESID'!$G$7='MATRIZ DE RIESGOS DE SST'!P55,P55&lt;'MAPAS DE RIESGOS INHER Y RESID'!$G$3+1),'MAPAS DE RIESGOS INHER Y RESID'!$M$6,IF(OR('MAPAS DE RIESGOS INHER Y RESID'!$H$5='MATRIZ DE RIESGOS DE SST'!P55,P55&lt;'MAPAS DE RIESGOS INHER Y RESID'!$I$5+1),'MAPAS DE RIESGOS INHER Y RESID'!$M$5,IF(OR('MAPAS DE RIESGOS INHER Y RESID'!$I$4='MATRIZ DE RIESGOS DE SST'!P55,P55&lt;'MAPAS DE RIESGOS INHER Y RESID'!$J$4+1),'MAPAS DE RIESGOS INHER Y RESID'!$M$4,'MAPAS DE RIESGOS INHER Y RESID'!$M$3)))</f>
        <v>ALTO</v>
      </c>
      <c r="R55" s="77" t="s">
        <v>395</v>
      </c>
      <c r="S55" s="77" t="s">
        <v>358</v>
      </c>
      <c r="T55" s="77" t="s">
        <v>396</v>
      </c>
      <c r="U55" s="77" t="s">
        <v>391</v>
      </c>
      <c r="V55" s="89" t="s">
        <v>179</v>
      </c>
      <c r="W55" s="91">
        <f>VLOOKUP(V55,'MAPAS DE RIESGOS INHER Y RESID'!$E$16:$F$18,2,FALSE)</f>
        <v>0.9</v>
      </c>
      <c r="X55" s="92">
        <f t="shared" si="25"/>
        <v>6.3999999999999986</v>
      </c>
      <c r="Y55" s="89" t="str">
        <f>IF(OR('MAPAS DE RIESGOS INHER Y RESID'!$G$18='MATRIZ DE RIESGOS DE SST'!X55,X55&lt;'MAPAS DE RIESGOS INHER Y RESID'!$G$16+1),'MAPAS DE RIESGOS INHER Y RESID'!$M$19,IF(OR('MAPAS DE RIESGOS INHER Y RESID'!$H$17='MATRIZ DE RIESGOS DE SST'!X55,X55&lt;'MAPAS DE RIESGOS INHER Y RESID'!$I$18+1),'MAPAS DE RIESGOS INHER Y RESID'!$M$18,IF(OR('MAPAS DE RIESGOS INHER Y RESID'!$I$17='MATRIZ DE RIESGOS DE SST'!X55,X55&lt;'MAPAS DE RIESGOS INHER Y RESID'!$J$17+1),'MAPAS DE RIESGOS INHER Y RESID'!$M$17,'MAPAS DE RIESGOS INHER Y RESID'!$M$16)))</f>
        <v>BAJO</v>
      </c>
      <c r="Z55" s="77" t="str">
        <f>VLOOKUP('MATRIZ DE RIESGOS DE SST'!Y55,'TABLA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6" spans="1:26" ht="390" x14ac:dyDescent="0.25">
      <c r="A56" s="131"/>
      <c r="B56" s="123"/>
      <c r="C56" s="123"/>
      <c r="D56" s="123"/>
      <c r="E56" s="123"/>
      <c r="F56" s="123"/>
      <c r="G56" s="123"/>
      <c r="H56" s="130"/>
      <c r="I56" s="77" t="s">
        <v>86</v>
      </c>
      <c r="J56" s="78" t="s">
        <v>209</v>
      </c>
      <c r="K56" s="77" t="s">
        <v>87</v>
      </c>
      <c r="L56" s="89" t="s">
        <v>183</v>
      </c>
      <c r="M56" s="90">
        <f>VLOOKUP('MATRIZ DE RIESGOS DE SST'!L56,'MAPAS DE RIESGOS INHER Y RESID'!$E$3:$F$7,2,FALSE)</f>
        <v>4</v>
      </c>
      <c r="N56" s="89" t="s">
        <v>188</v>
      </c>
      <c r="O56" s="90">
        <f>VLOOKUP('MATRIZ DE RIESGOS DE SST'!N56,'MAPAS DE RIESGOS INHER Y RESID'!$O$3:$P$7,2,FALSE)</f>
        <v>16</v>
      </c>
      <c r="P56" s="90">
        <f t="shared" ref="P56:P58" si="26">+M56*O56</f>
        <v>64</v>
      </c>
      <c r="Q56" s="89" t="str">
        <f>IF(OR('MAPAS DE RIESGOS INHER Y RESID'!$G$7='MATRIZ DE RIESGOS DE SST'!P56,P56&lt;'MAPAS DE RIESGOS INHER Y RESID'!$G$3+1),'MAPAS DE RIESGOS INHER Y RESID'!$M$6,IF(OR('MAPAS DE RIESGOS INHER Y RESID'!$H$5='MATRIZ DE RIESGOS DE SST'!P56,P56&lt;'MAPAS DE RIESGOS INHER Y RESID'!$I$5+1),'MAPAS DE RIESGOS INHER Y RESID'!$M$5,IF(OR('MAPAS DE RIESGOS INHER Y RESID'!$I$4='MATRIZ DE RIESGOS DE SST'!P56,P56&lt;'MAPAS DE RIESGOS INHER Y RESID'!$J$4+1),'MAPAS DE RIESGOS INHER Y RESID'!$M$4,'MAPAS DE RIESGOS INHER Y RESID'!$M$3)))</f>
        <v>ALTO</v>
      </c>
      <c r="R56" s="77" t="s">
        <v>397</v>
      </c>
      <c r="S56" s="77" t="s">
        <v>398</v>
      </c>
      <c r="T56" s="77" t="s">
        <v>399</v>
      </c>
      <c r="U56" s="77" t="s">
        <v>400</v>
      </c>
      <c r="V56" s="89" t="s">
        <v>177</v>
      </c>
      <c r="W56" s="91">
        <f>VLOOKUP(V56,'MAPAS DE RIESGOS INHER Y RESID'!$E$16:$F$18,2,FALSE)</f>
        <v>0.15</v>
      </c>
      <c r="X56" s="92">
        <f t="shared" ref="X56:X58" si="27">P56-(P56*W56)</f>
        <v>54.4</v>
      </c>
      <c r="Y56" s="89" t="str">
        <f>IF(OR('MAPAS DE RIESGOS INHER Y RESID'!$G$18='MATRIZ DE RIESGOS DE SST'!X56,X56&lt;'MAPAS DE RIESGOS INHER Y RESID'!$G$16+1),'MAPAS DE RIESGOS INHER Y RESID'!$M$19,IF(OR('MAPAS DE RIESGOS INHER Y RESID'!$H$17='MATRIZ DE RIESGOS DE SST'!X56,X56&lt;'MAPAS DE RIESGOS INHER Y RESID'!$I$18+1),'MAPAS DE RIESGOS INHER Y RESID'!$M$18,IF(OR('MAPAS DE RIESGOS INHER Y RESID'!$I$17='MATRIZ DE RIESGOS DE SST'!X56,X56&lt;'MAPAS DE RIESGOS INHER Y RESID'!$J$17+1),'MAPAS DE RIESGOS INHER Y RESID'!$M$17,'MAPAS DE RIESGOS INHER Y RESID'!$M$16)))</f>
        <v>MODERADO</v>
      </c>
      <c r="Z56" s="77" t="str">
        <f>VLOOKUP('MATRIZ DE RIESGOS DE SST'!Y56,'TABLA DE CRITERIOS'!$A$25:$B$28,2,FALSE)</f>
        <v>Reforzar la divulgación y aplicación de los controles existentes para mejorar su eficacia o complementar dichos controles estableciendo el plan de acción necesario, teniendo en cuenta la jerarquía de definición de controles.</v>
      </c>
    </row>
    <row r="57" spans="1:26" ht="160.5" customHeight="1" x14ac:dyDescent="0.25">
      <c r="A57" s="131"/>
      <c r="B57" s="123"/>
      <c r="C57" s="123"/>
      <c r="D57" s="123"/>
      <c r="E57" s="123"/>
      <c r="F57" s="123"/>
      <c r="G57" s="123"/>
      <c r="H57" s="130"/>
      <c r="I57" s="77" t="s">
        <v>456</v>
      </c>
      <c r="J57" s="78" t="s">
        <v>227</v>
      </c>
      <c r="K57" s="77" t="s">
        <v>76</v>
      </c>
      <c r="L57" s="89" t="s">
        <v>183</v>
      </c>
      <c r="M57" s="90">
        <f>VLOOKUP('MATRIZ DE RIESGOS DE SST'!L57,'MAPAS DE RIESGOS INHER Y RESID'!$E$3:$F$7,2,FALSE)</f>
        <v>4</v>
      </c>
      <c r="N57" s="89" t="s">
        <v>188</v>
      </c>
      <c r="O57" s="90">
        <f>VLOOKUP('MATRIZ DE RIESGOS DE SST'!N57,'MAPAS DE RIESGOS INHER Y RESID'!$O$3:$P$7,2,FALSE)</f>
        <v>16</v>
      </c>
      <c r="P57" s="90">
        <f t="shared" si="26"/>
        <v>64</v>
      </c>
      <c r="Q57" s="89" t="str">
        <f>IF(OR('MAPAS DE RIESGOS INHER Y RESID'!$G$7='MATRIZ DE RIESGOS DE SST'!P57,P57&lt;'MAPAS DE RIESGOS INHER Y RESID'!$G$3+1),'MAPAS DE RIESGOS INHER Y RESID'!$M$6,IF(OR('MAPAS DE RIESGOS INHER Y RESID'!$H$5='MATRIZ DE RIESGOS DE SST'!P57,P57&lt;'MAPAS DE RIESGOS INHER Y RESID'!$I$5+1),'MAPAS DE RIESGOS INHER Y RESID'!$M$5,IF(OR('MAPAS DE RIESGOS INHER Y RESID'!$I$4='MATRIZ DE RIESGOS DE SST'!P57,P57&lt;'MAPAS DE RIESGOS INHER Y RESID'!$J$4+1),'MAPAS DE RIESGOS INHER Y RESID'!$M$4,'MAPAS DE RIESGOS INHER Y RESID'!$M$3)))</f>
        <v>ALTO</v>
      </c>
      <c r="R57" s="77"/>
      <c r="S57" s="77"/>
      <c r="T57" s="77" t="s">
        <v>347</v>
      </c>
      <c r="U57" s="77" t="s">
        <v>349</v>
      </c>
      <c r="V57" s="89" t="s">
        <v>178</v>
      </c>
      <c r="W57" s="91">
        <f>VLOOKUP(V57,'MAPAS DE RIESGOS INHER Y RESID'!$E$16:$F$18,2,FALSE)</f>
        <v>0.4</v>
      </c>
      <c r="X57" s="92">
        <f t="shared" si="27"/>
        <v>38.4</v>
      </c>
      <c r="Y57" s="89" t="str">
        <f>IF(OR('MAPAS DE RIESGOS INHER Y RESID'!$G$18='MATRIZ DE RIESGOS DE SST'!X57,X57&lt;'MAPAS DE RIESGOS INHER Y RESID'!$G$16+1),'MAPAS DE RIESGOS INHER Y RESID'!$M$19,IF(OR('MAPAS DE RIESGOS INHER Y RESID'!$H$17='MATRIZ DE RIESGOS DE SST'!X57,X57&lt;'MAPAS DE RIESGOS INHER Y RESID'!$I$18+1),'MAPAS DE RIESGOS INHER Y RESID'!$M$18,IF(OR('MAPAS DE RIESGOS INHER Y RESID'!$I$17='MATRIZ DE RIESGOS DE SST'!X57,X57&lt;'MAPAS DE RIESGOS INHER Y RESID'!$J$17+1),'MAPAS DE RIESGOS INHER Y RESID'!$M$17,'MAPAS DE RIESGOS INHER Y RESID'!$M$16)))</f>
        <v>MODERADO</v>
      </c>
      <c r="Z57" s="77" t="str">
        <f>VLOOKUP('MATRIZ DE RIESGOS DE SST'!Y57,'TABLA DE CRITERIOS'!$A$25:$B$28,2,FALSE)</f>
        <v>Reforzar la divulgación y aplicación de los controles existentes para mejorar su eficacia o complementar dichos controles estableciendo el plan de acción necesario, teniendo en cuenta la jerarquía de definición de controles.</v>
      </c>
    </row>
    <row r="58" spans="1:26" ht="174.75" customHeight="1" x14ac:dyDescent="0.25">
      <c r="A58" s="132"/>
      <c r="B58" s="124"/>
      <c r="C58" s="124"/>
      <c r="D58" s="124"/>
      <c r="E58" s="124"/>
      <c r="F58" s="124"/>
      <c r="G58" s="124"/>
      <c r="H58" s="133"/>
      <c r="I58" s="77" t="s">
        <v>67</v>
      </c>
      <c r="J58" s="78" t="s">
        <v>374</v>
      </c>
      <c r="K58" s="77" t="s">
        <v>375</v>
      </c>
      <c r="L58" s="89" t="s">
        <v>178</v>
      </c>
      <c r="M58" s="90">
        <f>VLOOKUP('MATRIZ DE RIESGOS DE SST'!L58,'MAPAS DE RIESGOS INHER Y RESID'!$E$3:$F$7,2,FALSE)</f>
        <v>3</v>
      </c>
      <c r="N58" s="89" t="s">
        <v>188</v>
      </c>
      <c r="O58" s="90">
        <f>VLOOKUP('MATRIZ DE RIESGOS DE SST'!N58,'MAPAS DE RIESGOS INHER Y RESID'!$O$3:$P$7,2,FALSE)</f>
        <v>16</v>
      </c>
      <c r="P58" s="90">
        <f t="shared" si="26"/>
        <v>48</v>
      </c>
      <c r="Q58" s="89" t="str">
        <f>IF(OR('MAPAS DE RIESGOS INHER Y RESID'!$G$7='MATRIZ DE RIESGOS DE SST'!P58,P58&lt;'MAPAS DE RIESGOS INHER Y RESID'!$G$3+1),'MAPAS DE RIESGOS INHER Y RESID'!$M$6,IF(OR('MAPAS DE RIESGOS INHER Y RESID'!$H$5='MATRIZ DE RIESGOS DE SST'!P58,P58&lt;'MAPAS DE RIESGOS INHER Y RESID'!$I$5+1),'MAPAS DE RIESGOS INHER Y RESID'!$M$5,IF(OR('MAPAS DE RIESGOS INHER Y RESID'!$I$4='MATRIZ DE RIESGOS DE SST'!P58,P58&lt;'MAPAS DE RIESGOS INHER Y RESID'!$J$4+1),'MAPAS DE RIESGOS INHER Y RESID'!$M$4,'MAPAS DE RIESGOS INHER Y RESID'!$M$3)))</f>
        <v>MODERADO</v>
      </c>
      <c r="R58" s="77"/>
      <c r="S58" s="77" t="s">
        <v>371</v>
      </c>
      <c r="T58" s="77" t="s">
        <v>372</v>
      </c>
      <c r="U58" s="77"/>
      <c r="V58" s="89" t="s">
        <v>179</v>
      </c>
      <c r="W58" s="91">
        <f>VLOOKUP(V58,'MAPAS DE RIESGOS INHER Y RESID'!$E$16:$F$18,2,FALSE)</f>
        <v>0.9</v>
      </c>
      <c r="X58" s="92">
        <f t="shared" si="27"/>
        <v>4.7999999999999972</v>
      </c>
      <c r="Y58" s="89" t="str">
        <f>IF(OR('MAPAS DE RIESGOS INHER Y RESID'!$G$18='MATRIZ DE RIESGOS DE SST'!X58,X58&lt;'MAPAS DE RIESGOS INHER Y RESID'!$G$16+1),'MAPAS DE RIESGOS INHER Y RESID'!$M$19,IF(OR('MAPAS DE RIESGOS INHER Y RESID'!$H$17='MATRIZ DE RIESGOS DE SST'!X58,X58&lt;'MAPAS DE RIESGOS INHER Y RESID'!$I$18+1),'MAPAS DE RIESGOS INHER Y RESID'!$M$18,IF(OR('MAPAS DE RIESGOS INHER Y RESID'!$I$17='MATRIZ DE RIESGOS DE SST'!X58,X58&lt;'MAPAS DE RIESGOS INHER Y RESID'!$J$17+1),'MAPAS DE RIESGOS INHER Y RESID'!$M$17,'MAPAS DE RIESGOS INHER Y RESID'!$M$16)))</f>
        <v>BAJO</v>
      </c>
      <c r="Z58" s="77" t="str">
        <f>VLOOKUP('MATRIZ DE RIESGOS DE SST'!Y58,'TABLA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9" spans="1:26" ht="174.75" customHeight="1" x14ac:dyDescent="0.25">
      <c r="A59" s="126" t="s">
        <v>453</v>
      </c>
      <c r="B59" s="125" t="s">
        <v>376</v>
      </c>
      <c r="C59" s="110"/>
      <c r="D59" s="125" t="s">
        <v>376</v>
      </c>
      <c r="E59" s="125"/>
      <c r="F59" s="125"/>
      <c r="G59" s="125" t="s">
        <v>376</v>
      </c>
      <c r="H59" s="125" t="s">
        <v>401</v>
      </c>
      <c r="I59" s="80" t="s">
        <v>62</v>
      </c>
      <c r="J59" s="79" t="s">
        <v>422</v>
      </c>
      <c r="K59" s="80" t="s">
        <v>63</v>
      </c>
      <c r="L59" s="89" t="s">
        <v>184</v>
      </c>
      <c r="M59" s="90">
        <f>VLOOKUP('MATRIZ DE RIESGOS DE SST'!L59,'MAPAS DE RIESGOS INHER Y RESID'!$E$3:$F$7,2,FALSE)</f>
        <v>2</v>
      </c>
      <c r="N59" s="89" t="s">
        <v>188</v>
      </c>
      <c r="O59" s="90">
        <f>VLOOKUP('MATRIZ DE RIESGOS DE SST'!N59,'MAPAS DE RIESGOS INHER Y RESID'!$O$3:$P$7,2,FALSE)</f>
        <v>16</v>
      </c>
      <c r="P59" s="90">
        <f>+M59*O59</f>
        <v>32</v>
      </c>
      <c r="Q59" s="89" t="str">
        <f>IF(OR('MAPAS DE RIESGOS INHER Y RESID'!$G$7='MATRIZ DE RIESGOS DE SST'!P59,P59&lt;'MAPAS DE RIESGOS INHER Y RESID'!$G$3+1),'MAPAS DE RIESGOS INHER Y RESID'!$M$6,IF(OR('MAPAS DE RIESGOS INHER Y RESID'!$H$5='MATRIZ DE RIESGOS DE SST'!P59,P59&lt;'MAPAS DE RIESGOS INHER Y RESID'!$I$5+1),'MAPAS DE RIESGOS INHER Y RESID'!$M$5,IF(OR('MAPAS DE RIESGOS INHER Y RESID'!$I$4='MATRIZ DE RIESGOS DE SST'!P59,P59&lt;'MAPAS DE RIESGOS INHER Y RESID'!$J$4+1),'MAPAS DE RIESGOS INHER Y RESID'!$M$4,'MAPAS DE RIESGOS INHER Y RESID'!$M$3)))</f>
        <v>MODERADO</v>
      </c>
      <c r="R59" s="77"/>
      <c r="S59" s="77"/>
      <c r="T59" s="27" t="s">
        <v>380</v>
      </c>
      <c r="U59" s="27"/>
      <c r="V59" s="89" t="s">
        <v>179</v>
      </c>
      <c r="W59" s="91">
        <f>VLOOKUP(V59,'MAPAS DE RIESGOS INHER Y RESID'!$E$16:$F$18,2,FALSE)</f>
        <v>0.9</v>
      </c>
      <c r="X59" s="92">
        <f>P59-(W59*P59)</f>
        <v>3.1999999999999993</v>
      </c>
      <c r="Y59" s="89" t="str">
        <f>IF(OR('MAPAS DE RIESGOS INHER Y RESID'!$G$18='MATRIZ DE RIESGOS DE SST'!X59,X59&lt;'MAPAS DE RIESGOS INHER Y RESID'!$G$16+1),'MAPAS DE RIESGOS INHER Y RESID'!$M$19,IF(OR('MAPAS DE RIESGOS INHER Y RESID'!$H$17='MATRIZ DE RIESGOS DE SST'!X59,X59&lt;'MAPAS DE RIESGOS INHER Y RESID'!$I$18+1),'MAPAS DE RIESGOS INHER Y RESID'!$M$18,IF(OR('MAPAS DE RIESGOS INHER Y RESID'!$I$17='MATRIZ DE RIESGOS DE SST'!X59,X59&lt;'MAPAS DE RIESGOS INHER Y RESID'!$J$17+1),'MAPAS DE RIESGOS INHER Y RESID'!$M$17,'MAPAS DE RIESGOS INHER Y RESID'!$M$16)))</f>
        <v>BAJO</v>
      </c>
      <c r="Z59" s="77" t="str">
        <f>VLOOKUP('MATRIZ DE RIESGOS DE SST'!Y59,'TABLA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0" spans="1:26" s="28" customFormat="1" ht="156" customHeight="1" x14ac:dyDescent="0.25">
      <c r="A60" s="127"/>
      <c r="B60" s="123"/>
      <c r="C60" s="111"/>
      <c r="D60" s="123"/>
      <c r="E60" s="123"/>
      <c r="F60" s="123"/>
      <c r="G60" s="123"/>
      <c r="H60" s="123"/>
      <c r="I60" s="77" t="s">
        <v>88</v>
      </c>
      <c r="J60" s="78" t="s">
        <v>384</v>
      </c>
      <c r="K60" s="77" t="s">
        <v>89</v>
      </c>
      <c r="L60" s="89" t="s">
        <v>183</v>
      </c>
      <c r="M60" s="90">
        <f>VLOOKUP('MATRIZ DE RIESGOS DE SST'!L60,'MAPAS DE RIESGOS INHER Y RESID'!$E$3:$F$7,2,FALSE)</f>
        <v>4</v>
      </c>
      <c r="N60" s="89" t="s">
        <v>188</v>
      </c>
      <c r="O60" s="90">
        <f>VLOOKUP('MATRIZ DE RIESGOS DE SST'!N60,'MAPAS DE RIESGOS INHER Y RESID'!$O$3:$P$7,2,FALSE)</f>
        <v>16</v>
      </c>
      <c r="P60" s="90">
        <f>M60*O60</f>
        <v>64</v>
      </c>
      <c r="Q60" s="89" t="str">
        <f>IF(OR('MAPAS DE RIESGOS INHER Y RESID'!$G$7='MATRIZ DE RIESGOS DE SST'!P60,P60&lt;'MAPAS DE RIESGOS INHER Y RESID'!$G$3+1),'MAPAS DE RIESGOS INHER Y RESID'!$M$6,IF(OR('MAPAS DE RIESGOS INHER Y RESID'!$H$5='MATRIZ DE RIESGOS DE SST'!P60,P60&lt;'MAPAS DE RIESGOS INHER Y RESID'!$I$5+1),'MAPAS DE RIESGOS INHER Y RESID'!$M$5,IF(OR('MAPAS DE RIESGOS INHER Y RESID'!$I$4='MATRIZ DE RIESGOS DE SST'!P60,P60&lt;'MAPAS DE RIESGOS INHER Y RESID'!$J$4+1),'MAPAS DE RIESGOS INHER Y RESID'!$M$4,'MAPAS DE RIESGOS INHER Y RESID'!$M$3)))</f>
        <v>ALTO</v>
      </c>
      <c r="R60" s="77" t="s">
        <v>402</v>
      </c>
      <c r="S60" s="77"/>
      <c r="T60" s="77" t="s">
        <v>403</v>
      </c>
      <c r="U60" s="77" t="s">
        <v>404</v>
      </c>
      <c r="V60" s="89" t="s">
        <v>179</v>
      </c>
      <c r="W60" s="91">
        <f>VLOOKUP(V60,'MAPAS DE RIESGOS INHER Y RESID'!$E$16:$F$18,2,FALSE)</f>
        <v>0.9</v>
      </c>
      <c r="X60" s="92">
        <f>P60-(W60*P60)</f>
        <v>6.3999999999999986</v>
      </c>
      <c r="Y60" s="89" t="str">
        <f>IF(OR('MAPAS DE RIESGOS INHER Y RESID'!$G$18='MATRIZ DE RIESGOS DE SST'!X60,X60&lt;'MAPAS DE RIESGOS INHER Y RESID'!$G$16+1),'MAPAS DE RIESGOS INHER Y RESID'!$M$19,IF(OR('MAPAS DE RIESGOS INHER Y RESID'!$H$17='MATRIZ DE RIESGOS DE SST'!X60,X60&lt;'MAPAS DE RIESGOS INHER Y RESID'!$I$18+1),'MAPAS DE RIESGOS INHER Y RESID'!$M$18,IF(OR('MAPAS DE RIESGOS INHER Y RESID'!$I$17='MATRIZ DE RIESGOS DE SST'!X60,X60&lt;'MAPAS DE RIESGOS INHER Y RESID'!$J$17+1),'MAPAS DE RIESGOS INHER Y RESID'!$M$17,'MAPAS DE RIESGOS INHER Y RESID'!$M$16)))</f>
        <v>BAJO</v>
      </c>
      <c r="Z60" s="77" t="str">
        <f>VLOOKUP('MATRIZ DE RIESGOS DE SST'!Y60,'TABLA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1" spans="1:26" s="28" customFormat="1" ht="231" customHeight="1" x14ac:dyDescent="0.25">
      <c r="A61" s="127"/>
      <c r="B61" s="123"/>
      <c r="C61" s="111"/>
      <c r="D61" s="123"/>
      <c r="E61" s="123"/>
      <c r="F61" s="123"/>
      <c r="G61" s="123"/>
      <c r="H61" s="123"/>
      <c r="I61" s="77" t="s">
        <v>114</v>
      </c>
      <c r="J61" s="78" t="s">
        <v>222</v>
      </c>
      <c r="K61" s="77" t="s">
        <v>115</v>
      </c>
      <c r="L61" s="89" t="s">
        <v>178</v>
      </c>
      <c r="M61" s="90">
        <f>VLOOKUP('MATRIZ DE RIESGOS DE SST'!L61,'MAPAS DE RIESGOS INHER Y RESID'!$E$3:$F$7,2,FALSE)</f>
        <v>3</v>
      </c>
      <c r="N61" s="89" t="s">
        <v>188</v>
      </c>
      <c r="O61" s="90">
        <f>VLOOKUP('MATRIZ DE RIESGOS DE SST'!N61,'MAPAS DE RIESGOS INHER Y RESID'!$O$3:$P$7,2,FALSE)</f>
        <v>16</v>
      </c>
      <c r="P61" s="90">
        <f>M61*O61</f>
        <v>48</v>
      </c>
      <c r="Q61" s="89" t="str">
        <f>IF(OR('MAPAS DE RIESGOS INHER Y RESID'!$G$7='MATRIZ DE RIESGOS DE SST'!P61,P61&lt;'MAPAS DE RIESGOS INHER Y RESID'!$G$3+1),'MAPAS DE RIESGOS INHER Y RESID'!$M$6,IF(OR('MAPAS DE RIESGOS INHER Y RESID'!$H$5='MATRIZ DE RIESGOS DE SST'!P61,P61&lt;'MAPAS DE RIESGOS INHER Y RESID'!$I$5+1),'MAPAS DE RIESGOS INHER Y RESID'!$M$5,IF(OR('MAPAS DE RIESGOS INHER Y RESID'!$I$4='MATRIZ DE RIESGOS DE SST'!P61,P61&lt;'MAPAS DE RIESGOS INHER Y RESID'!$J$4+1),'MAPAS DE RIESGOS INHER Y RESID'!$M$4,'MAPAS DE RIESGOS INHER Y RESID'!$M$3)))</f>
        <v>MODERADO</v>
      </c>
      <c r="R61" s="77" t="s">
        <v>420</v>
      </c>
      <c r="S61" s="77"/>
      <c r="T61" s="77" t="s">
        <v>421</v>
      </c>
      <c r="U61" s="77" t="s">
        <v>404</v>
      </c>
      <c r="V61" s="89" t="s">
        <v>179</v>
      </c>
      <c r="W61" s="91">
        <f>VLOOKUP(V61,'MAPAS DE RIESGOS INHER Y RESID'!$E$16:$F$18,2,FALSE)</f>
        <v>0.9</v>
      </c>
      <c r="X61" s="92">
        <f>P61-(W61*P61)</f>
        <v>4.7999999999999972</v>
      </c>
      <c r="Y61" s="89" t="str">
        <f>IF(OR('MAPAS DE RIESGOS INHER Y RESID'!$G$18='MATRIZ DE RIESGOS DE SST'!X61,X61&lt;'MAPAS DE RIESGOS INHER Y RESID'!$G$16+1),'MAPAS DE RIESGOS INHER Y RESID'!$M$19,IF(OR('MAPAS DE RIESGOS INHER Y RESID'!$H$17='MATRIZ DE RIESGOS DE SST'!X61,X61&lt;'MAPAS DE RIESGOS INHER Y RESID'!$I$18+1),'MAPAS DE RIESGOS INHER Y RESID'!$M$18,IF(OR('MAPAS DE RIESGOS INHER Y RESID'!$I$17='MATRIZ DE RIESGOS DE SST'!X61,X61&lt;'MAPAS DE RIESGOS INHER Y RESID'!$J$17+1),'MAPAS DE RIESGOS INHER Y RESID'!$M$17,'MAPAS DE RIESGOS INHER Y RESID'!$M$16)))</f>
        <v>BAJO</v>
      </c>
      <c r="Z61" s="77" t="str">
        <f>VLOOKUP('MATRIZ DE RIESGOS DE SST'!Y61,'TABLA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2" spans="1:26" s="28" customFormat="1" ht="141" customHeight="1" x14ac:dyDescent="0.25">
      <c r="A62" s="127"/>
      <c r="B62" s="123"/>
      <c r="C62" s="111"/>
      <c r="D62" s="123"/>
      <c r="E62" s="123"/>
      <c r="F62" s="123"/>
      <c r="G62" s="123"/>
      <c r="H62" s="123"/>
      <c r="I62" s="77" t="s">
        <v>207</v>
      </c>
      <c r="J62" s="78" t="s">
        <v>329</v>
      </c>
      <c r="K62" s="77" t="s">
        <v>108</v>
      </c>
      <c r="L62" s="89" t="s">
        <v>178</v>
      </c>
      <c r="M62" s="90">
        <f>VLOOKUP('MATRIZ DE RIESGOS DE SST'!L62,'MAPAS DE RIESGOS INHER Y RESID'!$E$3:$F$7,2,FALSE)</f>
        <v>3</v>
      </c>
      <c r="N62" s="89" t="s">
        <v>188</v>
      </c>
      <c r="O62" s="90">
        <f>VLOOKUP('MATRIZ DE RIESGOS DE SST'!N62,'MAPAS DE RIESGOS INHER Y RESID'!$O$3:$P$7,2,FALSE)</f>
        <v>16</v>
      </c>
      <c r="P62" s="90">
        <f>+M62*O62</f>
        <v>48</v>
      </c>
      <c r="Q62" s="89" t="str">
        <f>IF(OR('MAPAS DE RIESGOS INHER Y RESID'!$G$7='MATRIZ DE RIESGOS DE SST'!P62,P62&lt;'MAPAS DE RIESGOS INHER Y RESID'!$G$3+1),'MAPAS DE RIESGOS INHER Y RESID'!$M$6,IF(OR('MAPAS DE RIESGOS INHER Y RESID'!$H$5='MATRIZ DE RIESGOS DE SST'!P62,P62&lt;'MAPAS DE RIESGOS INHER Y RESID'!$I$5+1),'MAPAS DE RIESGOS INHER Y RESID'!$M$5,IF(OR('MAPAS DE RIESGOS INHER Y RESID'!$I$4='MATRIZ DE RIESGOS DE SST'!P62,P62&lt;'MAPAS DE RIESGOS INHER Y RESID'!$J$4+1),'MAPAS DE RIESGOS INHER Y RESID'!$M$4,'MAPAS DE RIESGOS INHER Y RESID'!$M$3)))</f>
        <v>MODERADO</v>
      </c>
      <c r="R62" s="77" t="s">
        <v>405</v>
      </c>
      <c r="S62" s="77"/>
      <c r="T62" s="27" t="s">
        <v>406</v>
      </c>
      <c r="U62" s="27" t="s">
        <v>404</v>
      </c>
      <c r="V62" s="89" t="s">
        <v>179</v>
      </c>
      <c r="W62" s="91">
        <f>VLOOKUP(V62,'MAPAS DE RIESGOS INHER Y RESID'!$E$16:$F$18,2,FALSE)</f>
        <v>0.9</v>
      </c>
      <c r="X62" s="92">
        <f>P62-(W62*P62)</f>
        <v>4.7999999999999972</v>
      </c>
      <c r="Y62" s="89" t="str">
        <f>IF(OR('MAPAS DE RIESGOS INHER Y RESID'!$G$18='MATRIZ DE RIESGOS DE SST'!X62,X62&lt;'MAPAS DE RIESGOS INHER Y RESID'!$G$16+1),'MAPAS DE RIESGOS INHER Y RESID'!$M$19,IF(OR('MAPAS DE RIESGOS INHER Y RESID'!$H$17='MATRIZ DE RIESGOS DE SST'!X62,X62&lt;'MAPAS DE RIESGOS INHER Y RESID'!$I$18+1),'MAPAS DE RIESGOS INHER Y RESID'!$M$18,IF(OR('MAPAS DE RIESGOS INHER Y RESID'!$I$17='MATRIZ DE RIESGOS DE SST'!X62,X62&lt;'MAPAS DE RIESGOS INHER Y RESID'!$J$17+1),'MAPAS DE RIESGOS INHER Y RESID'!$M$17,'MAPAS DE RIESGOS INHER Y RESID'!$M$16)))</f>
        <v>BAJO</v>
      </c>
      <c r="Z62" s="77" t="str">
        <f>VLOOKUP('MATRIZ DE RIESGOS DE SST'!Y62,'TABLA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3" spans="1:26" ht="136.5" customHeight="1" x14ac:dyDescent="0.25">
      <c r="A63" s="127"/>
      <c r="B63" s="123"/>
      <c r="C63" s="111"/>
      <c r="D63" s="123"/>
      <c r="E63" s="123"/>
      <c r="F63" s="123"/>
      <c r="G63" s="123"/>
      <c r="H63" s="123"/>
      <c r="I63" s="77" t="s">
        <v>60</v>
      </c>
      <c r="J63" s="78" t="s">
        <v>407</v>
      </c>
      <c r="K63" s="77" t="s">
        <v>61</v>
      </c>
      <c r="L63" s="89" t="s">
        <v>178</v>
      </c>
      <c r="M63" s="90">
        <f>VLOOKUP('MATRIZ DE RIESGOS DE SST'!L63,'MAPAS DE RIESGOS INHER Y RESID'!$E$3:$F$7,2,FALSE)</f>
        <v>3</v>
      </c>
      <c r="N63" s="89" t="s">
        <v>188</v>
      </c>
      <c r="O63" s="90">
        <f>VLOOKUP('MATRIZ DE RIESGOS DE SST'!N63,'MAPAS DE RIESGOS INHER Y RESID'!$O$3:$P$7,2,FALSE)</f>
        <v>16</v>
      </c>
      <c r="P63" s="90">
        <f>M63*O63</f>
        <v>48</v>
      </c>
      <c r="Q63" s="89" t="str">
        <f>IF(OR('MAPAS DE RIESGOS INHER Y RESID'!$G$7='MATRIZ DE RIESGOS DE SST'!P63,P63&lt;'MAPAS DE RIESGOS INHER Y RESID'!$G$3+1),'MAPAS DE RIESGOS INHER Y RESID'!$M$6,IF(OR('MAPAS DE RIESGOS INHER Y RESID'!$H$5='MATRIZ DE RIESGOS DE SST'!P63,P63&lt;'MAPAS DE RIESGOS INHER Y RESID'!$I$5+1),'MAPAS DE RIESGOS INHER Y RESID'!$M$5,IF(OR('MAPAS DE RIESGOS INHER Y RESID'!$I$4='MATRIZ DE RIESGOS DE SST'!P63,P63&lt;'MAPAS DE RIESGOS INHER Y RESID'!$J$4+1),'MAPAS DE RIESGOS INHER Y RESID'!$M$4,'MAPAS DE RIESGOS INHER Y RESID'!$M$3)))</f>
        <v>MODERADO</v>
      </c>
      <c r="R63" s="77"/>
      <c r="S63" s="77" t="s">
        <v>274</v>
      </c>
      <c r="T63" s="77" t="s">
        <v>275</v>
      </c>
      <c r="U63" s="77" t="s">
        <v>285</v>
      </c>
      <c r="V63" s="89" t="s">
        <v>179</v>
      </c>
      <c r="W63" s="91">
        <f>VLOOKUP(V63,'MAPAS DE RIESGOS INHER Y RESID'!$E$16:$F$18,2,FALSE)</f>
        <v>0.9</v>
      </c>
      <c r="X63" s="92">
        <f>P63-(W63*P63)</f>
        <v>4.7999999999999972</v>
      </c>
      <c r="Y63" s="89" t="str">
        <f>IF(OR('MAPAS DE RIESGOS INHER Y RESID'!$G$18='MATRIZ DE RIESGOS DE SST'!X63,X63&lt;'MAPAS DE RIESGOS INHER Y RESID'!$G$16+1),'MAPAS DE RIESGOS INHER Y RESID'!$M$19,IF(OR('MAPAS DE RIESGOS INHER Y RESID'!$H$17='MATRIZ DE RIESGOS DE SST'!X63,X63&lt;'MAPAS DE RIESGOS INHER Y RESID'!$I$18+1),'MAPAS DE RIESGOS INHER Y RESID'!$M$18,IF(OR('MAPAS DE RIESGOS INHER Y RESID'!$I$17='MATRIZ DE RIESGOS DE SST'!X63,X63&lt;'MAPAS DE RIESGOS INHER Y RESID'!$J$17+1),'MAPAS DE RIESGOS INHER Y RESID'!$M$17,'MAPAS DE RIESGOS INHER Y RESID'!$M$16)))</f>
        <v>BAJO</v>
      </c>
      <c r="Z63" s="77" t="str">
        <f>VLOOKUP('MATRIZ DE RIESGOS DE SST'!Y63,'TABLA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4" spans="1:26" ht="136.5" customHeight="1" x14ac:dyDescent="0.25">
      <c r="A64" s="128"/>
      <c r="B64" s="124"/>
      <c r="C64" s="112"/>
      <c r="D64" s="124"/>
      <c r="E64" s="124"/>
      <c r="F64" s="124"/>
      <c r="G64" s="124"/>
      <c r="H64" s="124"/>
      <c r="I64" s="77" t="s">
        <v>67</v>
      </c>
      <c r="J64" s="78" t="s">
        <v>374</v>
      </c>
      <c r="K64" s="77" t="s">
        <v>375</v>
      </c>
      <c r="L64" s="89" t="s">
        <v>178</v>
      </c>
      <c r="M64" s="90">
        <f>VLOOKUP('MATRIZ DE RIESGOS DE SST'!L64,'MAPAS DE RIESGOS INHER Y RESID'!$E$3:$F$7,2,FALSE)</f>
        <v>3</v>
      </c>
      <c r="N64" s="89" t="s">
        <v>188</v>
      </c>
      <c r="O64" s="90">
        <f>VLOOKUP('MATRIZ DE RIESGOS DE SST'!N64,'MAPAS DE RIESGOS INHER Y RESID'!$O$3:$P$7,2,FALSE)</f>
        <v>16</v>
      </c>
      <c r="P64" s="90">
        <f t="shared" ref="P64" si="28">M64*O64</f>
        <v>48</v>
      </c>
      <c r="Q64" s="89" t="str">
        <f>IF(OR('MAPAS DE RIESGOS INHER Y RESID'!$G$7='MATRIZ DE RIESGOS DE SST'!P64,P64&lt;'MAPAS DE RIESGOS INHER Y RESID'!$G$3+1),'MAPAS DE RIESGOS INHER Y RESID'!$M$6,IF(OR('MAPAS DE RIESGOS INHER Y RESID'!$H$5='MATRIZ DE RIESGOS DE SST'!P64,P64&lt;'MAPAS DE RIESGOS INHER Y RESID'!$I$5+1),'MAPAS DE RIESGOS INHER Y RESID'!$M$5,IF(OR('MAPAS DE RIESGOS INHER Y RESID'!$I$4='MATRIZ DE RIESGOS DE SST'!P64,P64&lt;'MAPAS DE RIESGOS INHER Y RESID'!$J$4+1),'MAPAS DE RIESGOS INHER Y RESID'!$M$4,'MAPAS DE RIESGOS INHER Y RESID'!$M$3)))</f>
        <v>MODERADO</v>
      </c>
      <c r="R64" s="77"/>
      <c r="S64" s="77" t="s">
        <v>371</v>
      </c>
      <c r="T64" s="77" t="s">
        <v>372</v>
      </c>
      <c r="U64" s="77"/>
      <c r="V64" s="89" t="s">
        <v>179</v>
      </c>
      <c r="W64" s="91">
        <f>VLOOKUP(V64,'MAPAS DE RIESGOS INHER Y RESID'!$E$16:$F$18,2,FALSE)</f>
        <v>0.9</v>
      </c>
      <c r="X64" s="92">
        <f t="shared" ref="X64" si="29">P64-(W64*P64)</f>
        <v>4.7999999999999972</v>
      </c>
      <c r="Y64" s="89" t="str">
        <f>IF(OR('MAPAS DE RIESGOS INHER Y RESID'!$G$18='MATRIZ DE RIESGOS DE SST'!X64,X64&lt;'MAPAS DE RIESGOS INHER Y RESID'!$G$16+1),'MAPAS DE RIESGOS INHER Y RESID'!$M$19,IF(OR('MAPAS DE RIESGOS INHER Y RESID'!$H$17='MATRIZ DE RIESGOS DE SST'!X64,X64&lt;'MAPAS DE RIESGOS INHER Y RESID'!$I$18+1),'MAPAS DE RIESGOS INHER Y RESID'!$M$18,IF(OR('MAPAS DE RIESGOS INHER Y RESID'!$I$17='MATRIZ DE RIESGOS DE SST'!X64,X64&lt;'MAPAS DE RIESGOS INHER Y RESID'!$J$17+1),'MAPAS DE RIESGOS INHER Y RESID'!$M$17,'MAPAS DE RIESGOS INHER Y RESID'!$M$16)))</f>
        <v>BAJO</v>
      </c>
      <c r="Z64" s="77" t="str">
        <f>VLOOKUP('MATRIZ DE RIESGOS DE SST'!Y64,'TABLA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5" spans="1:26" ht="117" customHeight="1" x14ac:dyDescent="0.25">
      <c r="A65" s="166" t="s">
        <v>454</v>
      </c>
      <c r="B65" s="125" t="s">
        <v>376</v>
      </c>
      <c r="C65" s="110"/>
      <c r="D65" s="125" t="s">
        <v>376</v>
      </c>
      <c r="E65" s="110"/>
      <c r="F65" s="110"/>
      <c r="G65" s="125" t="s">
        <v>376</v>
      </c>
      <c r="H65" s="163" t="s">
        <v>427</v>
      </c>
      <c r="I65" s="106" t="s">
        <v>58</v>
      </c>
      <c r="J65" s="107" t="s">
        <v>425</v>
      </c>
      <c r="K65" s="77" t="s">
        <v>59</v>
      </c>
      <c r="L65" s="89" t="s">
        <v>184</v>
      </c>
      <c r="M65" s="90">
        <f>VLOOKUP('MATRIZ DE RIESGOS DE SST'!L65,'MAPAS DE RIESGOS INHER Y RESID'!$E$3:$F$7,2,FALSE)</f>
        <v>2</v>
      </c>
      <c r="N65" s="89" t="s">
        <v>187</v>
      </c>
      <c r="O65" s="90">
        <f>VLOOKUP('MATRIZ DE RIESGOS DE SST'!N65,'MAPAS DE RIESGOS INHER Y RESID'!$O$3:$P$7,2,FALSE)</f>
        <v>4</v>
      </c>
      <c r="P65" s="90">
        <f>M65*O65</f>
        <v>8</v>
      </c>
      <c r="Q65" s="89" t="str">
        <f>IF(OR('MAPAS DE RIESGOS INHER Y RESID'!$G$7='MATRIZ DE RIESGOS DE SST'!P65,P65&lt;'MAPAS DE RIESGOS INHER Y RESID'!$G$3+1),'MAPAS DE RIESGOS INHER Y RESID'!$M$6,IF(OR('MAPAS DE RIESGOS INHER Y RESID'!$H$5='MATRIZ DE RIESGOS DE SST'!P65,P65&lt;'MAPAS DE RIESGOS INHER Y RESID'!$I$5+1),'MAPAS DE RIESGOS INHER Y RESID'!$M$5,IF(OR('MAPAS DE RIESGOS INHER Y RESID'!$I$4='MATRIZ DE RIESGOS DE SST'!P65,P65&lt;'MAPAS DE RIESGOS INHER Y RESID'!$J$4+1),'MAPAS DE RIESGOS INHER Y RESID'!$M$4,'MAPAS DE RIESGOS INHER Y RESID'!$M$3)))</f>
        <v>BAJO</v>
      </c>
      <c r="R65" s="77"/>
      <c r="S65" s="77"/>
      <c r="T65" s="77" t="s">
        <v>408</v>
      </c>
      <c r="U65" s="77"/>
      <c r="V65" s="89" t="s">
        <v>179</v>
      </c>
      <c r="W65" s="91">
        <f>VLOOKUP(V65,'MAPAS DE RIESGOS INHER Y RESID'!$E$16:$F$18,2,FALSE)</f>
        <v>0.9</v>
      </c>
      <c r="X65" s="92">
        <f>P65-(W65*P65)</f>
        <v>0.79999999999999982</v>
      </c>
      <c r="Y65" s="89" t="str">
        <f>IF(OR('MAPAS DE RIESGOS INHER Y RESID'!$G$18='MATRIZ DE RIESGOS DE SST'!X65,X65&lt;'MAPAS DE RIESGOS INHER Y RESID'!$G$16+1),'MAPAS DE RIESGOS INHER Y RESID'!$M$19,IF(OR('MAPAS DE RIESGOS INHER Y RESID'!$H$17='MATRIZ DE RIESGOS DE SST'!X65,X65&lt;'MAPAS DE RIESGOS INHER Y RESID'!$I$18+1),'MAPAS DE RIESGOS INHER Y RESID'!$M$18,IF(OR('MAPAS DE RIESGOS INHER Y RESID'!$I$17='MATRIZ DE RIESGOS DE SST'!X65,X65&lt;'MAPAS DE RIESGOS INHER Y RESID'!$J$17+1),'MAPAS DE RIESGOS INHER Y RESID'!$M$17,'MAPAS DE RIESGOS INHER Y RESID'!$M$16)))</f>
        <v>BAJO</v>
      </c>
      <c r="Z65" s="77" t="str">
        <f>VLOOKUP('MATRIZ DE RIESGOS DE SST'!Y65,'TABLA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6" spans="1:26" ht="117" customHeight="1" x14ac:dyDescent="0.25">
      <c r="A66" s="167"/>
      <c r="B66" s="123"/>
      <c r="C66" s="111"/>
      <c r="D66" s="123"/>
      <c r="E66" s="111"/>
      <c r="F66" s="111"/>
      <c r="G66" s="123"/>
      <c r="H66" s="123"/>
      <c r="I66" s="80" t="s">
        <v>62</v>
      </c>
      <c r="J66" s="79" t="s">
        <v>422</v>
      </c>
      <c r="K66" s="80" t="s">
        <v>63</v>
      </c>
      <c r="L66" s="89" t="s">
        <v>184</v>
      </c>
      <c r="M66" s="90">
        <f>VLOOKUP('MATRIZ DE RIESGOS DE SST'!L66,'MAPAS DE RIESGOS INHER Y RESID'!$E$3:$F$7,2,FALSE)</f>
        <v>2</v>
      </c>
      <c r="N66" s="89" t="s">
        <v>188</v>
      </c>
      <c r="O66" s="90">
        <f>VLOOKUP('MATRIZ DE RIESGOS DE SST'!N66,'MAPAS DE RIESGOS INHER Y RESID'!$O$3:$P$7,2,FALSE)</f>
        <v>16</v>
      </c>
      <c r="P66" s="90">
        <f>+M66*O66</f>
        <v>32</v>
      </c>
      <c r="Q66" s="89" t="str">
        <f>IF(OR('MAPAS DE RIESGOS INHER Y RESID'!$G$7='MATRIZ DE RIESGOS DE SST'!P66,P66&lt;'MAPAS DE RIESGOS INHER Y RESID'!$G$3+1),'MAPAS DE RIESGOS INHER Y RESID'!$M$6,IF(OR('MAPAS DE RIESGOS INHER Y RESID'!$H$5='MATRIZ DE RIESGOS DE SST'!P66,P66&lt;'MAPAS DE RIESGOS INHER Y RESID'!$I$5+1),'MAPAS DE RIESGOS INHER Y RESID'!$M$5,IF(OR('MAPAS DE RIESGOS INHER Y RESID'!$I$4='MATRIZ DE RIESGOS DE SST'!P66,P66&lt;'MAPAS DE RIESGOS INHER Y RESID'!$J$4+1),'MAPAS DE RIESGOS INHER Y RESID'!$M$4,'MAPAS DE RIESGOS INHER Y RESID'!$M$3)))</f>
        <v>MODERADO</v>
      </c>
      <c r="R66" s="77"/>
      <c r="S66" s="77"/>
      <c r="T66" s="27" t="s">
        <v>380</v>
      </c>
      <c r="U66" s="27"/>
      <c r="V66" s="89" t="s">
        <v>179</v>
      </c>
      <c r="W66" s="91">
        <f>VLOOKUP(V66,'MAPAS DE RIESGOS INHER Y RESID'!$E$16:$F$18,2,FALSE)</f>
        <v>0.9</v>
      </c>
      <c r="X66" s="92">
        <f>P66-(W66*P66)</f>
        <v>3.1999999999999993</v>
      </c>
      <c r="Y66" s="89" t="str">
        <f>IF(OR('MAPAS DE RIESGOS INHER Y RESID'!$G$18='MATRIZ DE RIESGOS DE SST'!X66,X66&lt;'MAPAS DE RIESGOS INHER Y RESID'!$G$16+1),'MAPAS DE RIESGOS INHER Y RESID'!$M$19,IF(OR('MAPAS DE RIESGOS INHER Y RESID'!$H$17='MATRIZ DE RIESGOS DE SST'!X66,X66&lt;'MAPAS DE RIESGOS INHER Y RESID'!$I$18+1),'MAPAS DE RIESGOS INHER Y RESID'!$M$18,IF(OR('MAPAS DE RIESGOS INHER Y RESID'!$I$17='MATRIZ DE RIESGOS DE SST'!X66,X66&lt;'MAPAS DE RIESGOS INHER Y RESID'!$J$17+1),'MAPAS DE RIESGOS INHER Y RESID'!$M$17,'MAPAS DE RIESGOS INHER Y RESID'!$M$16)))</f>
        <v>BAJO</v>
      </c>
      <c r="Z66" s="77" t="str">
        <f>VLOOKUP('MATRIZ DE RIESGOS DE SST'!Y66,'TABLA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7" spans="1:26" ht="390" x14ac:dyDescent="0.25">
      <c r="A67" s="167"/>
      <c r="B67" s="123"/>
      <c r="C67" s="111"/>
      <c r="D67" s="123"/>
      <c r="E67" s="111"/>
      <c r="F67" s="111"/>
      <c r="G67" s="123"/>
      <c r="H67" s="123"/>
      <c r="I67" s="77" t="s">
        <v>86</v>
      </c>
      <c r="J67" s="78" t="s">
        <v>209</v>
      </c>
      <c r="K67" s="80" t="s">
        <v>87</v>
      </c>
      <c r="L67" s="89" t="s">
        <v>183</v>
      </c>
      <c r="M67" s="90">
        <f>VLOOKUP('MATRIZ DE RIESGOS DE SST'!L67,'MAPAS DE RIESGOS INHER Y RESID'!$E$3:$F$7,2,FALSE)</f>
        <v>4</v>
      </c>
      <c r="N67" s="89" t="s">
        <v>188</v>
      </c>
      <c r="O67" s="90">
        <f>VLOOKUP('MATRIZ DE RIESGOS DE SST'!N67,'MAPAS DE RIESGOS INHER Y RESID'!$O$3:$P$7,2,FALSE)</f>
        <v>16</v>
      </c>
      <c r="P67" s="90">
        <f>+M67*O67</f>
        <v>64</v>
      </c>
      <c r="Q67" s="89" t="str">
        <f>IF(OR('MAPAS DE RIESGOS INHER Y RESID'!$G$7='MATRIZ DE RIESGOS DE SST'!P67,P67&lt;'MAPAS DE RIESGOS INHER Y RESID'!$G$3+1),'MAPAS DE RIESGOS INHER Y RESID'!$M$6,IF(OR('MAPAS DE RIESGOS INHER Y RESID'!$H$5='MATRIZ DE RIESGOS DE SST'!P67,P67&lt;'MAPAS DE RIESGOS INHER Y RESID'!$I$5+1),'MAPAS DE RIESGOS INHER Y RESID'!$M$5,IF(OR('MAPAS DE RIESGOS INHER Y RESID'!$I$4='MATRIZ DE RIESGOS DE SST'!P67,P67&lt;'MAPAS DE RIESGOS INHER Y RESID'!$J$4+1),'MAPAS DE RIESGOS INHER Y RESID'!$M$4,'MAPAS DE RIESGOS INHER Y RESID'!$M$3)))</f>
        <v>ALTO</v>
      </c>
      <c r="R67" s="77" t="s">
        <v>409</v>
      </c>
      <c r="S67" s="77" t="s">
        <v>410</v>
      </c>
      <c r="T67" s="27" t="s">
        <v>411</v>
      </c>
      <c r="U67" s="27" t="s">
        <v>400</v>
      </c>
      <c r="V67" s="89" t="s">
        <v>178</v>
      </c>
      <c r="W67" s="91">
        <f>VLOOKUP(V67,'MAPAS DE RIESGOS INHER Y RESID'!$E$16:$F$18,2,FALSE)</f>
        <v>0.4</v>
      </c>
      <c r="X67" s="92">
        <f>P67-(W67*P67)</f>
        <v>38.4</v>
      </c>
      <c r="Y67" s="89" t="str">
        <f>IF(OR('MAPAS DE RIESGOS INHER Y RESID'!$G$18='MATRIZ DE RIESGOS DE SST'!X67,X67&lt;'MAPAS DE RIESGOS INHER Y RESID'!$G$16+1),'MAPAS DE RIESGOS INHER Y RESID'!$M$19,IF(OR('MAPAS DE RIESGOS INHER Y RESID'!$H$17='MATRIZ DE RIESGOS DE SST'!X67,X67&lt;'MAPAS DE RIESGOS INHER Y RESID'!$I$18+1),'MAPAS DE RIESGOS INHER Y RESID'!$M$18,IF(OR('MAPAS DE RIESGOS INHER Y RESID'!$I$17='MATRIZ DE RIESGOS DE SST'!X67,X67&lt;'MAPAS DE RIESGOS INHER Y RESID'!$J$17+1),'MAPAS DE RIESGOS INHER Y RESID'!$M$17,'MAPAS DE RIESGOS INHER Y RESID'!$M$16)))</f>
        <v>MODERADO</v>
      </c>
      <c r="Z67" s="77" t="str">
        <f>VLOOKUP('MATRIZ DE RIESGOS DE SST'!Y67,'TABLA DE CRITERIOS'!$A$25:$B$28,2,FALSE)</f>
        <v>Reforzar la divulgación y aplicación de los controles existentes para mejorar su eficacia o complementar dichos controles estableciendo el plan de acción necesario, teniendo en cuenta la jerarquía de definición de controles.</v>
      </c>
    </row>
    <row r="68" spans="1:26" ht="210.75" customHeight="1" x14ac:dyDescent="0.25">
      <c r="A68" s="167"/>
      <c r="B68" s="123"/>
      <c r="C68" s="111"/>
      <c r="D68" s="123"/>
      <c r="E68" s="111"/>
      <c r="F68" s="111"/>
      <c r="G68" s="123"/>
      <c r="H68" s="123"/>
      <c r="I68" s="77" t="s">
        <v>74</v>
      </c>
      <c r="J68" s="78" t="s">
        <v>75</v>
      </c>
      <c r="K68" s="77" t="s">
        <v>76</v>
      </c>
      <c r="L68" s="89" t="s">
        <v>183</v>
      </c>
      <c r="M68" s="90">
        <f>VLOOKUP('MATRIZ DE RIESGOS DE SST'!L68,'MAPAS DE RIESGOS INHER Y RESID'!$E$3:$F$7,2,FALSE)</f>
        <v>4</v>
      </c>
      <c r="N68" s="89" t="s">
        <v>188</v>
      </c>
      <c r="O68" s="90">
        <f>VLOOKUP('MATRIZ DE RIESGOS DE SST'!N68,'MAPAS DE RIESGOS INHER Y RESID'!$O$3:$P$7,2,FALSE)</f>
        <v>16</v>
      </c>
      <c r="P68" s="90">
        <f>M68*O68</f>
        <v>64</v>
      </c>
      <c r="Q68" s="89" t="str">
        <f>IF(OR('MAPAS DE RIESGOS INHER Y RESID'!$G$7='MATRIZ DE RIESGOS DE SST'!P68,P68&lt;'MAPAS DE RIESGOS INHER Y RESID'!$G$3+1),'MAPAS DE RIESGOS INHER Y RESID'!$M$6,IF(OR('MAPAS DE RIESGOS INHER Y RESID'!$H$5='MATRIZ DE RIESGOS DE SST'!P68,P68&lt;'MAPAS DE RIESGOS INHER Y RESID'!$I$5+1),'MAPAS DE RIESGOS INHER Y RESID'!$M$5,IF(OR('MAPAS DE RIESGOS INHER Y RESID'!$I$4='MATRIZ DE RIESGOS DE SST'!P68,P68&lt;'MAPAS DE RIESGOS INHER Y RESID'!$J$4+1),'MAPAS DE RIESGOS INHER Y RESID'!$M$4,'MAPAS DE RIESGOS INHER Y RESID'!$M$3)))</f>
        <v>ALTO</v>
      </c>
      <c r="R68" s="77"/>
      <c r="S68" s="77"/>
      <c r="T68" s="77" t="s">
        <v>412</v>
      </c>
      <c r="U68" s="77" t="s">
        <v>413</v>
      </c>
      <c r="V68" s="89" t="s">
        <v>178</v>
      </c>
      <c r="W68" s="91">
        <f>VLOOKUP(V68,'MAPAS DE RIESGOS INHER Y RESID'!$E$16:$F$18,2,FALSE)</f>
        <v>0.4</v>
      </c>
      <c r="X68" s="92">
        <f>P68-(W68*P68)</f>
        <v>38.4</v>
      </c>
      <c r="Y68" s="89" t="str">
        <f>IF(OR('MAPAS DE RIESGOS INHER Y RESID'!$G$18='MATRIZ DE RIESGOS DE SST'!X68,X68&lt;'MAPAS DE RIESGOS INHER Y RESID'!$G$16+1),'MAPAS DE RIESGOS INHER Y RESID'!$M$19,IF(OR('MAPAS DE RIESGOS INHER Y RESID'!$H$17='MATRIZ DE RIESGOS DE SST'!X68,X68&lt;'MAPAS DE RIESGOS INHER Y RESID'!$I$18+1),'MAPAS DE RIESGOS INHER Y RESID'!$M$18,IF(OR('MAPAS DE RIESGOS INHER Y RESID'!$I$17='MATRIZ DE RIESGOS DE SST'!X68,X68&lt;'MAPAS DE RIESGOS INHER Y RESID'!$J$17+1),'MAPAS DE RIESGOS INHER Y RESID'!$M$17,'MAPAS DE RIESGOS INHER Y RESID'!$M$16)))</f>
        <v>MODERADO</v>
      </c>
      <c r="Z68" s="77" t="str">
        <f>VLOOKUP('MATRIZ DE RIESGOS DE SST'!Y68,'TABLA DE CRITERIOS'!$A$25:$B$28,2,FALSE)</f>
        <v>Reforzar la divulgación y aplicación de los controles existentes para mejorar su eficacia o complementar dichos controles estableciendo el plan de acción necesario, teniendo en cuenta la jerarquía de definición de controles.</v>
      </c>
    </row>
    <row r="69" spans="1:26" ht="121.5" x14ac:dyDescent="0.25">
      <c r="A69" s="167"/>
      <c r="B69" s="123"/>
      <c r="C69" s="111"/>
      <c r="D69" s="123"/>
      <c r="E69" s="111"/>
      <c r="F69" s="111"/>
      <c r="G69" s="123"/>
      <c r="H69" s="123"/>
      <c r="I69" s="77" t="s">
        <v>19</v>
      </c>
      <c r="J69" s="78" t="s">
        <v>20</v>
      </c>
      <c r="K69" s="77" t="s">
        <v>11</v>
      </c>
      <c r="L69" s="89" t="s">
        <v>178</v>
      </c>
      <c r="M69" s="90">
        <f>VLOOKUP('MATRIZ DE RIESGOS DE SST'!L69,'MAPAS DE RIESGOS INHER Y RESID'!$E$3:$F$7,2,FALSE)</f>
        <v>3</v>
      </c>
      <c r="N69" s="89" t="s">
        <v>188</v>
      </c>
      <c r="O69" s="90">
        <f>VLOOKUP('MATRIZ DE RIESGOS DE SST'!N69,'MAPAS DE RIESGOS INHER Y RESID'!$O$3:$P$7,2,FALSE)</f>
        <v>16</v>
      </c>
      <c r="P69" s="90">
        <f t="shared" ref="P69" si="30">M69*O69</f>
        <v>48</v>
      </c>
      <c r="Q69" s="89" t="str">
        <f>IF(OR('MAPAS DE RIESGOS INHER Y RESID'!$G$7='MATRIZ DE RIESGOS DE SST'!P69,P69&lt;'MAPAS DE RIESGOS INHER Y RESID'!$G$3+1),'MAPAS DE RIESGOS INHER Y RESID'!$M$6,IF(OR('MAPAS DE RIESGOS INHER Y RESID'!$H$5='MATRIZ DE RIESGOS DE SST'!P69,P69&lt;'MAPAS DE RIESGOS INHER Y RESID'!$I$5+1),'MAPAS DE RIESGOS INHER Y RESID'!$M$5,IF(OR('MAPAS DE RIESGOS INHER Y RESID'!$I$4='MATRIZ DE RIESGOS DE SST'!P69,P69&lt;'MAPAS DE RIESGOS INHER Y RESID'!$J$4+1),'MAPAS DE RIESGOS INHER Y RESID'!$M$4,'MAPAS DE RIESGOS INHER Y RESID'!$M$3)))</f>
        <v>MODERADO</v>
      </c>
      <c r="R69" s="77"/>
      <c r="S69" s="77" t="s">
        <v>414</v>
      </c>
      <c r="T69" s="77" t="s">
        <v>415</v>
      </c>
      <c r="U69" s="77" t="s">
        <v>416</v>
      </c>
      <c r="V69" s="89" t="s">
        <v>179</v>
      </c>
      <c r="W69" s="91">
        <f>VLOOKUP(V69,'MAPAS DE RIESGOS INHER Y RESID'!$E$16:$F$18,2,FALSE)</f>
        <v>0.9</v>
      </c>
      <c r="X69" s="92">
        <f t="shared" ref="X69" si="31">P69-(W69*P69)</f>
        <v>4.7999999999999972</v>
      </c>
      <c r="Y69" s="89" t="str">
        <f>IF(OR('MAPAS DE RIESGOS INHER Y RESID'!$G$18='MATRIZ DE RIESGOS DE SST'!X69,X69&lt;'MAPAS DE RIESGOS INHER Y RESID'!$G$16+1),'MAPAS DE RIESGOS INHER Y RESID'!$M$19,IF(OR('MAPAS DE RIESGOS INHER Y RESID'!$H$17='MATRIZ DE RIESGOS DE SST'!X69,X69&lt;'MAPAS DE RIESGOS INHER Y RESID'!$I$18+1),'MAPAS DE RIESGOS INHER Y RESID'!$M$18,IF(OR('MAPAS DE RIESGOS INHER Y RESID'!$I$17='MATRIZ DE RIESGOS DE SST'!X69,X69&lt;'MAPAS DE RIESGOS INHER Y RESID'!$J$17+1),'MAPAS DE RIESGOS INHER Y RESID'!$M$17,'MAPAS DE RIESGOS INHER Y RESID'!$M$16)))</f>
        <v>BAJO</v>
      </c>
      <c r="Z69" s="77" t="str">
        <f>VLOOKUP('MATRIZ DE RIESGOS DE SST'!Y69,'TABLA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0" spans="1:26" ht="204" customHeight="1" x14ac:dyDescent="0.25">
      <c r="A70" s="167"/>
      <c r="B70" s="123"/>
      <c r="C70" s="111"/>
      <c r="D70" s="123"/>
      <c r="E70" s="111"/>
      <c r="F70" s="111"/>
      <c r="G70" s="123"/>
      <c r="H70" s="123"/>
      <c r="I70" s="77" t="s">
        <v>101</v>
      </c>
      <c r="J70" s="78" t="s">
        <v>219</v>
      </c>
      <c r="K70" s="77" t="s">
        <v>429</v>
      </c>
      <c r="L70" s="89" t="s">
        <v>184</v>
      </c>
      <c r="M70" s="90">
        <f>VLOOKUP('MATRIZ DE RIESGOS DE SST'!L70,'MAPAS DE RIESGOS INHER Y RESID'!$E$3:$F$7,2,FALSE)</f>
        <v>2</v>
      </c>
      <c r="N70" s="89" t="s">
        <v>188</v>
      </c>
      <c r="O70" s="90">
        <f>VLOOKUP('MATRIZ DE RIESGOS DE SST'!N70,'MAPAS DE RIESGOS INHER Y RESID'!$O$3:$P$7,2,FALSE)</f>
        <v>16</v>
      </c>
      <c r="P70" s="90">
        <f t="shared" ref="P70:P71" si="32">+M70*O70</f>
        <v>32</v>
      </c>
      <c r="Q70" s="89" t="str">
        <f>IF(OR('MAPAS DE RIESGOS INHER Y RESID'!$G$7='MATRIZ DE RIESGOS DE SST'!P70,P70&lt;'MAPAS DE RIESGOS INHER Y RESID'!$G$3+1),'MAPAS DE RIESGOS INHER Y RESID'!$M$6,IF(OR('MAPAS DE RIESGOS INHER Y RESID'!$H$5='MATRIZ DE RIESGOS DE SST'!P70,P70&lt;'MAPAS DE RIESGOS INHER Y RESID'!$I$5+1),'MAPAS DE RIESGOS INHER Y RESID'!$M$5,IF(OR('MAPAS DE RIESGOS INHER Y RESID'!$I$4='MATRIZ DE RIESGOS DE SST'!P70,P70&lt;'MAPAS DE RIESGOS INHER Y RESID'!$J$4+1),'MAPAS DE RIESGOS INHER Y RESID'!$M$4,'MAPAS DE RIESGOS INHER Y RESID'!$M$3)))</f>
        <v>MODERADO</v>
      </c>
      <c r="R70" s="77"/>
      <c r="S70" s="77" t="s">
        <v>392</v>
      </c>
      <c r="T70" s="77" t="s">
        <v>393</v>
      </c>
      <c r="U70" s="77" t="s">
        <v>394</v>
      </c>
      <c r="V70" s="89" t="s">
        <v>179</v>
      </c>
      <c r="W70" s="91">
        <f>VLOOKUP(V70,'MAPAS DE RIESGOS INHER Y RESID'!$E$16:$F$18,2,FALSE)</f>
        <v>0.9</v>
      </c>
      <c r="X70" s="92">
        <f t="shared" ref="X70:X71" si="33">P70-(P70*W70)</f>
        <v>3.1999999999999993</v>
      </c>
      <c r="Y70" s="89" t="str">
        <f>IF(OR('MAPAS DE RIESGOS INHER Y RESID'!$G$18='MATRIZ DE RIESGOS DE SST'!X70,X70&lt;'MAPAS DE RIESGOS INHER Y RESID'!$G$16+1),'MAPAS DE RIESGOS INHER Y RESID'!$M$19,IF(OR('MAPAS DE RIESGOS INHER Y RESID'!$H$17='MATRIZ DE RIESGOS DE SST'!X70,X70&lt;'MAPAS DE RIESGOS INHER Y RESID'!$I$18+1),'MAPAS DE RIESGOS INHER Y RESID'!$M$18,IF(OR('MAPAS DE RIESGOS INHER Y RESID'!$I$17='MATRIZ DE RIESGOS DE SST'!X70,X70&lt;'MAPAS DE RIESGOS INHER Y RESID'!$J$17+1),'MAPAS DE RIESGOS INHER Y RESID'!$M$17,'MAPAS DE RIESGOS INHER Y RESID'!$M$16)))</f>
        <v>BAJO</v>
      </c>
      <c r="Z70" s="77" t="str">
        <f>VLOOKUP('MATRIZ DE RIESGOS DE SST'!Y70,'TABLA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1" spans="1:26" ht="121.5" x14ac:dyDescent="0.25">
      <c r="A71" s="167"/>
      <c r="B71" s="123"/>
      <c r="C71" s="164"/>
      <c r="D71" s="123"/>
      <c r="E71" s="164"/>
      <c r="F71" s="111"/>
      <c r="G71" s="123"/>
      <c r="H71" s="123"/>
      <c r="I71" s="77" t="s">
        <v>26</v>
      </c>
      <c r="J71" s="78" t="s">
        <v>417</v>
      </c>
      <c r="K71" s="77" t="s">
        <v>24</v>
      </c>
      <c r="L71" s="89" t="s">
        <v>178</v>
      </c>
      <c r="M71" s="90">
        <f>VLOOKUP('MATRIZ DE RIESGOS DE SST'!L71,'MAPAS DE RIESGOS INHER Y RESID'!$E$3:$F$7,2,FALSE)</f>
        <v>3</v>
      </c>
      <c r="N71" s="89" t="s">
        <v>188</v>
      </c>
      <c r="O71" s="90">
        <f>VLOOKUP('MATRIZ DE RIESGOS DE SST'!N71,'MAPAS DE RIESGOS INHER Y RESID'!$O$3:$P$7,2,FALSE)</f>
        <v>16</v>
      </c>
      <c r="P71" s="90">
        <f t="shared" si="32"/>
        <v>48</v>
      </c>
      <c r="Q71" s="89" t="str">
        <f>IF(OR('MAPAS DE RIESGOS INHER Y RESID'!$G$7='MATRIZ DE RIESGOS DE SST'!P71,P71&lt;'MAPAS DE RIESGOS INHER Y RESID'!$G$3+1),'MAPAS DE RIESGOS INHER Y RESID'!$M$6,IF(OR('MAPAS DE RIESGOS INHER Y RESID'!$H$5='MATRIZ DE RIESGOS DE SST'!P71,P71&lt;'MAPAS DE RIESGOS INHER Y RESID'!$I$5+1),'MAPAS DE RIESGOS INHER Y RESID'!$M$5,IF(OR('MAPAS DE RIESGOS INHER Y RESID'!$I$4='MATRIZ DE RIESGOS DE SST'!P71,P71&lt;'MAPAS DE RIESGOS INHER Y RESID'!$J$4+1),'MAPAS DE RIESGOS INHER Y RESID'!$M$4,'MAPAS DE RIESGOS INHER Y RESID'!$M$3)))</f>
        <v>MODERADO</v>
      </c>
      <c r="R71" s="77"/>
      <c r="S71" s="77"/>
      <c r="T71" s="77" t="s">
        <v>418</v>
      </c>
      <c r="U71" s="77"/>
      <c r="V71" s="89" t="s">
        <v>179</v>
      </c>
      <c r="W71" s="91">
        <f>VLOOKUP(V71,'MAPAS DE RIESGOS INHER Y RESID'!$E$16:$F$18,2,FALSE)</f>
        <v>0.9</v>
      </c>
      <c r="X71" s="92">
        <f t="shared" si="33"/>
        <v>4.7999999999999972</v>
      </c>
      <c r="Y71" s="89" t="str">
        <f>IF(OR('MAPAS DE RIESGOS INHER Y RESID'!$G$18='MATRIZ DE RIESGOS DE SST'!X71,X71&lt;'MAPAS DE RIESGOS INHER Y RESID'!$G$16+1),'MAPAS DE RIESGOS INHER Y RESID'!$M$19,IF(OR('MAPAS DE RIESGOS INHER Y RESID'!$H$17='MATRIZ DE RIESGOS DE SST'!X71,X71&lt;'MAPAS DE RIESGOS INHER Y RESID'!$I$18+1),'MAPAS DE RIESGOS INHER Y RESID'!$M$18,IF(OR('MAPAS DE RIESGOS INHER Y RESID'!$I$17='MATRIZ DE RIESGOS DE SST'!X71,X71&lt;'MAPAS DE RIESGOS INHER Y RESID'!$J$17+1),'MAPAS DE RIESGOS INHER Y RESID'!$M$17,'MAPAS DE RIESGOS INHER Y RESID'!$M$16)))</f>
        <v>BAJO</v>
      </c>
      <c r="Z71" s="77" t="str">
        <f>VLOOKUP('MATRIZ DE RIESGOS DE SST'!Y71,'TABLA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2" spans="1:26" ht="210" customHeight="1" x14ac:dyDescent="0.25">
      <c r="A72" s="168"/>
      <c r="B72" s="124"/>
      <c r="C72" s="165"/>
      <c r="D72" s="124"/>
      <c r="E72" s="165"/>
      <c r="F72" s="112"/>
      <c r="G72" s="124"/>
      <c r="H72" s="124"/>
      <c r="I72" s="77" t="s">
        <v>67</v>
      </c>
      <c r="J72" s="78" t="s">
        <v>68</v>
      </c>
      <c r="K72" s="77" t="s">
        <v>69</v>
      </c>
      <c r="L72" s="89" t="s">
        <v>178</v>
      </c>
      <c r="M72" s="90">
        <f>VLOOKUP('MATRIZ DE RIESGOS DE SST'!L72,'MAPAS DE RIESGOS INHER Y RESID'!$E$3:$F$7,2,FALSE)</f>
        <v>3</v>
      </c>
      <c r="N72" s="89" t="s">
        <v>188</v>
      </c>
      <c r="O72" s="90">
        <f>VLOOKUP('MATRIZ DE RIESGOS DE SST'!N72,'MAPAS DE RIESGOS INHER Y RESID'!$O$3:$P$7,2,FALSE)</f>
        <v>16</v>
      </c>
      <c r="P72" s="90">
        <f t="shared" ref="P72" si="34">+M72*O72</f>
        <v>48</v>
      </c>
      <c r="Q72" s="89" t="str">
        <f>IF(OR('MAPAS DE RIESGOS INHER Y RESID'!$G$7='MATRIZ DE RIESGOS DE SST'!P72,P72&lt;'MAPAS DE RIESGOS INHER Y RESID'!$G$3+1),'MAPAS DE RIESGOS INHER Y RESID'!$M$6,IF(OR('MAPAS DE RIESGOS INHER Y RESID'!$H$5='MATRIZ DE RIESGOS DE SST'!P72,P72&lt;'MAPAS DE RIESGOS INHER Y RESID'!$I$5+1),'MAPAS DE RIESGOS INHER Y RESID'!$M$5,IF(OR('MAPAS DE RIESGOS INHER Y RESID'!$I$4='MATRIZ DE RIESGOS DE SST'!P72,P72&lt;'MAPAS DE RIESGOS INHER Y RESID'!$J$4+1),'MAPAS DE RIESGOS INHER Y RESID'!$M$4,'MAPAS DE RIESGOS INHER Y RESID'!$M$3)))</f>
        <v>MODERADO</v>
      </c>
      <c r="R72" s="77"/>
      <c r="S72" s="77" t="s">
        <v>371</v>
      </c>
      <c r="T72" s="77" t="s">
        <v>372</v>
      </c>
      <c r="U72" s="77"/>
      <c r="V72" s="89" t="s">
        <v>179</v>
      </c>
      <c r="W72" s="91">
        <f>VLOOKUP(V72,'MAPAS DE RIESGOS INHER Y RESID'!$E$16:$F$18,2,FALSE)</f>
        <v>0.9</v>
      </c>
      <c r="X72" s="92">
        <f t="shared" ref="X72" si="35">P72-(P72*W72)</f>
        <v>4.7999999999999972</v>
      </c>
      <c r="Y72" s="89" t="str">
        <f>IF(OR('MAPAS DE RIESGOS INHER Y RESID'!$G$18='MATRIZ DE RIESGOS DE SST'!X72,X72&lt;'MAPAS DE RIESGOS INHER Y RESID'!$G$16+1),'MAPAS DE RIESGOS INHER Y RESID'!$M$19,IF(OR('MAPAS DE RIESGOS INHER Y RESID'!$H$17='MATRIZ DE RIESGOS DE SST'!X72,X72&lt;'MAPAS DE RIESGOS INHER Y RESID'!$I$18+1),'MAPAS DE RIESGOS INHER Y RESID'!$M$18,IF(OR('MAPAS DE RIESGOS INHER Y RESID'!$I$17='MATRIZ DE RIESGOS DE SST'!X72,X72&lt;'MAPAS DE RIESGOS INHER Y RESID'!$J$17+1),'MAPAS DE RIESGOS INHER Y RESID'!$M$17,'MAPAS DE RIESGOS INHER Y RESID'!$M$16)))</f>
        <v>BAJO</v>
      </c>
      <c r="Z72" s="77" t="str">
        <f>VLOOKUP('MATRIZ DE RIESGOS DE SST'!Y72,'TABLA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3" spans="1:26" ht="136.5" x14ac:dyDescent="0.25">
      <c r="A73" s="121" t="s">
        <v>455</v>
      </c>
      <c r="B73" s="123" t="s">
        <v>376</v>
      </c>
      <c r="C73" s="111"/>
      <c r="D73" s="123" t="s">
        <v>376</v>
      </c>
      <c r="E73" s="123" t="s">
        <v>376</v>
      </c>
      <c r="F73" s="111"/>
      <c r="G73" s="123" t="s">
        <v>376</v>
      </c>
      <c r="H73" s="123" t="s">
        <v>428</v>
      </c>
      <c r="I73" s="77" t="s">
        <v>60</v>
      </c>
      <c r="J73" s="78" t="s">
        <v>423</v>
      </c>
      <c r="K73" s="80" t="s">
        <v>61</v>
      </c>
      <c r="L73" s="89" t="s">
        <v>178</v>
      </c>
      <c r="M73" s="90">
        <f>VLOOKUP('MATRIZ DE RIESGOS DE SST'!L73,'MAPAS DE RIESGOS INHER Y RESID'!$E$3:$F$7,2,FALSE)</f>
        <v>3</v>
      </c>
      <c r="N73" s="89" t="s">
        <v>188</v>
      </c>
      <c r="O73" s="90">
        <f>VLOOKUP('MATRIZ DE RIESGOS DE SST'!N73,'MAPAS DE RIESGOS INHER Y RESID'!$O$3:$P$7,2,FALSE)</f>
        <v>16</v>
      </c>
      <c r="P73" s="90">
        <f>+M73*O73</f>
        <v>48</v>
      </c>
      <c r="Q73" s="89" t="str">
        <f>IF(OR('MAPAS DE RIESGOS INHER Y RESID'!$G$7='MATRIZ DE RIESGOS DE SST'!P73,P73&lt;'MAPAS DE RIESGOS INHER Y RESID'!$G$3+1),'MAPAS DE RIESGOS INHER Y RESID'!$M$6,IF(OR('MAPAS DE RIESGOS INHER Y RESID'!$H$5='MATRIZ DE RIESGOS DE SST'!P73,P73&lt;'MAPAS DE RIESGOS INHER Y RESID'!$I$5+1),'MAPAS DE RIESGOS INHER Y RESID'!$M$5,IF(OR('MAPAS DE RIESGOS INHER Y RESID'!$I$4='MATRIZ DE RIESGOS DE SST'!P73,P73&lt;'MAPAS DE RIESGOS INHER Y RESID'!$J$4+1),'MAPAS DE RIESGOS INHER Y RESID'!$M$4,'MAPAS DE RIESGOS INHER Y RESID'!$M$3)))</f>
        <v>MODERADO</v>
      </c>
      <c r="R73" s="77"/>
      <c r="S73" s="77" t="s">
        <v>274</v>
      </c>
      <c r="T73" s="77" t="s">
        <v>275</v>
      </c>
      <c r="U73" s="77" t="s">
        <v>285</v>
      </c>
      <c r="V73" s="89" t="s">
        <v>179</v>
      </c>
      <c r="W73" s="91">
        <f>VLOOKUP(V73,'MAPAS DE RIESGOS INHER Y RESID'!$E$16:$F$18,2,FALSE)</f>
        <v>0.9</v>
      </c>
      <c r="X73" s="92">
        <f>P73-(W73*P73)</f>
        <v>4.7999999999999972</v>
      </c>
      <c r="Y73" s="89" t="str">
        <f>IF(OR('MAPAS DE RIESGOS INHER Y RESID'!$G$18='MATRIZ DE RIESGOS DE SST'!X73,X73&lt;'MAPAS DE RIESGOS INHER Y RESID'!$G$16+1),'MAPAS DE RIESGOS INHER Y RESID'!$M$19,IF(OR('MAPAS DE RIESGOS INHER Y RESID'!$H$17='MATRIZ DE RIESGOS DE SST'!X73,X73&lt;'MAPAS DE RIESGOS INHER Y RESID'!$I$18+1),'MAPAS DE RIESGOS INHER Y RESID'!$M$18,IF(OR('MAPAS DE RIESGOS INHER Y RESID'!$I$17='MATRIZ DE RIESGOS DE SST'!X73,X73&lt;'MAPAS DE RIESGOS INHER Y RESID'!$J$17+1),'MAPAS DE RIESGOS INHER Y RESID'!$M$17,'MAPAS DE RIESGOS INHER Y RESID'!$M$16)))</f>
        <v>BAJO</v>
      </c>
      <c r="Z73" s="77" t="str">
        <f>VLOOKUP('MATRIZ DE RIESGOS DE SST'!Y73,'TABLA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4" spans="1:26" ht="175.5" x14ac:dyDescent="0.25">
      <c r="A74" s="121"/>
      <c r="B74" s="123"/>
      <c r="C74" s="111"/>
      <c r="D74" s="123"/>
      <c r="E74" s="123"/>
      <c r="F74" s="111"/>
      <c r="G74" s="123"/>
      <c r="H74" s="123"/>
      <c r="I74" s="77" t="s">
        <v>74</v>
      </c>
      <c r="J74" s="78" t="s">
        <v>75</v>
      </c>
      <c r="K74" s="77" t="s">
        <v>76</v>
      </c>
      <c r="L74" s="89" t="s">
        <v>178</v>
      </c>
      <c r="M74" s="90">
        <f>VLOOKUP('MATRIZ DE RIESGOS DE SST'!L74,'MAPAS DE RIESGOS INHER Y RESID'!$E$3:$F$7,2,FALSE)</f>
        <v>3</v>
      </c>
      <c r="N74" s="89" t="s">
        <v>188</v>
      </c>
      <c r="O74" s="90">
        <f>VLOOKUP('MATRIZ DE RIESGOS DE SST'!N74,'MAPAS DE RIESGOS INHER Y RESID'!$O$3:$P$7,2,FALSE)</f>
        <v>16</v>
      </c>
      <c r="P74" s="90">
        <f>+M74*O74</f>
        <v>48</v>
      </c>
      <c r="Q74" s="89" t="str">
        <f>IF(OR('MAPAS DE RIESGOS INHER Y RESID'!$G$7='MATRIZ DE RIESGOS DE SST'!P74,P74&lt;'MAPAS DE RIESGOS INHER Y RESID'!$G$3+1),'MAPAS DE RIESGOS INHER Y RESID'!$M$6,IF(OR('MAPAS DE RIESGOS INHER Y RESID'!$H$5='MATRIZ DE RIESGOS DE SST'!P74,P74&lt;'MAPAS DE RIESGOS INHER Y RESID'!$I$5+1),'MAPAS DE RIESGOS INHER Y RESID'!$M$5,IF(OR('MAPAS DE RIESGOS INHER Y RESID'!$I$4='MATRIZ DE RIESGOS DE SST'!P74,P74&lt;'MAPAS DE RIESGOS INHER Y RESID'!$J$4+1),'MAPAS DE RIESGOS INHER Y RESID'!$M$4,'MAPAS DE RIESGOS INHER Y RESID'!$M$3)))</f>
        <v>MODERADO</v>
      </c>
      <c r="R74" s="77"/>
      <c r="S74" s="77"/>
      <c r="T74" s="77" t="s">
        <v>412</v>
      </c>
      <c r="U74" s="77" t="s">
        <v>413</v>
      </c>
      <c r="V74" s="89" t="s">
        <v>178</v>
      </c>
      <c r="W74" s="91">
        <f>VLOOKUP(V74,'MAPAS DE RIESGOS INHER Y RESID'!$E$16:$F$18,2,FALSE)</f>
        <v>0.4</v>
      </c>
      <c r="X74" s="92">
        <f>P74-(W74*P74)</f>
        <v>28.799999999999997</v>
      </c>
      <c r="Y74" s="89" t="str">
        <f>IF(OR('MAPAS DE RIESGOS INHER Y RESID'!$G$18='MATRIZ DE RIESGOS DE SST'!X74,X74&lt;'MAPAS DE RIESGOS INHER Y RESID'!$G$16+1),'MAPAS DE RIESGOS INHER Y RESID'!$M$19,IF(OR('MAPAS DE RIESGOS INHER Y RESID'!$H$17='MATRIZ DE RIESGOS DE SST'!X74,X74&lt;'MAPAS DE RIESGOS INHER Y RESID'!$I$18+1),'MAPAS DE RIESGOS INHER Y RESID'!$M$18,IF(OR('MAPAS DE RIESGOS INHER Y RESID'!$I$17='MATRIZ DE RIESGOS DE SST'!X74,X74&lt;'MAPAS DE RIESGOS INHER Y RESID'!$J$17+1),'MAPAS DE RIESGOS INHER Y RESID'!$M$17,'MAPAS DE RIESGOS INHER Y RESID'!$M$16)))</f>
        <v>MODERADO</v>
      </c>
      <c r="Z74" s="77" t="str">
        <f>VLOOKUP('MATRIZ DE RIESGOS DE SST'!Y74,'TABLA DE CRITERIOS'!$A$25:$B$28,2,FALSE)</f>
        <v>Reforzar la divulgación y aplicación de los controles existentes para mejorar su eficacia o complementar dichos controles estableciendo el plan de acción necesario, teniendo en cuenta la jerarquía de definición de controles.</v>
      </c>
    </row>
    <row r="75" spans="1:26" ht="121.5" x14ac:dyDescent="0.25">
      <c r="A75" s="121"/>
      <c r="B75" s="123"/>
      <c r="C75" s="111"/>
      <c r="D75" s="123"/>
      <c r="E75" s="123"/>
      <c r="F75" s="111"/>
      <c r="G75" s="123"/>
      <c r="H75" s="123"/>
      <c r="I75" s="77" t="s">
        <v>58</v>
      </c>
      <c r="J75" s="78" t="s">
        <v>424</v>
      </c>
      <c r="K75" s="77" t="s">
        <v>59</v>
      </c>
      <c r="L75" s="89" t="s">
        <v>178</v>
      </c>
      <c r="M75" s="90">
        <f>VLOOKUP('MATRIZ DE RIESGOS DE SST'!L75,'MAPAS DE RIESGOS INHER Y RESID'!$E$3:$F$7,2,FALSE)</f>
        <v>3</v>
      </c>
      <c r="N75" s="89" t="s">
        <v>188</v>
      </c>
      <c r="O75" s="90">
        <f>VLOOKUP('MATRIZ DE RIESGOS DE SST'!N75,'MAPAS DE RIESGOS INHER Y RESID'!$O$3:$P$7,2,FALSE)</f>
        <v>16</v>
      </c>
      <c r="P75" s="90">
        <f t="shared" ref="P75" si="36">M75*O75</f>
        <v>48</v>
      </c>
      <c r="Q75" s="89" t="str">
        <f>IF(OR('MAPAS DE RIESGOS INHER Y RESID'!$G$7='MATRIZ DE RIESGOS DE SST'!P75,P75&lt;'MAPAS DE RIESGOS INHER Y RESID'!$G$3+1),'MAPAS DE RIESGOS INHER Y RESID'!$M$6,IF(OR('MAPAS DE RIESGOS INHER Y RESID'!$H$5='MATRIZ DE RIESGOS DE SST'!P75,P75&lt;'MAPAS DE RIESGOS INHER Y RESID'!$I$5+1),'MAPAS DE RIESGOS INHER Y RESID'!$M$5,IF(OR('MAPAS DE RIESGOS INHER Y RESID'!$I$4='MATRIZ DE RIESGOS DE SST'!P75,P75&lt;'MAPAS DE RIESGOS INHER Y RESID'!$J$4+1),'MAPAS DE RIESGOS INHER Y RESID'!$M$4,'MAPAS DE RIESGOS INHER Y RESID'!$M$3)))</f>
        <v>MODERADO</v>
      </c>
      <c r="R75" s="77"/>
      <c r="S75" s="77"/>
      <c r="T75" s="77" t="s">
        <v>408</v>
      </c>
      <c r="U75" s="77"/>
      <c r="V75" s="89" t="s">
        <v>179</v>
      </c>
      <c r="W75" s="91">
        <f>VLOOKUP(V75,'MAPAS DE RIESGOS INHER Y RESID'!$E$16:$F$18,2,FALSE)</f>
        <v>0.9</v>
      </c>
      <c r="X75" s="92">
        <f t="shared" ref="X75" si="37">P75-(W75*P75)</f>
        <v>4.7999999999999972</v>
      </c>
      <c r="Y75" s="89" t="str">
        <f>IF(OR('MAPAS DE RIESGOS INHER Y RESID'!$G$18='MATRIZ DE RIESGOS DE SST'!X75,X75&lt;'MAPAS DE RIESGOS INHER Y RESID'!$G$16+1),'MAPAS DE RIESGOS INHER Y RESID'!$M$19,IF(OR('MAPAS DE RIESGOS INHER Y RESID'!$H$17='MATRIZ DE RIESGOS DE SST'!X75,X75&lt;'MAPAS DE RIESGOS INHER Y RESID'!$I$18+1),'MAPAS DE RIESGOS INHER Y RESID'!$M$18,IF(OR('MAPAS DE RIESGOS INHER Y RESID'!$I$17='MATRIZ DE RIESGOS DE SST'!X75,X75&lt;'MAPAS DE RIESGOS INHER Y RESID'!$J$17+1),'MAPAS DE RIESGOS INHER Y RESID'!$M$17,'MAPAS DE RIESGOS INHER Y RESID'!$M$16)))</f>
        <v>BAJO</v>
      </c>
      <c r="Z75" s="77" t="str">
        <f>VLOOKUP('MATRIZ DE RIESGOS DE SST'!Y75,'TABLA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6" spans="1:26" ht="121.5" x14ac:dyDescent="0.25">
      <c r="A76" s="121"/>
      <c r="B76" s="123"/>
      <c r="C76" s="111"/>
      <c r="D76" s="123"/>
      <c r="E76" s="123"/>
      <c r="F76" s="111"/>
      <c r="G76" s="123"/>
      <c r="H76" s="123"/>
      <c r="I76" s="77" t="s">
        <v>26</v>
      </c>
      <c r="J76" s="78" t="s">
        <v>426</v>
      </c>
      <c r="K76" s="77" t="s">
        <v>24</v>
      </c>
      <c r="L76" s="89" t="s">
        <v>184</v>
      </c>
      <c r="M76" s="90">
        <f>VLOOKUP('MATRIZ DE RIESGOS DE SST'!L76,'MAPAS DE RIESGOS INHER Y RESID'!$E$3:$F$7,2,FALSE)</f>
        <v>2</v>
      </c>
      <c r="N76" s="89" t="s">
        <v>188</v>
      </c>
      <c r="O76" s="90">
        <f>VLOOKUP('MATRIZ DE RIESGOS DE SST'!N76,'MAPAS DE RIESGOS INHER Y RESID'!$O$3:$P$7,2,FALSE)</f>
        <v>16</v>
      </c>
      <c r="P76" s="90">
        <f t="shared" ref="P76:P77" si="38">+M76*O76</f>
        <v>32</v>
      </c>
      <c r="Q76" s="89" t="str">
        <f>IF(OR('MAPAS DE RIESGOS INHER Y RESID'!$G$7='MATRIZ DE RIESGOS DE SST'!P76,P76&lt;'MAPAS DE RIESGOS INHER Y RESID'!$G$3+1),'MAPAS DE RIESGOS INHER Y RESID'!$M$6,IF(OR('MAPAS DE RIESGOS INHER Y RESID'!$H$5='MATRIZ DE RIESGOS DE SST'!P76,P76&lt;'MAPAS DE RIESGOS INHER Y RESID'!$I$5+1),'MAPAS DE RIESGOS INHER Y RESID'!$M$5,IF(OR('MAPAS DE RIESGOS INHER Y RESID'!$I$4='MATRIZ DE RIESGOS DE SST'!P76,P76&lt;'MAPAS DE RIESGOS INHER Y RESID'!$J$4+1),'MAPAS DE RIESGOS INHER Y RESID'!$M$4,'MAPAS DE RIESGOS INHER Y RESID'!$M$3)))</f>
        <v>MODERADO</v>
      </c>
      <c r="R76" s="77"/>
      <c r="S76" s="77"/>
      <c r="T76" s="77" t="s">
        <v>418</v>
      </c>
      <c r="U76" s="77"/>
      <c r="V76" s="89" t="s">
        <v>179</v>
      </c>
      <c r="W76" s="91">
        <f>VLOOKUP(V76,'MAPAS DE RIESGOS INHER Y RESID'!$E$16:$F$18,2,FALSE)</f>
        <v>0.9</v>
      </c>
      <c r="X76" s="92">
        <f t="shared" ref="X76:X77" si="39">P76-(P76*W76)</f>
        <v>3.1999999999999993</v>
      </c>
      <c r="Y76" s="89" t="str">
        <f>IF(OR('MAPAS DE RIESGOS INHER Y RESID'!$G$18='MATRIZ DE RIESGOS DE SST'!X76,X76&lt;'MAPAS DE RIESGOS INHER Y RESID'!$G$16+1),'MAPAS DE RIESGOS INHER Y RESID'!$M$19,IF(OR('MAPAS DE RIESGOS INHER Y RESID'!$H$17='MATRIZ DE RIESGOS DE SST'!X76,X76&lt;'MAPAS DE RIESGOS INHER Y RESID'!$I$18+1),'MAPAS DE RIESGOS INHER Y RESID'!$M$18,IF(OR('MAPAS DE RIESGOS INHER Y RESID'!$I$17='MATRIZ DE RIESGOS DE SST'!X76,X76&lt;'MAPAS DE RIESGOS INHER Y RESID'!$J$17+1),'MAPAS DE RIESGOS INHER Y RESID'!$M$17,'MAPAS DE RIESGOS INHER Y RESID'!$M$16)))</f>
        <v>BAJO</v>
      </c>
      <c r="Z76" s="77" t="str">
        <f>VLOOKUP('MATRIZ DE RIESGOS DE SST'!Y76,'TABLA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7" spans="1:26" ht="167.25" customHeight="1" x14ac:dyDescent="0.25">
      <c r="A77" s="122"/>
      <c r="B77" s="124"/>
      <c r="C77" s="113"/>
      <c r="D77" s="124"/>
      <c r="E77" s="124"/>
      <c r="F77" s="112"/>
      <c r="G77" s="124"/>
      <c r="H77" s="124"/>
      <c r="I77" s="80" t="s">
        <v>67</v>
      </c>
      <c r="J77" s="79" t="s">
        <v>374</v>
      </c>
      <c r="K77" s="80" t="s">
        <v>69</v>
      </c>
      <c r="L77" s="89" t="s">
        <v>178</v>
      </c>
      <c r="M77" s="90">
        <f>VLOOKUP('MATRIZ DE RIESGOS DE SST'!L77,'MAPAS DE RIESGOS INHER Y RESID'!$E$3:$F$7,2,FALSE)</f>
        <v>3</v>
      </c>
      <c r="N77" s="89" t="s">
        <v>188</v>
      </c>
      <c r="O77" s="90">
        <f>VLOOKUP('MATRIZ DE RIESGOS DE SST'!N77,'MAPAS DE RIESGOS INHER Y RESID'!$O$3:$P$7,2,FALSE)</f>
        <v>16</v>
      </c>
      <c r="P77" s="90">
        <f t="shared" si="38"/>
        <v>48</v>
      </c>
      <c r="Q77" s="89" t="str">
        <f>IF(OR('MAPAS DE RIESGOS INHER Y RESID'!$G$7='MATRIZ DE RIESGOS DE SST'!P77,P77&lt;'MAPAS DE RIESGOS INHER Y RESID'!$G$3+1),'MAPAS DE RIESGOS INHER Y RESID'!$M$6,IF(OR('MAPAS DE RIESGOS INHER Y RESID'!$H$5='MATRIZ DE RIESGOS DE SST'!P77,P77&lt;'MAPAS DE RIESGOS INHER Y RESID'!$I$5+1),'MAPAS DE RIESGOS INHER Y RESID'!$M$5,IF(OR('MAPAS DE RIESGOS INHER Y RESID'!$I$4='MATRIZ DE RIESGOS DE SST'!P77,P77&lt;'MAPAS DE RIESGOS INHER Y RESID'!$J$4+1),'MAPAS DE RIESGOS INHER Y RESID'!$M$4,'MAPAS DE RIESGOS INHER Y RESID'!$M$3)))</f>
        <v>MODERADO</v>
      </c>
      <c r="R77" s="77"/>
      <c r="S77" s="77" t="s">
        <v>371</v>
      </c>
      <c r="T77" s="77" t="s">
        <v>372</v>
      </c>
      <c r="U77" s="77"/>
      <c r="V77" s="89" t="s">
        <v>179</v>
      </c>
      <c r="W77" s="91">
        <f>VLOOKUP(V77,'MAPAS DE RIESGOS INHER Y RESID'!$E$16:$F$18,2,FALSE)</f>
        <v>0.9</v>
      </c>
      <c r="X77" s="92">
        <f t="shared" si="39"/>
        <v>4.7999999999999972</v>
      </c>
      <c r="Y77" s="89" t="str">
        <f>IF(OR('MAPAS DE RIESGOS INHER Y RESID'!$G$18='MATRIZ DE RIESGOS DE SST'!X77,X77&lt;'MAPAS DE RIESGOS INHER Y RESID'!$G$16+1),'MAPAS DE RIESGOS INHER Y RESID'!$M$19,IF(OR('MAPAS DE RIESGOS INHER Y RESID'!$H$17='MATRIZ DE RIESGOS DE SST'!X77,X77&lt;'MAPAS DE RIESGOS INHER Y RESID'!$I$18+1),'MAPAS DE RIESGOS INHER Y RESID'!$M$18,IF(OR('MAPAS DE RIESGOS INHER Y RESID'!$I$17='MATRIZ DE RIESGOS DE SST'!X77,X77&lt;'MAPAS DE RIESGOS INHER Y RESID'!$J$17+1),'MAPAS DE RIESGOS INHER Y RESID'!$M$17,'MAPAS DE RIESGOS INHER Y RESID'!$M$16)))</f>
        <v>BAJO</v>
      </c>
      <c r="Z77" s="77" t="str">
        <f>VLOOKUP('MATRIZ DE RIESGOS DE SST'!Y77,'TABLA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sheetData>
  <autoFilter ref="A5:Z77"/>
  <mergeCells count="87">
    <mergeCell ref="G65:G72"/>
    <mergeCell ref="H65:H72"/>
    <mergeCell ref="C71:C72"/>
    <mergeCell ref="E71:E72"/>
    <mergeCell ref="A65:A72"/>
    <mergeCell ref="B65:B72"/>
    <mergeCell ref="D65:D72"/>
    <mergeCell ref="F30:F33"/>
    <mergeCell ref="G30:G33"/>
    <mergeCell ref="H30:H33"/>
    <mergeCell ref="A30:A33"/>
    <mergeCell ref="B30:B33"/>
    <mergeCell ref="C30:C33"/>
    <mergeCell ref="D30:D33"/>
    <mergeCell ref="E30:E33"/>
    <mergeCell ref="F22:F29"/>
    <mergeCell ref="G22:G29"/>
    <mergeCell ref="H22:H29"/>
    <mergeCell ref="A22:A29"/>
    <mergeCell ref="B22:B29"/>
    <mergeCell ref="C22:C29"/>
    <mergeCell ref="D22:D29"/>
    <mergeCell ref="E22:E29"/>
    <mergeCell ref="F13:F21"/>
    <mergeCell ref="G13:G21"/>
    <mergeCell ref="H13:H21"/>
    <mergeCell ref="A13:A21"/>
    <mergeCell ref="B13:B21"/>
    <mergeCell ref="C13:C21"/>
    <mergeCell ref="D13:D21"/>
    <mergeCell ref="E13:E21"/>
    <mergeCell ref="A6:A12"/>
    <mergeCell ref="B6:B12"/>
    <mergeCell ref="D6:D12"/>
    <mergeCell ref="C6:C12"/>
    <mergeCell ref="E6:E12"/>
    <mergeCell ref="C1:Y1"/>
    <mergeCell ref="A1:B1"/>
    <mergeCell ref="A4:A5"/>
    <mergeCell ref="B4:C4"/>
    <mergeCell ref="D4:G4"/>
    <mergeCell ref="H4:H5"/>
    <mergeCell ref="I4:I5"/>
    <mergeCell ref="X4:X5"/>
    <mergeCell ref="H6:H12"/>
    <mergeCell ref="F6:F12"/>
    <mergeCell ref="B2:Z2"/>
    <mergeCell ref="B3:Z3"/>
    <mergeCell ref="J4:J5"/>
    <mergeCell ref="K4:K5"/>
    <mergeCell ref="Q4:Q5"/>
    <mergeCell ref="R4:U4"/>
    <mergeCell ref="V4:V5"/>
    <mergeCell ref="Y4:Y5"/>
    <mergeCell ref="L4:O4"/>
    <mergeCell ref="Z4:Z5"/>
    <mergeCell ref="W4:W5"/>
    <mergeCell ref="G6:G12"/>
    <mergeCell ref="F34:F48"/>
    <mergeCell ref="G34:G48"/>
    <mergeCell ref="H34:H48"/>
    <mergeCell ref="A49:A58"/>
    <mergeCell ref="B49:B58"/>
    <mergeCell ref="C49:C58"/>
    <mergeCell ref="D49:D58"/>
    <mergeCell ref="E49:E58"/>
    <mergeCell ref="F49:F58"/>
    <mergeCell ref="G49:G58"/>
    <mergeCell ref="H49:H58"/>
    <mergeCell ref="A34:A48"/>
    <mergeCell ref="B34:B48"/>
    <mergeCell ref="C34:C48"/>
    <mergeCell ref="D34:D48"/>
    <mergeCell ref="E34:E48"/>
    <mergeCell ref="H59:H64"/>
    <mergeCell ref="A59:A64"/>
    <mergeCell ref="B59:B64"/>
    <mergeCell ref="D59:D64"/>
    <mergeCell ref="E59:E64"/>
    <mergeCell ref="F59:F64"/>
    <mergeCell ref="G59:G64"/>
    <mergeCell ref="A73:A77"/>
    <mergeCell ref="B73:B77"/>
    <mergeCell ref="D73:D77"/>
    <mergeCell ref="G73:G77"/>
    <mergeCell ref="H73:H77"/>
    <mergeCell ref="E73:E77"/>
  </mergeCells>
  <printOptions horizontalCentered="1"/>
  <pageMargins left="0.39370078740157483" right="0.39370078740157483" top="0.39370078740157483" bottom="0.39370078740157483" header="0.31496062992125984" footer="0.31496062992125984"/>
  <pageSetup scale="55"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cellIs" priority="1081" operator="equal" id="{D6440164-8CD3-4855-8F73-064FD84562D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82" operator="equal" id="{5BBA0A20-DC91-4F2C-A03C-41CCB65B91E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83" operator="equal" id="{DC670425-9755-4CA0-847C-767592FB554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84" operator="equal" id="{04644A2D-C146-4CFD-9BFD-1884ABDE558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5" operator="equal" id="{04D804E3-4503-479F-BBFF-E08B565465A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L6:L10 L12 L28</xm:sqref>
        </x14:conditionalFormatting>
        <x14:conditionalFormatting xmlns:xm="http://schemas.microsoft.com/office/excel/2006/main">
          <x14:cfRule type="cellIs" priority="1076" operator="equal" id="{3E4CDF7E-5550-4D57-9D85-0A7DE829F87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077" operator="equal" id="{E0004973-6D6D-43C2-8DC8-36DDC079D06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78" operator="equal" id="{2F45840A-0085-43AC-9AF0-701A19231CC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79" operator="equal" id="{80FF7A91-0BFA-4752-8E2F-C37A6B9D013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0" operator="equal" id="{39B3A32D-AC04-452F-81A4-724491F2981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N6:N10 N12 N28</xm:sqref>
        </x14:conditionalFormatting>
        <x14:conditionalFormatting xmlns:xm="http://schemas.microsoft.com/office/excel/2006/main">
          <x14:cfRule type="cellIs" priority="1182" operator="equal" id="{712895BE-B728-4008-9339-AEECB3F7B8B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83" operator="equal" id="{BB4B1026-88FB-4426-982C-E5834819DD0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88" operator="equal" id="{2F7FA46E-9E3D-46F5-BBB0-62E12C1C0EF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89" operator="equal" id="{0B501C9D-934B-479F-A7AF-41870AB13D2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Q12 Q28:Q29 V28:V29 Y28:Y29 Q33 V33 Y33 Q6:Q10</xm:sqref>
        </x14:conditionalFormatting>
        <x14:conditionalFormatting xmlns:xm="http://schemas.microsoft.com/office/excel/2006/main">
          <x14:cfRule type="cellIs" priority="1068" operator="equal" id="{D8B98311-FC30-4386-92E6-06A92CFAC10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69" operator="equal" id="{6D82FAF8-587A-4F75-8711-E94FACFCEB2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70" operator="equal" id="{EC3463DA-B4DC-4253-8E25-B2759D0BC40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71" operator="equal" id="{B09DDA04-47BA-4E9E-A181-71A5EE21333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V6:V12</xm:sqref>
        </x14:conditionalFormatting>
        <x14:conditionalFormatting xmlns:xm="http://schemas.microsoft.com/office/excel/2006/main">
          <x14:cfRule type="cellIs" priority="1118" operator="equal" id="{500CC5AC-AA4F-46E7-BFD6-E0286CB5C3D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19" operator="equal" id="{30090082-057C-47E4-BB07-434B4057A9A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20" operator="equal" id="{0B16D8F1-2204-41E4-80CA-93F6D6DF0C8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21" operator="equal" id="{C8FDC932-1496-44DC-A5BE-A23BEADB019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Y6:Y12</xm:sqref>
        </x14:conditionalFormatting>
        <x14:conditionalFormatting xmlns:xm="http://schemas.microsoft.com/office/excel/2006/main">
          <x14:cfRule type="cellIs" priority="1055" operator="equal" id="{3D205A1D-1919-46DA-90DD-336E7120C13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56" operator="equal" id="{70003C3F-7904-46D9-B17D-11D6878B446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57" operator="equal" id="{F556026B-8433-461F-B8A3-024B9338A13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58" operator="equal" id="{1A17E6CB-F5F4-488C-B48D-F42844C7BE3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9" operator="equal" id="{2C94DF1D-0F1E-449B-B64E-BDE1CA4A1C6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L13:L17 L20:L21</xm:sqref>
        </x14:conditionalFormatting>
        <x14:conditionalFormatting xmlns:xm="http://schemas.microsoft.com/office/excel/2006/main">
          <x14:cfRule type="cellIs" priority="1050" operator="equal" id="{48E050BE-8563-48B4-9595-E13539F4DBB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051" operator="equal" id="{DFC33DD0-5294-438F-AA53-4A8E203EF5D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52" operator="equal" id="{80BB7745-F565-4477-A4C8-05E7E366820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53" operator="equal" id="{F1ADF9EE-D708-42FF-8E0D-F78A1F44A84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4" operator="equal" id="{1A7C693E-DFD8-47DB-B211-A335BF08447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N13:N17 N21</xm:sqref>
        </x14:conditionalFormatting>
        <x14:conditionalFormatting xmlns:xm="http://schemas.microsoft.com/office/excel/2006/main">
          <x14:cfRule type="cellIs" priority="1064" operator="equal" id="{4E2481AC-8327-4046-9B81-144D3B88433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65" operator="equal" id="{58C0017C-8A78-4A8E-B54A-134B5D2F3D2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66" operator="equal" id="{39BFE075-D0E7-498E-B208-1BD2AB2311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67" operator="equal" id="{C3DCEE50-511F-41B9-8719-149BFC249B7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Q13:Q17 Q21</xm:sqref>
        </x14:conditionalFormatting>
        <x14:conditionalFormatting xmlns:xm="http://schemas.microsoft.com/office/excel/2006/main">
          <x14:cfRule type="cellIs" priority="1046" operator="equal" id="{C760C2D5-1E62-4662-A592-4EDC21621DF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47" operator="equal" id="{0A856420-1332-4DDF-9B9B-847DBE6DAB8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48" operator="equal" id="{5E1E276D-E95B-408E-AD8C-849769CD5AD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9" operator="equal" id="{2EA39F3F-8E3F-4D49-BD75-DF41C36F9E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V13:V17 V20:V21</xm:sqref>
        </x14:conditionalFormatting>
        <x14:conditionalFormatting xmlns:xm="http://schemas.microsoft.com/office/excel/2006/main">
          <x14:cfRule type="cellIs" priority="1060" operator="equal" id="{5A20B952-C8AD-47E0-B82E-52B50206176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61" operator="equal" id="{DA64EC31-AC3D-45DD-B15D-C78CC3897EE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62" operator="equal" id="{8E8DF2EA-F58E-449E-8085-4275093584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63" operator="equal" id="{CAFE9B0E-196F-4B15-B75D-58985731B71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Y13:Y17 Y21</xm:sqref>
        </x14:conditionalFormatting>
        <x14:conditionalFormatting xmlns:xm="http://schemas.microsoft.com/office/excel/2006/main">
          <x14:cfRule type="cellIs" priority="1037" operator="equal" id="{101DB787-09DA-48FF-8C26-FF7005D50BE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38" operator="equal" id="{1276733B-F8F4-4D20-B135-280DFD53197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39" operator="equal" id="{970A9F2A-ECEF-4D1E-8570-72C43618422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40" operator="equal" id="{57E252EB-4DE0-4E80-809B-FCB09E66ED1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1" operator="equal" id="{D8069949-42EE-44F8-98F3-4687CBBC5AB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L11</xm:sqref>
        </x14:conditionalFormatting>
        <x14:conditionalFormatting xmlns:xm="http://schemas.microsoft.com/office/excel/2006/main">
          <x14:cfRule type="cellIs" priority="1032" operator="equal" id="{AB184A8B-DE25-48EC-AEB5-5E31851D53F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033" operator="equal" id="{99973ABF-AB90-4FB9-A5DB-550D293179F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34" operator="equal" id="{CFAFE539-9009-48A9-9E88-781E9A8EF0F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35" operator="equal" id="{891A1680-D796-48B0-8F0F-9C40490EB4F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6" operator="equal" id="{79B598FF-6D92-451E-A647-13C27B53175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N11</xm:sqref>
        </x14:conditionalFormatting>
        <x14:conditionalFormatting xmlns:xm="http://schemas.microsoft.com/office/excel/2006/main">
          <x14:cfRule type="cellIs" priority="1042" operator="equal" id="{30D41E6B-7933-48B1-8CD8-93EFBC4BB1E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43" operator="equal" id="{DD98C44A-0C41-4C29-A807-CA537AFBB65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44" operator="equal" id="{AB6A227E-DE1D-4915-AA2E-265724B4CA6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5" operator="equal" id="{3FCBDAE5-174B-434E-AEFE-0E5B7F2B6BE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Q11</xm:sqref>
        </x14:conditionalFormatting>
        <x14:conditionalFormatting xmlns:xm="http://schemas.microsoft.com/office/excel/2006/main">
          <x14:cfRule type="cellIs" priority="1014" operator="equal" id="{0B5FF2C8-5B26-4273-9A86-CB7B56C0F6F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015" operator="equal" id="{8BD2F031-B46F-4EDD-AF7E-AD03BEF2B83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16" operator="equal" id="{6BE0DED5-3073-4F57-BFEA-573ED679706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17" operator="equal" id="{7EA68C0A-DD2B-42F1-9F8E-14ADC1DEA2D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18" operator="equal" id="{D18A2397-4666-404F-AC3D-9AEB333EBFD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N22</xm:sqref>
        </x14:conditionalFormatting>
        <x14:conditionalFormatting xmlns:xm="http://schemas.microsoft.com/office/excel/2006/main">
          <x14:cfRule type="cellIs" priority="1028" operator="equal" id="{699E077C-64D2-4A21-BF2B-F1637961C0A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29" operator="equal" id="{625642B5-B093-4897-A0DB-37993FDA308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30" operator="equal" id="{6D90CD07-A348-4ED3-8C6B-6B4CE6DE1B2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1" operator="equal" id="{BB70AA65-9411-4261-85D2-FB49E5FDF6C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Q22:Q24</xm:sqref>
        </x14:conditionalFormatting>
        <x14:conditionalFormatting xmlns:xm="http://schemas.microsoft.com/office/excel/2006/main">
          <x14:cfRule type="cellIs" priority="1010" operator="equal" id="{8FEB5DBF-43E9-471C-BF27-0C1008B967E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11" operator="equal" id="{D61AA8DF-55F4-4105-9633-2B27751CC4A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12" operator="equal" id="{F35458FD-4083-4C19-895E-40F355BEBB7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13" operator="equal" id="{33536B3B-6337-4920-9DD5-A28015954C8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V24</xm:sqref>
        </x14:conditionalFormatting>
        <x14:conditionalFormatting xmlns:xm="http://schemas.microsoft.com/office/excel/2006/main">
          <x14:cfRule type="cellIs" priority="1024" operator="equal" id="{60394AD7-1331-4D51-BFF1-74DF18EC0A7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25" operator="equal" id="{88B5D680-2DEB-4065-8E10-45B2BDB89CD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26" operator="equal" id="{17AF7854-4F58-4E2F-A28F-64B16B781E7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27" operator="equal" id="{06598900-5147-49AD-9F96-9C1D0FC1F50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Y22:Y24</xm:sqref>
        </x14:conditionalFormatting>
        <x14:conditionalFormatting xmlns:xm="http://schemas.microsoft.com/office/excel/2006/main">
          <x14:cfRule type="cellIs" priority="997" operator="equal" id="{79F83581-C098-4DF3-A7BB-371F364BE25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98" operator="equal" id="{71BEC2E6-B08A-4E79-9613-4990B525D43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99" operator="equal" id="{9C675B83-8FDE-4016-9DC2-471035352C9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00" operator="equal" id="{C5C08548-73EE-4B4B-9450-4346F6AA653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1" operator="equal" id="{F57DED05-88B8-4081-BB2F-C40ECDA9380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L18</xm:sqref>
        </x14:conditionalFormatting>
        <x14:conditionalFormatting xmlns:xm="http://schemas.microsoft.com/office/excel/2006/main">
          <x14:cfRule type="cellIs" priority="992" operator="equal" id="{4EF462D6-C08E-4CB1-BD58-4B1A2E8B057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993" operator="equal" id="{D4840F10-C2E8-41F0-AD5C-EB3D416CECE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94" operator="equal" id="{31C88665-D82C-4C7E-AD41-61ED0AD34E8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95" operator="equal" id="{E92B592D-9B3D-422D-9D25-FED56F1CFA5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6" operator="equal" id="{7ED7260A-5858-4322-A0C4-FAF837AF737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N18</xm:sqref>
        </x14:conditionalFormatting>
        <x14:conditionalFormatting xmlns:xm="http://schemas.microsoft.com/office/excel/2006/main">
          <x14:cfRule type="cellIs" priority="1006" operator="equal" id="{A1429CAB-D1F5-400F-9A13-9D8A354558D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07" operator="equal" id="{DDF46028-B94C-4D5D-ABE9-CF10D8F5439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08" operator="equal" id="{6A5845DF-08D9-4920-A7EC-10F3F58CF1D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9" operator="equal" id="{9A4368AC-80DB-4636-9B7E-ED4E6190623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Q18</xm:sqref>
        </x14:conditionalFormatting>
        <x14:conditionalFormatting xmlns:xm="http://schemas.microsoft.com/office/excel/2006/main">
          <x14:cfRule type="cellIs" priority="988" operator="equal" id="{3CAC9CC5-51A5-49AF-B74A-D2A683A10A0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89" operator="equal" id="{9F008721-8E58-45CA-96D0-643886E24BC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90" operator="equal" id="{02DDF053-6BD7-45D8-A238-ED3FEE280CE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1" operator="equal" id="{22880F18-FAC8-47C2-A26C-54C3098E912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V18</xm:sqref>
        </x14:conditionalFormatting>
        <x14:conditionalFormatting xmlns:xm="http://schemas.microsoft.com/office/excel/2006/main">
          <x14:cfRule type="cellIs" priority="1002" operator="equal" id="{AA01C7A9-5623-4A17-95A4-92A60AD96F4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03" operator="equal" id="{088BB162-E509-4402-9AA7-FA09992023D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04" operator="equal" id="{ACDA3C27-AA01-4407-9D50-EF3E754FFE5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5" operator="equal" id="{01368497-B934-43EF-AAAD-9AD456E1CA5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Y18</xm:sqref>
        </x14:conditionalFormatting>
        <x14:conditionalFormatting xmlns:xm="http://schemas.microsoft.com/office/excel/2006/main">
          <x14:cfRule type="cellIs" priority="979" operator="equal" id="{117716F0-4471-405B-9527-92669093E05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980" operator="equal" id="{B563A92D-348E-496A-8B7D-B8997DE842D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81" operator="equal" id="{B719AE14-3DC4-43BE-9581-E5CC17E6FBB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82" operator="equal" id="{87BD9C5A-48B6-4AB4-95FB-BFC983EA3A8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3" operator="equal" id="{45C498A0-057F-4CC7-AB2E-1993BBC6C47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N20</xm:sqref>
        </x14:conditionalFormatting>
        <x14:conditionalFormatting xmlns:xm="http://schemas.microsoft.com/office/excel/2006/main">
          <x14:cfRule type="cellIs" priority="984" operator="equal" id="{C4E89909-B9E4-4C58-BE11-EF60412EA53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85" operator="equal" id="{38EBBFF6-483B-4FF0-93A4-15986D68A4A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86" operator="equal" id="{2311B826-4994-42F2-AF3D-87DC010116A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7" operator="equal" id="{131B53D3-05EA-4C59-87AC-9CAA1ED9675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Q20</xm:sqref>
        </x14:conditionalFormatting>
        <x14:conditionalFormatting xmlns:xm="http://schemas.microsoft.com/office/excel/2006/main">
          <x14:cfRule type="cellIs" priority="975" operator="equal" id="{ACE21CD3-031D-4210-920A-C62E87339DE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76" operator="equal" id="{463D448F-329E-497F-98B1-D991310F818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77" operator="equal" id="{6C425B48-8939-4BAB-99A0-8D42FA90324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8" operator="equal" id="{3E00D48D-986F-49D7-8CCA-2419C4125AB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Y20</xm:sqref>
        </x14:conditionalFormatting>
        <x14:conditionalFormatting xmlns:xm="http://schemas.microsoft.com/office/excel/2006/main">
          <x14:cfRule type="cellIs" priority="962" operator="equal" id="{0CA67712-B076-4693-976F-E2403229D41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63" operator="equal" id="{3D8CAB9B-C285-4FED-9E81-E12CD5B0667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64" operator="equal" id="{42820945-3C52-4389-A46A-C60EE9A42FA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65" operator="equal" id="{EBB4C811-FA3B-4D52-BAF5-87C223D630B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66" operator="equal" id="{68897ABD-3BCB-43E8-A61B-AE8D364169B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L26</xm:sqref>
        </x14:conditionalFormatting>
        <x14:conditionalFormatting xmlns:xm="http://schemas.microsoft.com/office/excel/2006/main">
          <x14:cfRule type="cellIs" priority="957" operator="equal" id="{A286EDEB-2B7A-4221-9904-1526EBF714D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958" operator="equal" id="{8F53F495-CD83-4857-B45C-70852778455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59" operator="equal" id="{5859809B-ABF7-4186-8E6D-2076064FBD2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60" operator="equal" id="{BC9F8F1C-8D76-40A0-9386-E43FD0222E9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61" operator="equal" id="{4BA4834D-632B-4142-AEE1-1DBA1F0FBE2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N26</xm:sqref>
        </x14:conditionalFormatting>
        <x14:conditionalFormatting xmlns:xm="http://schemas.microsoft.com/office/excel/2006/main">
          <x14:cfRule type="cellIs" priority="971" operator="equal" id="{D54FB1DB-7D6B-4EE6-A83E-0CD964F146C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72" operator="equal" id="{8AB938C0-88C9-4106-98DC-DF84DCE0FF4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73" operator="equal" id="{4C2D31F8-DE11-4DC7-9E7E-55163745197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4" operator="equal" id="{F2C50FE0-2E17-4C5D-A306-F3460424CAF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Q25:Q26</xm:sqref>
        </x14:conditionalFormatting>
        <x14:conditionalFormatting xmlns:xm="http://schemas.microsoft.com/office/excel/2006/main">
          <x14:cfRule type="cellIs" priority="953" operator="equal" id="{E3A17C70-C3BD-46A5-940A-554B860C51A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54" operator="equal" id="{50815708-89E6-4D65-8FC5-8F303975629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55" operator="equal" id="{8C831FE2-D5C1-4D61-B30B-1B28B978E83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56" operator="equal" id="{0592BD03-C029-4579-A218-4BAD4A0295F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V25:V26</xm:sqref>
        </x14:conditionalFormatting>
        <x14:conditionalFormatting xmlns:xm="http://schemas.microsoft.com/office/excel/2006/main">
          <x14:cfRule type="cellIs" priority="967" operator="equal" id="{8D2C9141-1E73-4270-943E-39327AA69EB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68" operator="equal" id="{F79866E4-28C2-4DD6-822F-60E25328768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69" operator="equal" id="{143A8730-C0E0-45CD-9540-794F186950E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0" operator="equal" id="{5D0B5580-188A-432E-A8DB-684B925AF14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Y25:Y26</xm:sqref>
        </x14:conditionalFormatting>
        <x14:conditionalFormatting xmlns:xm="http://schemas.microsoft.com/office/excel/2006/main">
          <x14:cfRule type="cellIs" priority="940" operator="equal" id="{6C6D4863-89F5-4E17-8A21-5034E165A63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41" operator="equal" id="{58931F8E-2C01-420F-B133-C290D091761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42" operator="equal" id="{BC3923D9-997B-40EE-BD5A-5AC7D081658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43" operator="equal" id="{87AA10C7-3712-41CD-9E5E-6F9F10344ED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44" operator="equal" id="{8E96EBC0-3FA1-4543-A729-8F8A6F900FD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L27</xm:sqref>
        </x14:conditionalFormatting>
        <x14:conditionalFormatting xmlns:xm="http://schemas.microsoft.com/office/excel/2006/main">
          <x14:cfRule type="cellIs" priority="935" operator="equal" id="{B60B1CBC-C9BD-4AC6-87D7-B16F457B0B5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936" operator="equal" id="{30797E4C-747B-4F0C-A591-171C1C96944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37" operator="equal" id="{CE70DF8D-214D-4581-A656-DB641FB27DE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38" operator="equal" id="{3C000170-D54E-419A-87F9-C1BCC36697D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9" operator="equal" id="{051FA9F0-FD27-458C-B107-F0FFF16CB47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N27</xm:sqref>
        </x14:conditionalFormatting>
        <x14:conditionalFormatting xmlns:xm="http://schemas.microsoft.com/office/excel/2006/main">
          <x14:cfRule type="cellIs" priority="949" operator="equal" id="{FB31213D-CABF-441C-BE75-02B446615E4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50" operator="equal" id="{95E9D479-0293-4D4B-AC31-59D913B3A79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51" operator="equal" id="{DFD31C48-709A-4665-98B2-BB6568D51A3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52" operator="equal" id="{3692BF85-85E7-4409-8A02-6B51DD1560A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Q27</xm:sqref>
        </x14:conditionalFormatting>
        <x14:conditionalFormatting xmlns:xm="http://schemas.microsoft.com/office/excel/2006/main">
          <x14:cfRule type="cellIs" priority="931" operator="equal" id="{BF82658C-BF54-4022-A971-ECA11FCD06E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32" operator="equal" id="{686A953C-C4CF-4241-AB8C-02FBEBE308A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33" operator="equal" id="{92657DE1-F3ED-4425-ACD7-64F85C5B84E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4" operator="equal" id="{A8981C11-54C8-4631-9635-C4ABA3B592E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V27</xm:sqref>
        </x14:conditionalFormatting>
        <x14:conditionalFormatting xmlns:xm="http://schemas.microsoft.com/office/excel/2006/main">
          <x14:cfRule type="cellIs" priority="945" operator="equal" id="{9593C8E1-3910-4342-A4C0-F5BA7E1EBB9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46" operator="equal" id="{97E6FE05-2A30-4C10-BEFA-B8B7BC6020C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47" operator="equal" id="{A744A103-A9EA-462D-8A7E-8689CC43436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48" operator="equal" id="{AF8C1EC7-EBA0-405D-B5C4-80805EDE55E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Y27</xm:sqref>
        </x14:conditionalFormatting>
        <x14:conditionalFormatting xmlns:xm="http://schemas.microsoft.com/office/excel/2006/main">
          <x14:cfRule type="cellIs" priority="852" operator="equal" id="{AFE3E0F9-8113-4A4A-B7EA-7A834E19945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53" operator="equal" id="{D62E7955-E70F-4A22-831C-02E6C73A075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54" operator="equal" id="{F1C89A19-BC5B-45FD-AF0F-466BC0526EB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55" operator="equal" id="{FC3B730E-9009-427E-A92B-1CF9F56ED3B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56" operator="equal" id="{00128657-906F-4CB7-933B-CD86CFEE65A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L31</xm:sqref>
        </x14:conditionalFormatting>
        <x14:conditionalFormatting xmlns:xm="http://schemas.microsoft.com/office/excel/2006/main">
          <x14:cfRule type="cellIs" priority="847" operator="equal" id="{704BEC95-3271-4E26-BDF0-71F044467D7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848" operator="equal" id="{0A481596-14F8-4CDA-BEB7-B6BA822DFF1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49" operator="equal" id="{A25CA61F-7D8B-4AB9-822A-40505BB343B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50" operator="equal" id="{04060A06-8185-4D09-B3E1-C4FB1E748D5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51" operator="equal" id="{CE4E2F07-8558-47B2-B0BD-7589301382F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N31</xm:sqref>
        </x14:conditionalFormatting>
        <x14:conditionalFormatting xmlns:xm="http://schemas.microsoft.com/office/excel/2006/main">
          <x14:cfRule type="cellIs" priority="861" operator="equal" id="{80D0F3D9-A0BD-482B-B686-AE3B378A676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62" operator="equal" id="{D45957CF-7BCB-4F64-A52C-28D5F1106A3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63" operator="equal" id="{2C40AE91-CC03-41C4-8265-0D47E50D58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64" operator="equal" id="{7FE92C53-8EC1-4B43-9392-F60310773BA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Q30:Q31</xm:sqref>
        </x14:conditionalFormatting>
        <x14:conditionalFormatting xmlns:xm="http://schemas.microsoft.com/office/excel/2006/main">
          <x14:cfRule type="cellIs" priority="843" operator="equal" id="{EB07860A-6FF0-4AC6-B93C-470D413B976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44" operator="equal" id="{7EB8ADE4-6517-474D-99DA-C110281484D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45" operator="equal" id="{8093FE3D-67B2-47A2-8588-0F06ADEB358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6" operator="equal" id="{29A36736-1455-4E23-A145-4C630002618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V30:V31</xm:sqref>
        </x14:conditionalFormatting>
        <x14:conditionalFormatting xmlns:xm="http://schemas.microsoft.com/office/excel/2006/main">
          <x14:cfRule type="cellIs" priority="857" operator="equal" id="{1359CC4B-7BAC-4C56-B254-E00341027B7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58" operator="equal" id="{7B80D88E-4BE0-4085-A5D1-B23FD770510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59" operator="equal" id="{3898AB86-B43D-4F42-84F4-4220236B67F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60" operator="equal" id="{B5D37007-0886-41B5-B4E4-DD925F84BD6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Y30:Y31</xm:sqref>
        </x14:conditionalFormatting>
        <x14:conditionalFormatting xmlns:xm="http://schemas.microsoft.com/office/excel/2006/main">
          <x14:cfRule type="cellIs" priority="803" operator="equal" id="{FF27C1F2-CDF5-4786-B90D-9D1F086413A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804" operator="equal" id="{5C05C0FC-7CCE-4C3A-A95F-892B2FAF3C8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05" operator="equal" id="{419837EE-BA82-464C-8158-15AF3F6F714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06" operator="equal" id="{7E17C5C1-E7CE-47CD-8E61-3BDABD144BC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7" operator="equal" id="{CCE8CBED-F01E-42B1-B31F-E0824B7DCB3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N32</xm:sqref>
        </x14:conditionalFormatting>
        <x14:conditionalFormatting xmlns:xm="http://schemas.microsoft.com/office/excel/2006/main">
          <x14:cfRule type="cellIs" priority="817" operator="equal" id="{E021B91C-520F-450D-87EE-80BBDB30263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18" operator="equal" id="{352106B2-3A70-41ED-93D0-2BAEA4D8425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19" operator="equal" id="{B1440E5C-A1F6-42CB-A591-9887C8E4445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20" operator="equal" id="{2D773063-5CAB-415B-A1FE-2568613E9F3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Q32</xm:sqref>
        </x14:conditionalFormatting>
        <x14:conditionalFormatting xmlns:xm="http://schemas.microsoft.com/office/excel/2006/main">
          <x14:cfRule type="cellIs" priority="799" operator="equal" id="{4D76DA4A-2026-410B-8615-42B9A27100C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00" operator="equal" id="{74E772CA-ED75-4087-B7DB-0EEA8671F68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01" operator="equal" id="{C4DF0B98-BBE0-4C84-AF41-45746A1D41B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2" operator="equal" id="{CFE81149-FAA0-4C6B-A375-95B2453CB8B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V32</xm:sqref>
        </x14:conditionalFormatting>
        <x14:conditionalFormatting xmlns:xm="http://schemas.microsoft.com/office/excel/2006/main">
          <x14:cfRule type="cellIs" priority="813" operator="equal" id="{56BFFA2A-37CA-41B6-8A61-9697D56BAFC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14" operator="equal" id="{2EE6B525-57A4-48C3-9C81-3E1C4229037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15" operator="equal" id="{9A6A9508-1402-4932-88EA-980CF5A4EC1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6" operator="equal" id="{A38D3BF6-969D-4AA9-8300-17D695B3550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Y32</xm:sqref>
        </x14:conditionalFormatting>
        <x14:conditionalFormatting xmlns:xm="http://schemas.microsoft.com/office/excel/2006/main">
          <x14:cfRule type="cellIs" priority="794" operator="equal" id="{8E260C66-1B17-4C69-A5CB-3D266EF3986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95" operator="equal" id="{0BE35236-B6F2-4144-9F54-084593FB73F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96" operator="equal" id="{932960B9-BB3D-451D-8227-B7993F55E9C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97" operator="equal" id="{AF493D32-82CE-4611-BDC2-10AC3D61E49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8" operator="equal" id="{E7BD6CFC-82D9-466E-A227-931F3189CD1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L22</xm:sqref>
        </x14:conditionalFormatting>
        <x14:conditionalFormatting xmlns:xm="http://schemas.microsoft.com/office/excel/2006/main">
          <x14:cfRule type="cellIs" priority="790" operator="equal" id="{D2A1C9DA-514C-4DA4-B5DD-5407EA69599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91" operator="equal" id="{1ABD8C44-859A-44B1-BE2C-F8B510258D9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92" operator="equal" id="{8D402D7E-D6AE-47F5-92DC-BE5A28DB3C6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3" operator="equal" id="{A8202AC9-7AB9-47BB-BB9E-C7B70805B41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V22</xm:sqref>
        </x14:conditionalFormatting>
        <x14:conditionalFormatting xmlns:xm="http://schemas.microsoft.com/office/excel/2006/main">
          <x14:cfRule type="cellIs" priority="785" operator="equal" id="{7BEA392F-1810-4925-B02F-9472944580D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86" operator="equal" id="{D2957C4A-6C29-47D1-AF8B-44CB21CDDF1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87" operator="equal" id="{40E43674-8C54-4EC5-802E-CD562E82704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88" operator="equal" id="{BF651E2C-967E-452C-BAC5-04A3E8491E6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9" operator="equal" id="{85A6F5E2-1B26-41F8-B82D-6FC762D1782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L23</xm:sqref>
        </x14:conditionalFormatting>
        <x14:conditionalFormatting xmlns:xm="http://schemas.microsoft.com/office/excel/2006/main">
          <x14:cfRule type="cellIs" priority="780" operator="equal" id="{CB2AD60B-4728-4F82-9CA3-4A5B45515C5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81" operator="equal" id="{D0F1076C-F804-4B8B-BD77-BBC961DEF84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82" operator="equal" id="{30DA0D52-9BE2-46C0-9271-0DD400CFDF6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83" operator="equal" id="{EB56778B-F335-47CF-94A1-46296F5CFE2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4" operator="equal" id="{1591F341-8E75-43ED-A570-A34421B9182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N23</xm:sqref>
        </x14:conditionalFormatting>
        <x14:conditionalFormatting xmlns:xm="http://schemas.microsoft.com/office/excel/2006/main">
          <x14:cfRule type="cellIs" priority="776" operator="equal" id="{E697504C-4C54-400A-AC42-FD401A0E2B5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77" operator="equal" id="{7623EAFD-C686-47B8-9FC9-B7A58DC3882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78" operator="equal" id="{817C7B5A-94F7-4714-AD2A-84D4BAF98D3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9" operator="equal" id="{7B9BD538-4C72-4DA5-96E4-064ED9A91D3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V23</xm:sqref>
        </x14:conditionalFormatting>
        <x14:conditionalFormatting xmlns:xm="http://schemas.microsoft.com/office/excel/2006/main">
          <x14:cfRule type="cellIs" priority="771" operator="equal" id="{F04E12B7-49C9-4C10-8807-E506992097D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72" operator="equal" id="{290365B9-0C86-40FD-90B1-913CE145FA2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73" operator="equal" id="{56D25B87-00E1-41C3-9733-6A0D3E987B3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74" operator="equal" id="{5B14EB3E-FCF7-4C76-BE1F-A4EC17ED9B1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5" operator="equal" id="{8DA478F4-E380-466D-8AB5-9B16B41E01B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L24</xm:sqref>
        </x14:conditionalFormatting>
        <x14:conditionalFormatting xmlns:xm="http://schemas.microsoft.com/office/excel/2006/main">
          <x14:cfRule type="cellIs" priority="766" operator="equal" id="{8779AF46-041E-43EF-9854-7413CAB63EC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67" operator="equal" id="{BE694ABC-832A-410F-A729-AA130DEAA30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68" operator="equal" id="{9523561B-BF08-4D75-A2C2-5097AB30F1C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69" operator="equal" id="{F9FC5B02-5BC7-41A8-8F0B-A3831CA471D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0" operator="equal" id="{7F5A0636-2541-49E0-AB61-5C6F80044FA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N24</xm:sqref>
        </x14:conditionalFormatting>
        <x14:conditionalFormatting xmlns:xm="http://schemas.microsoft.com/office/excel/2006/main">
          <x14:cfRule type="cellIs" priority="761" operator="equal" id="{DCA7C620-4105-4CEA-921F-73F5E00490E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62" operator="equal" id="{2FD2D05F-8EC5-4E92-B0B3-72BE1FA5DE7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63" operator="equal" id="{CCE1660D-BCBE-4E63-8D97-37968228046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64" operator="equal" id="{8969F3A6-4E67-4E41-AEFB-9542DA051CA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5" operator="equal" id="{91559D4F-23F2-4393-9F99-13D7141138A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L25</xm:sqref>
        </x14:conditionalFormatting>
        <x14:conditionalFormatting xmlns:xm="http://schemas.microsoft.com/office/excel/2006/main">
          <x14:cfRule type="cellIs" priority="756" operator="equal" id="{DD3593D5-8DB0-4125-BF3E-4FF0414E0FE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57" operator="equal" id="{D3CFACC8-D32C-4177-BE5D-04C121ECC23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58" operator="equal" id="{1200714B-2783-4F97-B3B7-DF09BD71B40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59" operator="equal" id="{0060AD9C-1B09-4EB2-9043-B60CABEB475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0" operator="equal" id="{83498D14-ACDF-4DEE-AE53-D910AD0C5AF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N25</xm:sqref>
        </x14:conditionalFormatting>
        <x14:conditionalFormatting xmlns:xm="http://schemas.microsoft.com/office/excel/2006/main">
          <x14:cfRule type="cellIs" priority="751" operator="equal" id="{F6C078CB-FCDC-4197-B96C-9AC55AD30D8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52" operator="equal" id="{91663C0A-6437-44A4-B20E-20FB5F72EAD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53" operator="equal" id="{0FC80E95-6F02-44EB-9F35-EF5DC19B20C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54" operator="equal" id="{AD16D28D-FDF4-4610-B135-DFD2DCD59E4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55" operator="equal" id="{74F14B1A-D9F3-4399-8905-0439DB3507F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L19</xm:sqref>
        </x14:conditionalFormatting>
        <x14:conditionalFormatting xmlns:xm="http://schemas.microsoft.com/office/excel/2006/main">
          <x14:cfRule type="cellIs" priority="747" operator="equal" id="{7038C80C-9A0F-4D1D-8D0A-BD345A8FBB7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48" operator="equal" id="{0D260688-9076-42BA-91F7-6ED3708385F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49" operator="equal" id="{5C1D3786-5F7F-48A5-9F83-D04A471A1A1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50" operator="equal" id="{8C477EEB-851D-49D3-843D-E3D50C1285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V19</xm:sqref>
        </x14:conditionalFormatting>
        <x14:conditionalFormatting xmlns:xm="http://schemas.microsoft.com/office/excel/2006/main">
          <x14:cfRule type="cellIs" priority="738" operator="equal" id="{7D5824B3-2F8E-4F21-A8CF-D6A7666CC89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39" operator="equal" id="{6693FA0F-B91F-44F4-9B41-09CA3FA71A5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40" operator="equal" id="{B5D068C7-9B05-4374-9DF2-8E4567608F0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41" operator="equal" id="{B4C9D9F2-A517-4FA1-ACE2-FD836CBCA43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2" operator="equal" id="{2347794E-5B95-4CC0-BB15-AF9EE378AF3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N19</xm:sqref>
        </x14:conditionalFormatting>
        <x14:conditionalFormatting xmlns:xm="http://schemas.microsoft.com/office/excel/2006/main">
          <x14:cfRule type="cellIs" priority="743" operator="equal" id="{84D31A53-193B-420F-9FC1-584FB494753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44" operator="equal" id="{B3CC39AF-5869-46AD-A10C-C94FCC9C97B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45" operator="equal" id="{AC726A39-5AC0-4CC2-BB24-C3E4F9D491A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6" operator="equal" id="{B042D3BA-5A68-4B8F-9AC7-86C2808391F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Q19</xm:sqref>
        </x14:conditionalFormatting>
        <x14:conditionalFormatting xmlns:xm="http://schemas.microsoft.com/office/excel/2006/main">
          <x14:cfRule type="cellIs" priority="734" operator="equal" id="{190C1F06-96F0-4FAC-B22B-4413A4AA0C3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35" operator="equal" id="{1426C9EC-8BAF-46C5-9791-BF3B647B647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36" operator="equal" id="{10837B09-312C-419D-945C-1834F601DD9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37" operator="equal" id="{427EED6C-65C1-4574-94A2-5A685C10F34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Y19</xm:sqref>
        </x14:conditionalFormatting>
        <x14:conditionalFormatting xmlns:xm="http://schemas.microsoft.com/office/excel/2006/main">
          <x14:cfRule type="cellIs" priority="729" operator="equal" id="{701082F5-0004-4165-92E5-7D0223ACF7E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30" operator="equal" id="{4347854C-70B1-491C-BE21-468058F69D0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31" operator="equal" id="{70AF19A8-C904-45DF-BF18-1C1D3C96BA9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32" operator="equal" id="{D508FC72-4BAB-4A22-973A-D01529F8362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33" operator="equal" id="{E4654573-AAB5-42C4-AE60-86F58873B2A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L29</xm:sqref>
        </x14:conditionalFormatting>
        <x14:conditionalFormatting xmlns:xm="http://schemas.microsoft.com/office/excel/2006/main">
          <x14:cfRule type="cellIs" priority="724" operator="equal" id="{2700065D-5C59-49E0-89E4-6B91F687E8F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25" operator="equal" id="{B2DE1C79-D56D-4D5B-8FEE-06F8B59D2A6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26" operator="equal" id="{1F5E5D74-BD2B-473A-984D-18E2496B5DF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27" operator="equal" id="{D9125A29-FA83-42FB-AB26-2A9A1730950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28" operator="equal" id="{E2D53BCB-02B3-4AD3-BB6D-9B9B82AFFFF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N29</xm:sqref>
        </x14:conditionalFormatting>
        <x14:conditionalFormatting xmlns:xm="http://schemas.microsoft.com/office/excel/2006/main">
          <x14:cfRule type="cellIs" priority="711" operator="equal" id="{B88435B0-CC07-4127-9922-B20D0DC8FBEA}">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12" operator="equal" id="{04B8D346-45ED-4655-BD55-2E3E9240F1A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13" operator="equal" id="{F664B633-7962-4D54-A4DB-5815C7DF3A0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14" operator="equal" id="{9D2DEEBA-7584-4599-B6E1-C4DEEAA926D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5" operator="equal" id="{5313C584-B2F0-4080-99B5-92BA8C880C0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L35:L36</xm:sqref>
        </x14:conditionalFormatting>
        <x14:conditionalFormatting xmlns:xm="http://schemas.microsoft.com/office/excel/2006/main">
          <x14:cfRule type="cellIs" priority="706" operator="equal" id="{5B293895-1C3D-4B8B-9908-E728915F8D7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07" operator="equal" id="{A6E927C7-CD01-4B6F-9306-96D090072C9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08" operator="equal" id="{7C1C8E77-003F-445E-8A66-38590E4DB6B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09" operator="equal" id="{737665B3-8D61-445F-83F4-A3A7F183FD4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0" operator="equal" id="{C1D347D8-B628-43D4-B00A-326A547EFAA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N34:N36</xm:sqref>
        </x14:conditionalFormatting>
        <x14:conditionalFormatting xmlns:xm="http://schemas.microsoft.com/office/excel/2006/main">
          <x14:cfRule type="cellIs" priority="720" operator="equal" id="{D0E547BC-7E69-4450-84C1-664DAA6472C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21" operator="equal" id="{8B78D956-BEF2-42F1-BCCB-16700B34847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22" operator="equal" id="{7761D600-F0C6-4E69-91F0-421901DC197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23" operator="equal" id="{E91E2A6B-5EDC-45A4-8AE1-CD5305C872D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Q34:Q36</xm:sqref>
        </x14:conditionalFormatting>
        <x14:conditionalFormatting xmlns:xm="http://schemas.microsoft.com/office/excel/2006/main">
          <x14:cfRule type="cellIs" priority="702" operator="equal" id="{F7D61F3B-A1B5-4321-8D02-AD4C8D03181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03" operator="equal" id="{272CE54D-1F1E-49A7-A504-D8A3747EA52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04" operator="equal" id="{310BF0C3-25D2-45C5-988A-4BB259F8B67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5" operator="equal" id="{7C069A4F-DC8F-4466-B934-6FA3C502D38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V34:V36</xm:sqref>
        </x14:conditionalFormatting>
        <x14:conditionalFormatting xmlns:xm="http://schemas.microsoft.com/office/excel/2006/main">
          <x14:cfRule type="cellIs" priority="716" operator="equal" id="{03091192-5E3D-41C0-AC21-41083A26DEC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17" operator="equal" id="{31859893-58C4-43CC-937C-CE886771C5F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18" operator="equal" id="{B2154F58-8F11-4C3E-8073-39D903DDBBB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9" operator="equal" id="{2BD4B5D6-3573-46D2-9A06-BDFFD0E03AF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Y34:Y36</xm:sqref>
        </x14:conditionalFormatting>
        <x14:conditionalFormatting xmlns:xm="http://schemas.microsoft.com/office/excel/2006/main">
          <x14:cfRule type="cellIs" priority="689" operator="equal" id="{D98CD47D-A30C-4E36-8B0B-7B66A43D8A0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90" operator="equal" id="{4BB49BD7-250A-4789-8986-BA5114DC995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91" operator="equal" id="{BBA95BDB-B347-44B1-96F1-373B0769AE1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92" operator="equal" id="{C6B1D173-F854-4719-A96B-8BFB35D57B1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3" operator="equal" id="{4267CA62-1157-4256-BEEC-E1A7E3337BF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L37:L38</xm:sqref>
        </x14:conditionalFormatting>
        <x14:conditionalFormatting xmlns:xm="http://schemas.microsoft.com/office/excel/2006/main">
          <x14:cfRule type="cellIs" priority="684" operator="equal" id="{30EB1BE1-B880-42C9-8DB1-C8754AB07A7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685" operator="equal" id="{500590D4-7917-4FAF-924C-739150FA113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86" operator="equal" id="{FFE587DA-65A2-47B8-A47B-DB82447298E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87" operator="equal" id="{BB05A801-DD9E-4A23-86E7-CB0C7B3C17B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8" operator="equal" id="{A6F08E57-ED03-49D5-9091-4E0900C4059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N37:N38</xm:sqref>
        </x14:conditionalFormatting>
        <x14:conditionalFormatting xmlns:xm="http://schemas.microsoft.com/office/excel/2006/main">
          <x14:cfRule type="cellIs" priority="698" operator="equal" id="{C40E69A6-06A0-42DF-908B-C5774D5181F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99" operator="equal" id="{6EF9583E-4E36-478A-BF2E-CC952FA3727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00" operator="equal" id="{F2330B78-5862-46CE-BE5A-7495F743A83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1" operator="equal" id="{6194685F-395F-4408-B06B-BF49366EC4E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Q37:Q38</xm:sqref>
        </x14:conditionalFormatting>
        <x14:conditionalFormatting xmlns:xm="http://schemas.microsoft.com/office/excel/2006/main">
          <x14:cfRule type="cellIs" priority="680" operator="equal" id="{DD2F48D1-6B61-46A4-B3E7-B5C588E8D56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81" operator="equal" id="{F41DBF2F-CB33-4C4D-AEE1-5F5D522B381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82" operator="equal" id="{69F4E651-9DEC-4515-8018-4D65812F31F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3" operator="equal" id="{E959E86F-6D10-484A-B252-C972D104876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V37:V38</xm:sqref>
        </x14:conditionalFormatting>
        <x14:conditionalFormatting xmlns:xm="http://schemas.microsoft.com/office/excel/2006/main">
          <x14:cfRule type="cellIs" priority="694" operator="equal" id="{A176680A-82DF-45C0-AA12-A3B175B5526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95" operator="equal" id="{43101B4F-24B1-4EE2-8037-DA6AF4A53A5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96" operator="equal" id="{A80841DD-65AD-4ECF-B059-6B6D33AB147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7" operator="equal" id="{BC0DE8AB-9228-4BD5-BBF1-FC52F67D5C6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Y37:Y38</xm:sqref>
        </x14:conditionalFormatting>
        <x14:conditionalFormatting xmlns:xm="http://schemas.microsoft.com/office/excel/2006/main">
          <x14:cfRule type="cellIs" priority="667" operator="equal" id="{5BBBC705-7E0C-4344-9A80-7FE9BC98A7A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68" operator="equal" id="{334E93C7-B4BE-47FF-B8C1-CAA554E6D02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9" operator="equal" id="{E1BA8665-12A1-409A-8E3A-56211D4B617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70" operator="equal" id="{629C4DDD-FC09-4D9B-BB76-754CD0B890A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1" operator="equal" id="{D312F7EB-776A-4472-A468-45B80006EC8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L48</xm:sqref>
        </x14:conditionalFormatting>
        <x14:conditionalFormatting xmlns:xm="http://schemas.microsoft.com/office/excel/2006/main">
          <x14:cfRule type="cellIs" priority="662" operator="equal" id="{B8BD7005-4494-4495-914C-2E1CC7DB6F1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663" operator="equal" id="{4D99D762-6044-4A2E-9DD7-4A7C7F58320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64" operator="equal" id="{3DCC71BD-BBA4-428B-9F6A-C6CEC8C2829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5" operator="equal" id="{6658F533-D1E3-441D-B794-515BDA52E53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6" operator="equal" id="{E8143AC4-70EA-49D9-9A22-6C82594DBCD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N48</xm:sqref>
        </x14:conditionalFormatting>
        <x14:conditionalFormatting xmlns:xm="http://schemas.microsoft.com/office/excel/2006/main">
          <x14:cfRule type="cellIs" priority="676" operator="equal" id="{0AA09277-D9AE-40A4-AE17-74FB8927A7E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77" operator="equal" id="{8A3395EB-1EFB-45BC-A079-5D5FBAAF969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78" operator="equal" id="{89883671-D62D-46EA-A9D5-A7B3D0F2C8D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9" operator="equal" id="{8395FE3A-E826-4242-8051-3FB9249E4B9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Q48</xm:sqref>
        </x14:conditionalFormatting>
        <x14:conditionalFormatting xmlns:xm="http://schemas.microsoft.com/office/excel/2006/main">
          <x14:cfRule type="cellIs" priority="658" operator="equal" id="{29AA83AC-BDB7-409C-95B0-68E73D4C917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59" operator="equal" id="{15E58DAB-A63E-47D2-81B3-5C5CCDE2C35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60" operator="equal" id="{7A72457E-0EEF-40F1-A325-B10C4CAB0BF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1" operator="equal" id="{EE5E074C-0433-42C5-A1ED-0417CF6BA9A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V48</xm:sqref>
        </x14:conditionalFormatting>
        <x14:conditionalFormatting xmlns:xm="http://schemas.microsoft.com/office/excel/2006/main">
          <x14:cfRule type="cellIs" priority="672" operator="equal" id="{C4A8055C-BC4B-48D9-AB99-059D7CC0825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73" operator="equal" id="{0D916F18-D6F7-44EE-BE02-B7ACBDA1CAB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74" operator="equal" id="{EE016B43-2B99-4042-B24D-E4AD3CA0802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5" operator="equal" id="{33F7B836-A5D5-4456-8C95-745C66DAB21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Y48</xm:sqref>
        </x14:conditionalFormatting>
        <x14:conditionalFormatting xmlns:xm="http://schemas.microsoft.com/office/excel/2006/main">
          <x14:cfRule type="cellIs" priority="645" operator="equal" id="{22C6CA07-A4E5-4DF0-AB5D-12D165E5ABD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46" operator="equal" id="{FD034308-3D48-4A67-A569-C2AB8DB3E00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47" operator="equal" id="{EC8BD6F9-1116-4C23-A5C4-B7AB9AF8647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48" operator="equal" id="{CB6CCD1C-5556-4BC5-B89D-18195FB8AEB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49" operator="equal" id="{8AE150C1-5A80-4BCA-AED4-A65CFEA876E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L49:L52 L56:L58</xm:sqref>
        </x14:conditionalFormatting>
        <x14:conditionalFormatting xmlns:xm="http://schemas.microsoft.com/office/excel/2006/main">
          <x14:cfRule type="cellIs" priority="640" operator="equal" id="{F90DBD53-8036-4315-A55F-13BF1491C37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641" operator="equal" id="{4C3984D3-7B4D-4AC4-8D08-465D6E95CA4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42" operator="equal" id="{AB02FF51-8024-47C0-A59E-B7B9F8ACB30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43" operator="equal" id="{0D7096E5-75E9-455A-A600-2D98E028405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44" operator="equal" id="{A2FF679C-AFBB-40D8-9A20-3964BFA38BC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N49:N52 N56:N58</xm:sqref>
        </x14:conditionalFormatting>
        <x14:conditionalFormatting xmlns:xm="http://schemas.microsoft.com/office/excel/2006/main">
          <x14:cfRule type="cellIs" priority="654" operator="equal" id="{3C123569-0346-4B4E-8B72-6987FF9BF82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55" operator="equal" id="{6AE3E03F-D1FF-4FCD-9E9E-01A483E0FD3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56" operator="equal" id="{A1D2C4DB-CB87-4AD7-8885-05F31F7296D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7" operator="equal" id="{F20FB2C3-58DF-4ACD-B474-0F6738FFD22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Q56:Q58 Q49:Q52</xm:sqref>
        </x14:conditionalFormatting>
        <x14:conditionalFormatting xmlns:xm="http://schemas.microsoft.com/office/excel/2006/main">
          <x14:cfRule type="cellIs" priority="636" operator="equal" id="{954218D8-3856-4DD2-93DE-0C3A91CD105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37" operator="equal" id="{4160470C-4A8F-4601-81B8-0813F38FADC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38" operator="equal" id="{9C12FB40-C4D5-4390-B02B-FFDE1EC7B64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9" operator="equal" id="{38FB003D-460A-4E1B-AEC3-CF4400A8E8B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V56:V58 V49:V52</xm:sqref>
        </x14:conditionalFormatting>
        <x14:conditionalFormatting xmlns:xm="http://schemas.microsoft.com/office/excel/2006/main">
          <x14:cfRule type="cellIs" priority="650" operator="equal" id="{84C0A7C3-6D97-45B6-BFF3-EE48223881C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51" operator="equal" id="{B5FC3D71-E9B0-483F-AB4E-7AB4DBC255F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52" operator="equal" id="{5F4473DE-380A-4D32-9D96-DFE0D9E4CE0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3" operator="equal" id="{2B50738E-AE79-4BBB-8D77-51F95DE53B6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Y56:Y58 Y49:Y52</xm:sqref>
        </x14:conditionalFormatting>
        <x14:conditionalFormatting xmlns:xm="http://schemas.microsoft.com/office/excel/2006/main">
          <x14:cfRule type="cellIs" priority="623" operator="equal" id="{FF8D8826-F71B-4BE1-99E9-D38CA47DA1E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24" operator="equal" id="{3C986A10-36D8-43CF-9AA5-210DFBFAD9C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25" operator="equal" id="{8A30385F-19C8-4A60-8E09-266E1D5B2C0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26" operator="equal" id="{0DF9965C-E2C7-4018-BD5E-75E48965493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7" operator="equal" id="{00C7AE91-52D4-4337-9EB7-BB1962D891F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L53:L54</xm:sqref>
        </x14:conditionalFormatting>
        <x14:conditionalFormatting xmlns:xm="http://schemas.microsoft.com/office/excel/2006/main">
          <x14:cfRule type="cellIs" priority="618" operator="equal" id="{21A2D03C-BAF2-401C-A6CE-277445682BF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619" operator="equal" id="{68F3486A-1278-4FBB-B7D1-39AA7DE7FFC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20" operator="equal" id="{5C27BDD2-D97B-4E99-9A00-B8B34DA9855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21" operator="equal" id="{0693A419-C124-4D94-BA2B-F22F6693C15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2" operator="equal" id="{074DE8A6-12ED-4B86-9C36-9FECD0D656B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N53:N54</xm:sqref>
        </x14:conditionalFormatting>
        <x14:conditionalFormatting xmlns:xm="http://schemas.microsoft.com/office/excel/2006/main">
          <x14:cfRule type="cellIs" priority="632" operator="equal" id="{49D7E483-E7EF-4E35-8D85-144F99919DF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33" operator="equal" id="{BE3FA43C-240C-48E7-B550-671E6463733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34" operator="equal" id="{BB89D27B-0DBB-4D43-89C1-43BA53968F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5" operator="equal" id="{EAB9368D-0888-4791-9CD8-DEB4C3443D9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Q53:Q54</xm:sqref>
        </x14:conditionalFormatting>
        <x14:conditionalFormatting xmlns:xm="http://schemas.microsoft.com/office/excel/2006/main">
          <x14:cfRule type="cellIs" priority="614" operator="equal" id="{368C500F-5EB8-49F3-8EFC-B00E7C2D096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15" operator="equal" id="{04F6DCDB-6635-47B0-9E76-63AC5239C39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16" operator="equal" id="{870BAC1F-275A-4920-9D6E-E64E09ED422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17" operator="equal" id="{715DD1F3-8204-47D2-972D-2920D619B66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V53:V54</xm:sqref>
        </x14:conditionalFormatting>
        <x14:conditionalFormatting xmlns:xm="http://schemas.microsoft.com/office/excel/2006/main">
          <x14:cfRule type="cellIs" priority="628" operator="equal" id="{03653CD2-CD2E-49F7-9D1C-29EE62BD70D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29" operator="equal" id="{0E3974A7-4C9C-4330-850A-890A8834F1F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30" operator="equal" id="{72DFCF56-4FC1-40C9-84A0-96D121E6B6E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1" operator="equal" id="{F355B7E6-9836-4500-875C-DE37D462507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Y53:Y54</xm:sqref>
        </x14:conditionalFormatting>
        <x14:conditionalFormatting xmlns:xm="http://schemas.microsoft.com/office/excel/2006/main">
          <x14:cfRule type="cellIs" priority="601" operator="equal" id="{E842257D-0411-4DB9-957F-D6997D1C5AB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02" operator="equal" id="{D44B0CAF-0FDF-423C-9C6E-AB3368C678B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03" operator="equal" id="{E2AE4588-4C61-460B-B59B-DEAB8062165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04" operator="equal" id="{776E6280-2E5B-4F96-BBB2-6D094576D01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05" operator="equal" id="{FDC9127B-D247-470C-8729-F1CB360161A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L55</xm:sqref>
        </x14:conditionalFormatting>
        <x14:conditionalFormatting xmlns:xm="http://schemas.microsoft.com/office/excel/2006/main">
          <x14:cfRule type="cellIs" priority="596" operator="equal" id="{C34A62B8-C646-473A-BFF8-9D1F5E549F1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597" operator="equal" id="{049A610D-FDCD-4930-B30C-936CAAEE59C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98" operator="equal" id="{1FF33E04-A205-4639-A1D8-44D821B8669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99" operator="equal" id="{83D85888-A0DD-4371-8FD2-8445F63D4D6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00" operator="equal" id="{7DE21575-A980-4401-842D-F3A261D5399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N55</xm:sqref>
        </x14:conditionalFormatting>
        <x14:conditionalFormatting xmlns:xm="http://schemas.microsoft.com/office/excel/2006/main">
          <x14:cfRule type="cellIs" priority="610" operator="equal" id="{3CC195CC-D98E-4819-A2AE-B7AD399C360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11" operator="equal" id="{8FCEB812-E575-43FE-9366-13F95C4C807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12" operator="equal" id="{450DAA0E-0DDF-42BD-9DEA-90F1EE8BBC4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13" operator="equal" id="{2535232C-CEDC-4084-A879-117D5183E78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Q55</xm:sqref>
        </x14:conditionalFormatting>
        <x14:conditionalFormatting xmlns:xm="http://schemas.microsoft.com/office/excel/2006/main">
          <x14:cfRule type="cellIs" priority="592" operator="equal" id="{ACF6C4F5-CC81-4A27-911E-4B714D5A021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93" operator="equal" id="{77ECB1DB-1F44-44FB-A458-C3FE686C147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94" operator="equal" id="{2012056E-B0B4-4DFE-AE15-120E6D9B37F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95" operator="equal" id="{8F2BF519-E7E9-40CE-BC6B-DA3000C4B7A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V55</xm:sqref>
        </x14:conditionalFormatting>
        <x14:conditionalFormatting xmlns:xm="http://schemas.microsoft.com/office/excel/2006/main">
          <x14:cfRule type="cellIs" priority="606" operator="equal" id="{3BFF387C-7BA0-41E3-908A-5342130BA99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07" operator="equal" id="{A21F2DEC-BE84-401E-9027-AC0B9DB6C70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08" operator="equal" id="{B0F7E06F-75ED-4E36-A93B-AC9AA95470E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09" operator="equal" id="{664F28A8-010A-41C1-AC0C-A521F9CCD3A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Y55</xm:sqref>
        </x14:conditionalFormatting>
        <x14:conditionalFormatting xmlns:xm="http://schemas.microsoft.com/office/excel/2006/main">
          <x14:cfRule type="cellIs" priority="579" operator="equal" id="{C2459E6C-3FC1-4420-B1CA-62700CA7B17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80" operator="equal" id="{3B63BF6B-FEC9-4597-9E9F-210275055C7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81" operator="equal" id="{4AD8652E-23A6-49D0-A5DC-BA3099E0F12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82" operator="equal" id="{20DF4EA1-F128-4677-92BD-EA801AC8006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3" operator="equal" id="{16F95690-FEE0-454E-85D4-292E482B70B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L60:L63</xm:sqref>
        </x14:conditionalFormatting>
        <x14:conditionalFormatting xmlns:xm="http://schemas.microsoft.com/office/excel/2006/main">
          <x14:cfRule type="cellIs" priority="574" operator="equal" id="{C9F78A7F-BED7-4033-93A2-CEEB92A9D0C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575" operator="equal" id="{724C21B0-1575-43FC-A867-80D64408CE3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76" operator="equal" id="{F63CB563-8DB5-4A3D-901E-A15D50AAAD6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77" operator="equal" id="{CAC2DD47-A095-4ADC-ACC9-C06EEDD66F6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8" operator="equal" id="{E5EC7660-B8D6-4F95-AD3F-E290AC63A1F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N60:N63</xm:sqref>
        </x14:conditionalFormatting>
        <x14:conditionalFormatting xmlns:xm="http://schemas.microsoft.com/office/excel/2006/main">
          <x14:cfRule type="cellIs" priority="588" operator="equal" id="{177AB64C-E963-415F-A2E9-B6D078ED876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89" operator="equal" id="{D548F2BC-5F19-4E79-AF34-A758ED8E37C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90" operator="equal" id="{259A48FE-0A53-4A0B-8D1F-D4D50D5793B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91" operator="equal" id="{951BF55D-4268-4A16-B2C0-D6641FA2C97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Q60:Q63</xm:sqref>
        </x14:conditionalFormatting>
        <x14:conditionalFormatting xmlns:xm="http://schemas.microsoft.com/office/excel/2006/main">
          <x14:cfRule type="cellIs" priority="570" operator="equal" id="{21DFBDAE-969F-452A-9C32-E34980903F4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71" operator="equal" id="{1EE6E1A0-16D8-4A3D-AE01-1849D9611F3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72" operator="equal" id="{6F4A3C45-A06E-4C96-AD24-6E82C54E1AE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3" operator="equal" id="{28B2260D-7975-4236-8863-AECDEF48E36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V60:V63</xm:sqref>
        </x14:conditionalFormatting>
        <x14:conditionalFormatting xmlns:xm="http://schemas.microsoft.com/office/excel/2006/main">
          <x14:cfRule type="cellIs" priority="584" operator="equal" id="{0367512B-E30E-4A28-B5FD-2272E5921E4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85" operator="equal" id="{81ECB46F-29BC-47AE-9D3E-E86AC039A6D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86" operator="equal" id="{4856E008-DE75-4227-8D4C-647DC1A408B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7" operator="equal" id="{C7CDCAAC-2C15-46CF-9B5E-EA29363D8AE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Y60:Y63</xm:sqref>
        </x14:conditionalFormatting>
        <x14:conditionalFormatting xmlns:xm="http://schemas.microsoft.com/office/excel/2006/main">
          <x14:cfRule type="cellIs" priority="557" operator="equal" id="{E7E62C23-9BB6-4373-BDB4-0578057C07AA}">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58" operator="equal" id="{411CF329-1CE1-487E-986A-50434666B0D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59" operator="equal" id="{D4902861-C71D-4A56-9F1F-394EAFFB7E3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60" operator="equal" id="{EDC1299A-3D90-461B-86E2-7B19E34F8A4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1" operator="equal" id="{9415BFF1-1668-4D2E-AF65-6707FCD620E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L64</xm:sqref>
        </x14:conditionalFormatting>
        <x14:conditionalFormatting xmlns:xm="http://schemas.microsoft.com/office/excel/2006/main">
          <x14:cfRule type="cellIs" priority="552" operator="equal" id="{610A3B86-AF3F-45B0-A6A3-5FD20D2C76D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553" operator="equal" id="{17D5E007-60E2-451F-A3EB-41658C5D3A9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54" operator="equal" id="{6DEF210E-FFE7-4995-AAC2-0A55B2D85F6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55" operator="equal" id="{F9BF3248-F04C-4490-8A77-4ABF7572A7F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6" operator="equal" id="{72933785-8FB6-459C-A3E2-55109BB8227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N64</xm:sqref>
        </x14:conditionalFormatting>
        <x14:conditionalFormatting xmlns:xm="http://schemas.microsoft.com/office/excel/2006/main">
          <x14:cfRule type="cellIs" priority="566" operator="equal" id="{FD9AD05C-0515-4718-AB6B-47B799ACE7F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67" operator="equal" id="{2D08DF53-67A2-440A-BD70-B12B0918767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68" operator="equal" id="{48A4C4BA-7B6A-457A-8ABE-27DCC3FD78D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9" operator="equal" id="{2A65B448-525D-4984-B9BB-1A2E7CAD28B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Q64</xm:sqref>
        </x14:conditionalFormatting>
        <x14:conditionalFormatting xmlns:xm="http://schemas.microsoft.com/office/excel/2006/main">
          <x14:cfRule type="cellIs" priority="548" operator="equal" id="{BDF0C3DB-E323-45DB-BF06-5F70D262C73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49" operator="equal" id="{349FDDC6-20C8-4F76-A28C-E2FE1052161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50" operator="equal" id="{BF92CBC2-A622-4BF1-87E2-29E71C8517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1" operator="equal" id="{9CCFDD7B-984F-4AC9-BF44-92EF988892A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V64</xm:sqref>
        </x14:conditionalFormatting>
        <x14:conditionalFormatting xmlns:xm="http://schemas.microsoft.com/office/excel/2006/main">
          <x14:cfRule type="cellIs" priority="562" operator="equal" id="{FD639DB1-C9B6-41B5-A63A-774B2E0D48A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63" operator="equal" id="{99F69F21-D918-4AAA-90E7-B3E4EB914DC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64" operator="equal" id="{3237CCD3-79EA-4696-A1D3-61F1247F557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5" operator="equal" id="{B6ABE36E-7E12-4BE0-9A06-6EE2DDAAF5C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Y64</xm:sqref>
        </x14:conditionalFormatting>
        <x14:conditionalFormatting xmlns:xm="http://schemas.microsoft.com/office/excel/2006/main">
          <x14:cfRule type="cellIs" priority="521" operator="equal" id="{88956356-4816-46D0-AA31-2B2262EAC62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22" operator="equal" id="{F684792C-5950-4A76-AD96-6E155BDC475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3" operator="equal" id="{F37B9534-74AA-4004-A197-C745965F511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24" operator="equal" id="{2783F5EA-DDFD-47FF-B02B-F68D6C7469D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5" operator="equal" id="{05F8F4A5-F040-456B-91D9-08D848B93CD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L30</xm:sqref>
        </x14:conditionalFormatting>
        <x14:conditionalFormatting xmlns:xm="http://schemas.microsoft.com/office/excel/2006/main">
          <x14:cfRule type="cellIs" priority="516" operator="equal" id="{08073C4F-4C04-43D0-B37C-BDA74B92CC14}">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517" operator="equal" id="{B2657D2C-1697-4D34-916B-33098B95610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8" operator="equal" id="{127C849E-21EE-48A7-9EA0-71CD46E7816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9" operator="equal" id="{5391D69F-21D9-453D-973A-6983C8971BC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0" operator="equal" id="{7BD47438-7496-4729-AE9E-71992C06277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N30</xm:sqref>
        </x14:conditionalFormatting>
        <x14:conditionalFormatting xmlns:xm="http://schemas.microsoft.com/office/excel/2006/main">
          <x14:cfRule type="cellIs" priority="511" operator="equal" id="{F2FE8652-7643-4372-BC2A-390E8088563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2" operator="equal" id="{C027D6E9-76BF-4511-88CD-52189E8F055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3" operator="equal" id="{5CB9D4FE-188A-430E-94BF-D7F6877A386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14" operator="equal" id="{014613E5-EA66-4BA3-B46C-37021548D9E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5" operator="equal" id="{DD34BDBD-32AF-40B5-A3EA-883A75251CD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L32</xm:sqref>
        </x14:conditionalFormatting>
        <x14:conditionalFormatting xmlns:xm="http://schemas.microsoft.com/office/excel/2006/main">
          <x14:cfRule type="cellIs" priority="506" operator="equal" id="{94A0812A-1BBE-43E3-A1B4-EACA4002BB2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07" operator="equal" id="{BC9E6228-FD07-4772-A30C-FD59ACE8ACA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8" operator="equal" id="{F0014B35-7A1C-42DD-AE2D-7A5EF50D253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9" operator="equal" id="{957C5490-D9F2-42BC-BB48-DE8FD10D7C7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0" operator="equal" id="{C3B8C29E-F439-4A1F-9110-51A9FA85962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L33</xm:sqref>
        </x14:conditionalFormatting>
        <x14:conditionalFormatting xmlns:xm="http://schemas.microsoft.com/office/excel/2006/main">
          <x14:cfRule type="cellIs" priority="496" operator="equal" id="{2A556469-CB83-4C8F-9D2E-3F49564EB4E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497" operator="equal" id="{897BC14F-68BF-4EB7-B377-77EA5ECBC60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98" operator="equal" id="{380FD475-C15A-4747-A504-3BECE4CFD8E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9" operator="equal" id="{2B650447-00B9-4264-ADC6-F653689F9B5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0" operator="equal" id="{5131EEA3-FE14-4AD3-9339-B4119498D01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N33</xm:sqref>
        </x14:conditionalFormatting>
        <x14:conditionalFormatting xmlns:xm="http://schemas.microsoft.com/office/excel/2006/main">
          <x14:cfRule type="cellIs" priority="483" operator="equal" id="{1045B8CE-3E6B-49B6-A19D-37C504167B7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84" operator="equal" id="{40C458B7-7601-457E-B74B-749314EBA65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5" operator="equal" id="{0FEEF5AA-4327-432A-86CC-452EBD3950F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6" operator="equal" id="{82E5F232-229A-4F1C-96FF-4260A7EF4C8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7" operator="equal" id="{5AD0BB02-33EA-4357-A96F-C0739F05496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L39</xm:sqref>
        </x14:conditionalFormatting>
        <x14:conditionalFormatting xmlns:xm="http://schemas.microsoft.com/office/excel/2006/main">
          <x14:cfRule type="cellIs" priority="478" operator="equal" id="{33C29091-9662-4C57-885A-1E94D064795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479" operator="equal" id="{88F72489-68CE-42CD-8E3F-BD91F73024F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80" operator="equal" id="{1978A1BF-A77D-4CDC-98A3-363A1A8D525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1" operator="equal" id="{802C1784-83F7-45B0-BFD1-6900F973998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2" operator="equal" id="{3D9F69AE-0773-495F-8688-B14CA724433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N39</xm:sqref>
        </x14:conditionalFormatting>
        <x14:conditionalFormatting xmlns:xm="http://schemas.microsoft.com/office/excel/2006/main">
          <x14:cfRule type="cellIs" priority="492" operator="equal" id="{EF5DD631-E379-4B95-9F89-8A4EA543716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3" operator="equal" id="{23D0CB12-063A-4661-A6FB-FFA247971E1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4" operator="equal" id="{FBA9C0C1-7047-46A4-BDC0-ACE0931188D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5" operator="equal" id="{8A58061F-B68B-4376-9728-814CD3A40EE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Q39</xm:sqref>
        </x14:conditionalFormatting>
        <x14:conditionalFormatting xmlns:xm="http://schemas.microsoft.com/office/excel/2006/main">
          <x14:cfRule type="cellIs" priority="474" operator="equal" id="{AAF90010-DCD6-4CC5-A87F-F8000C6870E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5" operator="equal" id="{B0A725C7-97C6-41C5-9311-92F0EA2CC6E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6" operator="equal" id="{CFD1E6AE-3B39-4826-A335-2BF693D019E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7" operator="equal" id="{91950656-F315-479E-A255-AFBCB87D755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V39</xm:sqref>
        </x14:conditionalFormatting>
        <x14:conditionalFormatting xmlns:xm="http://schemas.microsoft.com/office/excel/2006/main">
          <x14:cfRule type="cellIs" priority="488" operator="equal" id="{91F690CD-FB77-41B0-A611-776898FBA51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9" operator="equal" id="{3740B0B8-5EC5-4618-8818-073E4563F28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0" operator="equal" id="{5231B2D3-249E-4D23-8681-80E70E8C68C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1" operator="equal" id="{DC9BEB1F-7DBF-4269-AC7B-08E99974E45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Y39</xm:sqref>
        </x14:conditionalFormatting>
        <x14:conditionalFormatting xmlns:xm="http://schemas.microsoft.com/office/excel/2006/main">
          <x14:cfRule type="cellIs" priority="461" operator="equal" id="{CF75A940-BD47-4F44-B79B-0FCF3BA7316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62" operator="equal" id="{5D2C40FB-7E1E-4D8F-9E9C-525270F76E9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3" operator="equal" id="{316163A7-9BEE-4D8D-B786-F56BF6E192C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4" operator="equal" id="{B503D126-992F-4C39-8C6C-B7571044052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5" operator="equal" id="{E0F63C74-02C8-4217-8BF0-E43F8A11782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L40</xm:sqref>
        </x14:conditionalFormatting>
        <x14:conditionalFormatting xmlns:xm="http://schemas.microsoft.com/office/excel/2006/main">
          <x14:cfRule type="cellIs" priority="456" operator="equal" id="{D9A8ACD3-B5BC-4AE9-8969-C5B30DD8B78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457" operator="equal" id="{EC2B3F18-0847-4168-B924-D7C6E21EE6E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58" operator="equal" id="{8A990749-92E1-481F-A56C-58CA9C93013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9" operator="equal" id="{FEAAEFAA-2F8D-4EE6-BBEF-E5494992C77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0" operator="equal" id="{0E9148ED-762D-4D26-8EE2-2BB82798B53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N40</xm:sqref>
        </x14:conditionalFormatting>
        <x14:conditionalFormatting xmlns:xm="http://schemas.microsoft.com/office/excel/2006/main">
          <x14:cfRule type="cellIs" priority="470" operator="equal" id="{6ACF2485-C84E-446B-9C48-8B79F459D89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1" operator="equal" id="{0A379B76-12B4-4873-A9C8-F1E78EB3C1D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2" operator="equal" id="{69E2658C-1ABD-481D-9693-957C826A0ED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3" operator="equal" id="{53D838BB-2C13-418B-969C-623E375E7B7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Q40</xm:sqref>
        </x14:conditionalFormatting>
        <x14:conditionalFormatting xmlns:xm="http://schemas.microsoft.com/office/excel/2006/main">
          <x14:cfRule type="cellIs" priority="439" operator="equal" id="{1E0BA074-B067-4E0F-982B-F951F7D2F92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40" operator="equal" id="{ED69C7A6-3D25-4BE8-9E10-191D13527ED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1" operator="equal" id="{66171E3C-D011-44D8-A00D-FE6AFE1687A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2" operator="equal" id="{81F5F185-1B01-4A72-B6FA-E827C709E9A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3" operator="equal" id="{4724E3B9-E02B-4FD1-B5C0-CB394255A13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L41:L42</xm:sqref>
        </x14:conditionalFormatting>
        <x14:conditionalFormatting xmlns:xm="http://schemas.microsoft.com/office/excel/2006/main">
          <x14:cfRule type="cellIs" priority="434" operator="equal" id="{DA96C931-E542-4E77-B081-48D8F235820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435" operator="equal" id="{CF372C1C-2788-43B5-A7C8-2BCAFC8DB6E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36" operator="equal" id="{81C873AF-30DA-4EF2-869D-BE6BB49C840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37" operator="equal" id="{B2AEB158-0C15-4987-8EA3-B7722550C64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8" operator="equal" id="{DE2CF39B-4898-40C0-A4D6-E30C9CC7BE9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N41:N42</xm:sqref>
        </x14:conditionalFormatting>
        <x14:conditionalFormatting xmlns:xm="http://schemas.microsoft.com/office/excel/2006/main">
          <x14:cfRule type="cellIs" priority="448" operator="equal" id="{80E5AF71-594D-41E6-8A60-34F319716D5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9" operator="equal" id="{C4C59DD9-E978-44E4-B61D-2C226E9AD98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0" operator="equal" id="{5F3A92E1-A10C-41D5-9D36-DFDB7F87CEF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1" operator="equal" id="{A3ADA837-3B27-48B3-8F74-D4494DC36AC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Q41:Q42</xm:sqref>
        </x14:conditionalFormatting>
        <x14:conditionalFormatting xmlns:xm="http://schemas.microsoft.com/office/excel/2006/main">
          <x14:cfRule type="cellIs" priority="417" operator="equal" id="{3BA32A0F-AE40-4DF2-81C1-9BCC3B62ABA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18" operator="equal" id="{80660AC4-42FB-4870-A50D-B39C07B99AD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9" operator="equal" id="{B4F03F9A-6663-41F2-BB0B-C634FCBE3FC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20" operator="equal" id="{E178A786-E93C-4CAA-A326-E1FF51F67DC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1" operator="equal" id="{EE75AA39-15B8-4D2F-ACB8-1BE8F193B4B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L43</xm:sqref>
        </x14:conditionalFormatting>
        <x14:conditionalFormatting xmlns:xm="http://schemas.microsoft.com/office/excel/2006/main">
          <x14:cfRule type="cellIs" priority="412" operator="equal" id="{C5D56277-7339-493E-A70A-843EA35A4F3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413" operator="equal" id="{134858C9-DF12-44DA-B874-A6B19C18A35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14" operator="equal" id="{7235C568-A6A3-4055-962A-11165B19C80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5" operator="equal" id="{2A452596-6912-4018-8E29-6BF4F4A651D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6" operator="equal" id="{3C08782A-F592-4872-AD12-9740B1D207D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N43</xm:sqref>
        </x14:conditionalFormatting>
        <x14:conditionalFormatting xmlns:xm="http://schemas.microsoft.com/office/excel/2006/main">
          <x14:cfRule type="cellIs" priority="426" operator="equal" id="{E5734DBF-1B19-4980-82F3-A1AB05258C3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27" operator="equal" id="{817D1CCC-3494-4B9A-95DE-2786C026DA9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28" operator="equal" id="{A8A95587-C8A0-4CF7-8EC7-B370BF0AE67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9" operator="equal" id="{FB806FE1-E983-4AB4-8165-D0C9B4A9140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Q43</xm:sqref>
        </x14:conditionalFormatting>
        <x14:conditionalFormatting xmlns:xm="http://schemas.microsoft.com/office/excel/2006/main">
          <x14:cfRule type="cellIs" priority="395" operator="equal" id="{D358E79C-B9C3-45E8-B067-7B83104A19D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96" operator="equal" id="{382D8C02-835E-4F64-8B16-73E048D2664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97" operator="equal" id="{A4B265AA-029C-4E31-9FFF-4B4FF1F41C4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98" operator="equal" id="{963D66A2-3ADA-40A8-AB27-D343529F9B0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9" operator="equal" id="{50CD3EA9-36D4-412C-A660-ADAED07C9C3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L44</xm:sqref>
        </x14:conditionalFormatting>
        <x14:conditionalFormatting xmlns:xm="http://schemas.microsoft.com/office/excel/2006/main">
          <x14:cfRule type="cellIs" priority="390" operator="equal" id="{337320F2-E967-4FA4-8DAB-940F3383B11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391" operator="equal" id="{62FEB25B-BF21-4198-8343-EE51767D724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92" operator="equal" id="{301430DF-F4F0-4D59-B259-21B430FB335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93" operator="equal" id="{106A350D-0954-4749-B4AF-DCA7888C7FE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4" operator="equal" id="{DDDBC21E-12CD-407A-BED8-7EFED552C2A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N44</xm:sqref>
        </x14:conditionalFormatting>
        <x14:conditionalFormatting xmlns:xm="http://schemas.microsoft.com/office/excel/2006/main">
          <x14:cfRule type="cellIs" priority="404" operator="equal" id="{C73E2ECC-2687-4AB8-B6E4-32C64CBC761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05" operator="equal" id="{AC458923-ABAF-4E98-B3B8-A0F299DBE95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06" operator="equal" id="{320B3243-3D18-40A3-B34E-B113C4A9D62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7" operator="equal" id="{0F6BDCE1-10FD-4279-9948-411A91BAF86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Q44</xm:sqref>
        </x14:conditionalFormatting>
        <x14:conditionalFormatting xmlns:xm="http://schemas.microsoft.com/office/excel/2006/main">
          <x14:cfRule type="cellIs" priority="373" operator="equal" id="{5ABCA5C7-F398-45EA-93BD-B35FAD7AE78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74" operator="equal" id="{D246395D-E01A-4374-B481-B5611C0E170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75" operator="equal" id="{C0E0328E-423C-41DB-8787-74278D0EE47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76" operator="equal" id="{8A383741-A501-4485-968C-C394B488392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7" operator="equal" id="{A58884C8-EAEB-4A87-B52C-A8F55FC19D2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L45</xm:sqref>
        </x14:conditionalFormatting>
        <x14:conditionalFormatting xmlns:xm="http://schemas.microsoft.com/office/excel/2006/main">
          <x14:cfRule type="cellIs" priority="368" operator="equal" id="{03957D60-C713-4631-8E2E-6D5FCC66B5E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369" operator="equal" id="{7D82F627-F240-496D-AEAA-EB9F2513AA0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70" operator="equal" id="{C8B34DC0-1E91-495F-A191-7A1288E2255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71" operator="equal" id="{3C5BC860-1711-4995-8AF1-568077E93EA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2" operator="equal" id="{E41161BD-B18B-4B81-9D70-FAD2E0DD65A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N45</xm:sqref>
        </x14:conditionalFormatting>
        <x14:conditionalFormatting xmlns:xm="http://schemas.microsoft.com/office/excel/2006/main">
          <x14:cfRule type="cellIs" priority="382" operator="equal" id="{E9C452A0-A879-4D9A-A546-F7656057491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83" operator="equal" id="{D9240544-3B00-4084-BF31-0CCC09DA338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84" operator="equal" id="{4BF49FCE-07CD-40C3-965A-2E6A7012536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5" operator="equal" id="{07DBDC60-CF51-4471-888B-E982485BF86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Q45</xm:sqref>
        </x14:conditionalFormatting>
        <x14:conditionalFormatting xmlns:xm="http://schemas.microsoft.com/office/excel/2006/main">
          <x14:cfRule type="cellIs" priority="351" operator="equal" id="{860EAA20-F58C-4182-9FD1-929E7C34F4E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52" operator="equal" id="{7E7AAC70-4293-4B01-A59B-0E584311B45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3" operator="equal" id="{F545E3E3-FAEE-4AD7-AAFD-AB97A544C08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4" operator="equal" id="{5B496C42-506E-43D9-B62E-239A69CD58A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5" operator="equal" id="{5499842A-7F40-49CB-B1CD-AD19A253215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L46</xm:sqref>
        </x14:conditionalFormatting>
        <x14:conditionalFormatting xmlns:xm="http://schemas.microsoft.com/office/excel/2006/main">
          <x14:cfRule type="cellIs" priority="346" operator="equal" id="{4BEC7018-3E46-49EB-B95E-A39F3BEEC44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347" operator="equal" id="{D44431FF-1A5B-4EC8-9863-5B339CED647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48" operator="equal" id="{1B746FD9-3A69-4E6E-85A8-C6D28BD78EB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49" operator="equal" id="{12AC7883-1FE1-4965-AEBA-971AC98CFD8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0" operator="equal" id="{33A52518-B7C1-40FF-BE22-E9400493BD8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N46</xm:sqref>
        </x14:conditionalFormatting>
        <x14:conditionalFormatting xmlns:xm="http://schemas.microsoft.com/office/excel/2006/main">
          <x14:cfRule type="cellIs" priority="360" operator="equal" id="{7F0EE93B-8C7D-4BF7-96EE-82125C41305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1" operator="equal" id="{05F7F2B6-1CCB-4D22-B3C6-BDA019B3971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2" operator="equal" id="{346A39AB-400F-43F4-9C7E-8328A89403E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3" operator="equal" id="{BEE6EE9F-4D16-499B-AB38-04F42EC6B5F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Q46</xm:sqref>
        </x14:conditionalFormatting>
        <x14:conditionalFormatting xmlns:xm="http://schemas.microsoft.com/office/excel/2006/main">
          <x14:cfRule type="cellIs" priority="329" operator="equal" id="{D328DA85-0B1A-4B82-91B9-8833E2009F8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30" operator="equal" id="{509A0EEA-F598-4886-90BD-BAD0125E632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31" operator="equal" id="{C65EFC67-87F3-4432-ADC5-88DEB9E5252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32" operator="equal" id="{89C7D5E5-59CC-4214-98A9-9055DA88486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33" operator="equal" id="{507307B2-69B2-4B24-AFB8-7036B414256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L47</xm:sqref>
        </x14:conditionalFormatting>
        <x14:conditionalFormatting xmlns:xm="http://schemas.microsoft.com/office/excel/2006/main">
          <x14:cfRule type="cellIs" priority="324" operator="equal" id="{495AF6B6-946B-4516-A66B-8B6CEC0BDE8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325" operator="equal" id="{DC1338AC-DA9B-4EBE-BC22-7EB89D245B7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26" operator="equal" id="{8D1DCA5D-06AD-44A4-A6A7-2F952EA81D8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7" operator="equal" id="{38364B00-3F3F-4945-B7D4-98F6F42D641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8" operator="equal" id="{C9C81C08-F68E-404D-A1F8-B09FACDACCA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N47</xm:sqref>
        </x14:conditionalFormatting>
        <x14:conditionalFormatting xmlns:xm="http://schemas.microsoft.com/office/excel/2006/main">
          <x14:cfRule type="cellIs" priority="338" operator="equal" id="{6D48C1AD-EBD1-400D-8310-9D512CB4B68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39" operator="equal" id="{4B41C3D2-94F9-496B-B16C-F288CBCE34B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40" operator="equal" id="{E0DCA6E9-7389-42A6-9D8D-F3CB20E3C62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41" operator="equal" id="{CAA36C10-5C05-4464-83BE-6CF88FBA447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Q47</xm:sqref>
        </x14:conditionalFormatting>
        <x14:conditionalFormatting xmlns:xm="http://schemas.microsoft.com/office/excel/2006/main">
          <x14:cfRule type="cellIs" priority="315" operator="equal" id="{E87FA1B5-B580-4DE6-837C-2C9E29EB60E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16" operator="equal" id="{5668B2C0-D1D4-4F51-BAEC-DAD97BFC1E4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7" operator="equal" id="{F7B6AD9B-79FF-43D2-8FE9-4892E4FA5B6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8" operator="equal" id="{4A973AC2-45D7-44A2-A890-EA8BD2B315E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9" operator="equal" id="{CAD8BBC0-7D27-46B5-8DC2-29F1B99DA23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L34</xm:sqref>
        </x14:conditionalFormatting>
        <x14:conditionalFormatting xmlns:xm="http://schemas.microsoft.com/office/excel/2006/main">
          <x14:cfRule type="cellIs" priority="307" operator="equal" id="{B9209AF5-AF99-4C2E-9986-8A467205994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8" operator="equal" id="{A591B0A4-95D6-4DCA-81ED-F117EEDEF29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9" operator="equal" id="{E5FD8FCE-2D45-4712-BD85-5B17A02AA22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0" operator="equal" id="{03990CD4-CE7C-497F-87F2-7EF1018D5FB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V40</xm:sqref>
        </x14:conditionalFormatting>
        <x14:conditionalFormatting xmlns:xm="http://schemas.microsoft.com/office/excel/2006/main">
          <x14:cfRule type="cellIs" priority="311" operator="equal" id="{AB02111E-9F56-4828-B057-54930F838B8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2" operator="equal" id="{A0012822-C085-46AA-A9AA-4E5B3F2B1B0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3" operator="equal" id="{8EA33E6C-BBCC-4D35-A03B-AEC872100B3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4" operator="equal" id="{0CA46BCC-CE44-44E4-A118-F2811BCEAF4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Y40</xm:sqref>
        </x14:conditionalFormatting>
        <x14:conditionalFormatting xmlns:xm="http://schemas.microsoft.com/office/excel/2006/main">
          <x14:cfRule type="cellIs" priority="303" operator="equal" id="{F06BB5F6-BC0A-4E80-802E-5060A71FDE6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4" operator="equal" id="{8BC7800B-24D5-4225-8A95-FF96B6DAED4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5" operator="equal" id="{C1F5DE57-F1D7-4ECE-9674-D8BB9A3E713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6" operator="equal" id="{65D24997-37C9-419E-9812-0534DB943E2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Y41:Y42</xm:sqref>
        </x14:conditionalFormatting>
        <x14:conditionalFormatting xmlns:xm="http://schemas.microsoft.com/office/excel/2006/main">
          <x14:cfRule type="cellIs" priority="291" operator="equal" id="{F5AD1686-8CA3-45D9-8113-32F3151DE2D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2" operator="equal" id="{D1F6FDF0-40D4-4032-8F6E-13FCDAFBD35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3" operator="equal" id="{DB2B41FD-08B6-45EB-AA72-A6629D04264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4" operator="equal" id="{260596C3-FFE3-4FEB-83B3-10809AE5490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V43</xm:sqref>
        </x14:conditionalFormatting>
        <x14:conditionalFormatting xmlns:xm="http://schemas.microsoft.com/office/excel/2006/main">
          <x14:cfRule type="cellIs" priority="295" operator="equal" id="{2420B611-0E76-4D3A-B4EA-9691C01B297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6" operator="equal" id="{311A57A9-4AFB-46DD-8334-657A80F30E1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7" operator="equal" id="{74CC7CB5-51D8-45E3-B640-C8A6ACBB647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8" operator="equal" id="{961352B7-DC9F-448E-BFC4-E8E25D17891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Y43</xm:sqref>
        </x14:conditionalFormatting>
        <x14:conditionalFormatting xmlns:xm="http://schemas.microsoft.com/office/excel/2006/main">
          <x14:cfRule type="cellIs" priority="283" operator="equal" id="{3A51DF30-4220-4229-9621-B2BCF4AE97B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4" operator="equal" id="{404547C0-9B60-467C-93E0-1EDF084D5E7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5" operator="equal" id="{C4F7D662-58B5-4342-AB2A-2DF0AD3AB6E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6" operator="equal" id="{26CFED51-60B7-4E43-8318-9F2BF28B0B8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V44</xm:sqref>
        </x14:conditionalFormatting>
        <x14:conditionalFormatting xmlns:xm="http://schemas.microsoft.com/office/excel/2006/main">
          <x14:cfRule type="cellIs" priority="287" operator="equal" id="{64DDE790-29CA-4BA1-96FC-D819475924C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8" operator="equal" id="{636A975A-1DBA-4055-BB07-D7F8FE12FEF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9" operator="equal" id="{6464CDC0-B777-4454-B4AD-9E63DB66C8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0" operator="equal" id="{079C50F9-682C-44F1-BC98-2CABEE0AA0A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Y44</xm:sqref>
        </x14:conditionalFormatting>
        <x14:conditionalFormatting xmlns:xm="http://schemas.microsoft.com/office/excel/2006/main">
          <x14:cfRule type="cellIs" priority="275" operator="equal" id="{CC1A6FCD-8B25-40E1-94F9-6F5462CE953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6" operator="equal" id="{3163C68C-85AE-4867-B6EA-F7F26995927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7" operator="equal" id="{B4BC20F2-216C-4657-BCA5-A2CB78955AF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8" operator="equal" id="{17054EAB-E14B-4A49-816F-81BD28B6065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V45</xm:sqref>
        </x14:conditionalFormatting>
        <x14:conditionalFormatting xmlns:xm="http://schemas.microsoft.com/office/excel/2006/main">
          <x14:cfRule type="cellIs" priority="279" operator="equal" id="{95243407-CAD2-406E-A90F-55C73F1E17C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0" operator="equal" id="{80E07D5B-5EDF-4F32-BF29-9B48F9C9AEE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1" operator="equal" id="{7661D453-87FE-40FE-A5A2-06A1DE18817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2" operator="equal" id="{697932E8-BD30-461F-B490-25A79EC4DA4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Y45</xm:sqref>
        </x14:conditionalFormatting>
        <x14:conditionalFormatting xmlns:xm="http://schemas.microsoft.com/office/excel/2006/main">
          <x14:cfRule type="cellIs" priority="267" operator="equal" id="{BB71B239-1D41-4B20-821A-BE443AE7051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8" operator="equal" id="{83513FC2-F53B-43FC-8438-367CA2F4844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9" operator="equal" id="{F37B84A2-13A8-4FDD-B0FA-BFE3517D39D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0" operator="equal" id="{E1310E4E-5DDB-404D-8EB1-6A472D8810E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V46</xm:sqref>
        </x14:conditionalFormatting>
        <x14:conditionalFormatting xmlns:xm="http://schemas.microsoft.com/office/excel/2006/main">
          <x14:cfRule type="cellIs" priority="271" operator="equal" id="{7C3688AD-3A74-47A5-8DAA-937AC2136A9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2" operator="equal" id="{485C1F96-AF70-435D-A1A6-A86CCD23FA2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3" operator="equal" id="{5747A05A-FFEB-48F8-B3D3-EE7703BA6F5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4" operator="equal" id="{988EDA9D-0C6F-4D3D-9CF8-AA6F9FF6C52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Y46</xm:sqref>
        </x14:conditionalFormatting>
        <x14:conditionalFormatting xmlns:xm="http://schemas.microsoft.com/office/excel/2006/main">
          <x14:cfRule type="cellIs" priority="259" operator="equal" id="{2B697ED2-9E88-41BE-85E5-C195C453056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0" operator="equal" id="{E1ACB34C-1069-4B42-989F-D918AE6221F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1" operator="equal" id="{D3DB6A19-48BF-4B8F-A684-3137CBA62E3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2" operator="equal" id="{3986D9FD-9463-4650-A7FC-C1A6DC668C2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V47</xm:sqref>
        </x14:conditionalFormatting>
        <x14:conditionalFormatting xmlns:xm="http://schemas.microsoft.com/office/excel/2006/main">
          <x14:cfRule type="cellIs" priority="263" operator="equal" id="{AFF2E442-ED08-44B5-A0BA-7A860AAF47D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4" operator="equal" id="{79F098AC-8AC0-4CED-9CEC-EC0088CFABE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5" operator="equal" id="{41ED8DA7-FDE2-4149-A333-47C6E1BFF86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6" operator="equal" id="{DCF279CD-7FE2-4859-82A7-DB476C2A425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Y47</xm:sqref>
        </x14:conditionalFormatting>
        <x14:conditionalFormatting xmlns:xm="http://schemas.microsoft.com/office/excel/2006/main">
          <x14:cfRule type="cellIs" priority="255" operator="equal" id="{E5E51F4C-C854-4185-885C-89FD113DEFF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6" operator="equal" id="{545C4577-B4AE-41F9-96CC-714D89870BE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7" operator="equal" id="{AF52EB0C-2937-4559-B356-5E76675D8C4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8" operator="equal" id="{43683968-7448-4BF5-A908-40C0BBB2CD5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V41:V42</xm:sqref>
        </x14:conditionalFormatting>
        <x14:conditionalFormatting xmlns:xm="http://schemas.microsoft.com/office/excel/2006/main">
          <x14:cfRule type="cellIs" priority="246" operator="equal" id="{9DFE33A0-72C3-4A84-970A-B65F8910722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47" operator="equal" id="{F4A1F985-F2EF-4A2A-A04C-063863B4B23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48" operator="equal" id="{10A60EDB-8A74-43E8-9A92-7348B750A78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49" operator="equal" id="{A9FF8413-1A9D-405B-B175-D66D2A61551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0" operator="equal" id="{A15701C5-3F7E-46B4-83BC-85C1507C445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L70:L71</xm:sqref>
        </x14:conditionalFormatting>
        <x14:conditionalFormatting xmlns:xm="http://schemas.microsoft.com/office/excel/2006/main">
          <x14:cfRule type="cellIs" priority="241" operator="equal" id="{541D4017-3F91-4D6E-B889-64594737905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242" operator="equal" id="{5F1DEF4D-0005-4BE6-AD57-21260C23A72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43" operator="equal" id="{BE353C71-97E4-4F94-9385-4F6452F342B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44" operator="equal" id="{DF5D37E3-16BB-464C-9BDC-64949C020AC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5" operator="equal" id="{65100DC6-D562-431D-B4C2-ED606CE02F6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N70:N71</xm:sqref>
        </x14:conditionalFormatting>
        <x14:conditionalFormatting xmlns:xm="http://schemas.microsoft.com/office/excel/2006/main">
          <x14:cfRule type="cellIs" priority="251" operator="equal" id="{59B99362-A624-4192-B133-722E2047C54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2" operator="equal" id="{81296E83-6EA6-4006-8A32-95536D77C3E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3" operator="equal" id="{7539F576-6B75-467F-B820-A2408CBD447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4" operator="equal" id="{86A7B861-E2EC-4486-B44C-5D7D3CD5B5F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Q70:Q71 V70:V71 Y70:Y71</xm:sqref>
        </x14:conditionalFormatting>
        <x14:conditionalFormatting xmlns:xm="http://schemas.microsoft.com/office/excel/2006/main">
          <x14:cfRule type="cellIs" priority="228" operator="equal" id="{B63E00AE-82FF-4492-8569-2FD6F5DCD0C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29" operator="equal" id="{708F4DFF-BA80-4553-8276-7C712DF60CE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30" operator="equal" id="{D35F8ACA-E5F5-46C6-8032-5B16BD0E372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31" operator="equal" id="{DB5BC79A-AFAC-41EE-8038-5CC9C916F35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2" operator="equal" id="{C5930B22-2293-4264-B73A-0664C770A9F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L65 L67:L68</xm:sqref>
        </x14:conditionalFormatting>
        <x14:conditionalFormatting xmlns:xm="http://schemas.microsoft.com/office/excel/2006/main">
          <x14:cfRule type="cellIs" priority="223" operator="equal" id="{A49E62A5-AC2D-4C05-81D2-6E29ECEA44A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224" operator="equal" id="{1C9BEB2B-1DC3-4D4D-B3EC-A307EF9388D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25" operator="equal" id="{2AC0D5DD-3B53-4382-BA2A-68EC81B521A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6" operator="equal" id="{BEBD2D15-2499-4310-B683-F81E12CC02E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7" operator="equal" id="{A015E642-D2A6-4327-A07F-FFCF46ADC2D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N65 N67:N68</xm:sqref>
        </x14:conditionalFormatting>
        <x14:conditionalFormatting xmlns:xm="http://schemas.microsoft.com/office/excel/2006/main">
          <x14:cfRule type="cellIs" priority="237" operator="equal" id="{20E45671-D45B-47E2-9E45-8A641D5151E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38" operator="equal" id="{36BE99D5-C36C-4B34-BD04-99330404E20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39" operator="equal" id="{B80BD8C2-0413-4203-A4A0-5BDD2E7930F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0" operator="equal" id="{8ADB2759-9C7F-493B-8453-EC4CBACFA98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Q65 Q67:Q68</xm:sqref>
        </x14:conditionalFormatting>
        <x14:conditionalFormatting xmlns:xm="http://schemas.microsoft.com/office/excel/2006/main">
          <x14:cfRule type="cellIs" priority="219" operator="equal" id="{D9A74442-E020-4AB1-8DC5-004E58431E1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0" operator="equal" id="{68992F6B-1E82-419B-919F-4334994E220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21" operator="equal" id="{C4D26104-C5EA-46BC-BFBB-72E7573E779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2" operator="equal" id="{0DD5B665-CEF1-4D75-8DC2-724EF7D86B7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V65 V67:V68</xm:sqref>
        </x14:conditionalFormatting>
        <x14:conditionalFormatting xmlns:xm="http://schemas.microsoft.com/office/excel/2006/main">
          <x14:cfRule type="cellIs" priority="233" operator="equal" id="{20FEAE17-956B-40BD-AA9B-F69B583EECD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34" operator="equal" id="{A8B0F967-C680-404C-B992-288A030F203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35" operator="equal" id="{F93B62A8-5AE9-4852-9462-C562145D30F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6" operator="equal" id="{EC8D9AC0-9A67-4282-9D60-80D589E7F52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Y65 Y67:Y68</xm:sqref>
        </x14:conditionalFormatting>
        <x14:conditionalFormatting xmlns:xm="http://schemas.microsoft.com/office/excel/2006/main">
          <x14:cfRule type="cellIs" priority="206" operator="equal" id="{C0E74F91-FD85-4D2F-8022-A1DFF4115A1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7" operator="equal" id="{490134B9-E075-4852-ADF7-CF03FBFE608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8" operator="equal" id="{F2142E1B-7AC4-469C-9BCA-EFD2241DC8C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09" operator="equal" id="{182A0032-95CE-430B-B212-F0CB1513F19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0" operator="equal" id="{26DC1609-0212-4CE0-98C0-826A809DCE8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L69</xm:sqref>
        </x14:conditionalFormatting>
        <x14:conditionalFormatting xmlns:xm="http://schemas.microsoft.com/office/excel/2006/main">
          <x14:cfRule type="cellIs" priority="201" operator="equal" id="{195F465B-342B-4CDD-A568-AD48BBE61B1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202" operator="equal" id="{611B3F99-87F2-4EA9-88B2-E2CC0E10697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3" operator="equal" id="{924D6AC7-80C3-485F-8AA9-17EE86B720E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4" operator="equal" id="{DA8EB766-F5F6-455F-AAC0-A11B9461E85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5" operator="equal" id="{BAB88313-D349-4C2E-ACEF-F24BD550679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N69</xm:sqref>
        </x14:conditionalFormatting>
        <x14:conditionalFormatting xmlns:xm="http://schemas.microsoft.com/office/excel/2006/main">
          <x14:cfRule type="cellIs" priority="215" operator="equal" id="{16F54200-54FB-46F7-9E55-77CBC1CA169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6" operator="equal" id="{2D520EB5-40FD-4A6F-B1D9-910E4F4F7A6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7" operator="equal" id="{5EBBF8FF-C4B1-428C-BD4C-89C2F9BA16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8" operator="equal" id="{6F39DAE3-2101-4034-B405-03E9371F69B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Q69</xm:sqref>
        </x14:conditionalFormatting>
        <x14:conditionalFormatting xmlns:xm="http://schemas.microsoft.com/office/excel/2006/main">
          <x14:cfRule type="cellIs" priority="197" operator="equal" id="{D93C8B94-2653-4477-AC71-8185AB40231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8" operator="equal" id="{5A0861F0-FC4A-4FCC-A338-C9916E68733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9" operator="equal" id="{A3FA8CD1-9A1C-456A-BE74-8F9CF427591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0" operator="equal" id="{992939A8-7964-4B4E-95F6-9A80EFAB5B8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V69</xm:sqref>
        </x14:conditionalFormatting>
        <x14:conditionalFormatting xmlns:xm="http://schemas.microsoft.com/office/excel/2006/main">
          <x14:cfRule type="cellIs" priority="211" operator="equal" id="{0624BB14-4F89-43E4-BD6F-F099F5E4F48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2" operator="equal" id="{F7477A8E-32FB-4DCC-B86D-64F7775FE3F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3" operator="equal" id="{FF5C778E-C569-4DEC-8758-859500F8E7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4" operator="equal" id="{6B27F039-0EE5-466A-BD10-4D672D1E282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Y69</xm:sqref>
        </x14:conditionalFormatting>
        <x14:conditionalFormatting xmlns:xm="http://schemas.microsoft.com/office/excel/2006/main">
          <x14:cfRule type="cellIs" priority="188" operator="equal" id="{0A5E4326-21DD-4A94-8F8D-8170C05A646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89" operator="equal" id="{C9A68F78-040F-4DA7-8C24-0185E10FB57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0" operator="equal" id="{331DB5D8-8F6D-40B6-B22F-221C839E7F1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1" operator="equal" id="{41B333EE-B754-494D-8AC3-F055901E4E0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2" operator="equal" id="{090D0014-C074-4AE4-BB96-A6F226CEE63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L72</xm:sqref>
        </x14:conditionalFormatting>
        <x14:conditionalFormatting xmlns:xm="http://schemas.microsoft.com/office/excel/2006/main">
          <x14:cfRule type="cellIs" priority="183" operator="equal" id="{4B8DBCAA-5A20-4210-8A04-6A2A97E38BD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84" operator="equal" id="{394BB816-FBCA-4BA1-AAEF-C83E7C761AC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85" operator="equal" id="{1766E53D-F815-4097-8671-7C6BECECF3F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86" operator="equal" id="{C8B43A24-993F-4811-BD4A-0F6425A87CF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7" operator="equal" id="{53BDB7B3-BD14-495D-8E2F-4200F60B0D3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N72</xm:sqref>
        </x14:conditionalFormatting>
        <x14:conditionalFormatting xmlns:xm="http://schemas.microsoft.com/office/excel/2006/main">
          <x14:cfRule type="cellIs" priority="193" operator="equal" id="{6BAA1520-49C5-4483-8089-D1F099A3F80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4" operator="equal" id="{4714CB86-5A4B-4953-A4C9-6D2634138A1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5" operator="equal" id="{89745BB9-7E07-48BA-8C1B-29EE0E5A9C5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6" operator="equal" id="{2C36E4EF-670F-4396-9C77-FE272799429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Q72 V72 Y72</xm:sqref>
        </x14:conditionalFormatting>
        <x14:conditionalFormatting xmlns:xm="http://schemas.microsoft.com/office/excel/2006/main">
          <x14:cfRule type="cellIs" priority="170" operator="equal" id="{0EC81D6B-5711-4602-ABEB-64DAD01D943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71" operator="equal" id="{B617A684-16D8-4120-AC1E-A87AC9FBE54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2" operator="equal" id="{2F2018BE-ED9D-4984-8DB5-471DA37684B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3" operator="equal" id="{0AFAF124-D726-40F1-BE9E-DC124B81E4A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4" operator="equal" id="{D5BB96E9-D0A1-45CD-A38D-35713770D70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L59</xm:sqref>
        </x14:conditionalFormatting>
        <x14:conditionalFormatting xmlns:xm="http://schemas.microsoft.com/office/excel/2006/main">
          <x14:cfRule type="cellIs" priority="165" operator="equal" id="{619489DF-DB73-47BC-83BB-F4963DD44E2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66" operator="equal" id="{2D3414CC-C044-4A32-9E6E-6E4A0901546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67" operator="equal" id="{8D169DA3-6C40-4F81-927B-654C0D5F488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68" operator="equal" id="{BF7767BA-430C-49E1-AEF5-02CD3DFCE2A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9" operator="equal" id="{18AB0C7B-8380-45D5-8BA6-E25AF66E3B8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N59</xm:sqref>
        </x14:conditionalFormatting>
        <x14:conditionalFormatting xmlns:xm="http://schemas.microsoft.com/office/excel/2006/main">
          <x14:cfRule type="cellIs" priority="179" operator="equal" id="{5557285E-F13D-458E-A055-DCD2C3D18F0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80" operator="equal" id="{02D1AA6C-26FA-4CF7-8EA4-C6A1FAB138D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81" operator="equal" id="{247F24E6-202B-4B15-9134-2D3E6FA709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2" operator="equal" id="{430611A7-75B7-4C81-B3ED-F8787CC2EB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Q59</xm:sqref>
        </x14:conditionalFormatting>
        <x14:conditionalFormatting xmlns:xm="http://schemas.microsoft.com/office/excel/2006/main">
          <x14:cfRule type="cellIs" priority="161" operator="equal" id="{E1B5687C-A8EE-40C0-A773-9DDADBAC147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62" operator="equal" id="{787228C9-0EBF-4F69-9BE6-128DE960D6A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63" operator="equal" id="{F5DE0D5A-7F97-4AC4-921F-58F1427B310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4" operator="equal" id="{CB382683-80DC-49E2-B8CC-643F7EC3899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V59</xm:sqref>
        </x14:conditionalFormatting>
        <x14:conditionalFormatting xmlns:xm="http://schemas.microsoft.com/office/excel/2006/main">
          <x14:cfRule type="cellIs" priority="175" operator="equal" id="{8081B516-D12E-451C-9F83-8E29E5726FD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6" operator="equal" id="{ABC57C94-28B5-42E0-8C4B-05B7FB40662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7" operator="equal" id="{5A1498ED-CE56-444F-9FE0-5C3A0D3433A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8" operator="equal" id="{F85D74F1-BBAC-4630-8D95-101243D979B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Y59</xm:sqref>
        </x14:conditionalFormatting>
        <x14:conditionalFormatting xmlns:xm="http://schemas.microsoft.com/office/excel/2006/main">
          <x14:cfRule type="cellIs" priority="148" operator="equal" id="{5E28A271-DEF1-441A-BF1B-AE4251B9EE5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9" operator="equal" id="{7E552ACE-E54C-47B1-B6FC-27049B91F3D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0" operator="equal" id="{A22DB166-D94F-4E5E-9340-2D460E52E77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1" operator="equal" id="{62EB186E-0072-46D6-9052-7D23955CB10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2" operator="equal" id="{2754B1AC-CD50-4CFF-A179-050E8563DD9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L66</xm:sqref>
        </x14:conditionalFormatting>
        <x14:conditionalFormatting xmlns:xm="http://schemas.microsoft.com/office/excel/2006/main">
          <x14:cfRule type="cellIs" priority="143" operator="equal" id="{8C8281F2-066E-46C9-BB85-8867D8C1766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44" operator="equal" id="{1C81F335-7570-4978-85BE-C5D15767143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5" operator="equal" id="{60E18085-8A7B-4125-B769-9B203EA5D7C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6" operator="equal" id="{C0B4B217-3891-48E9-B39B-351F44BFF8E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7" operator="equal" id="{0CDC9FE0-606C-418B-9E50-F4063D1ECC9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N66</xm:sqref>
        </x14:conditionalFormatting>
        <x14:conditionalFormatting xmlns:xm="http://schemas.microsoft.com/office/excel/2006/main">
          <x14:cfRule type="cellIs" priority="157" operator="equal" id="{0845044E-D3B1-4771-96AA-D7770690878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8" operator="equal" id="{3A00A37C-D346-4A5A-8E7E-BFE2FD45647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9" operator="equal" id="{1340EE03-050B-4298-AEE2-4E1800B499B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0" operator="equal" id="{834DD922-3689-4EB7-A4BD-677B5987CDB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Q66</xm:sqref>
        </x14:conditionalFormatting>
        <x14:conditionalFormatting xmlns:xm="http://schemas.microsoft.com/office/excel/2006/main">
          <x14:cfRule type="cellIs" priority="139" operator="equal" id="{DF6D25C9-6820-4262-BC04-4FE4013DC7C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0" operator="equal" id="{4931817E-D3CB-48FF-8C07-78BEC083E93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1" operator="equal" id="{DD84E827-B83B-492B-8339-CC1E1AE615F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 operator="equal" id="{AD74812A-055A-408E-839A-CB376B1A937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V66</xm:sqref>
        </x14:conditionalFormatting>
        <x14:conditionalFormatting xmlns:xm="http://schemas.microsoft.com/office/excel/2006/main">
          <x14:cfRule type="cellIs" priority="153" operator="equal" id="{65FF62AA-21BE-49E5-8B89-A3091AF7477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4" operator="equal" id="{480408CD-2393-468B-82EB-2C57844E866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5" operator="equal" id="{C90925A0-F77A-442C-B9D8-324622A4883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6" operator="equal" id="{DB938D8F-6D0D-4C07-ADDE-5A0F5253DDD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Y66</xm:sqref>
        </x14:conditionalFormatting>
        <x14:conditionalFormatting xmlns:xm="http://schemas.microsoft.com/office/excel/2006/main">
          <x14:cfRule type="cellIs" priority="130" operator="equal" id="{ADD61E14-D33C-4A15-B44E-AE2A17E694C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1" operator="equal" id="{A2A9F81B-C4CD-477B-B5AF-5958335851D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2" operator="equal" id="{CAEEF492-F22C-4AC3-8F96-5DFC69F4E47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3" operator="equal" id="{5B19A8DE-1702-48F9-93B7-725A4E20A92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 operator="equal" id="{DA1EA913-C2DC-40E9-A6C8-C0F25A82D0A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L76:L77</xm:sqref>
        </x14:conditionalFormatting>
        <x14:conditionalFormatting xmlns:xm="http://schemas.microsoft.com/office/excel/2006/main">
          <x14:cfRule type="cellIs" priority="125" operator="equal" id="{FD9C12DA-B967-47AE-97D4-A9887F01B3F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26" operator="equal" id="{38E744D4-D62D-413C-819D-38A53B40B9D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7" operator="equal" id="{A2E35214-9865-4D02-85E4-F91ADA5F254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8" operator="equal" id="{379A004C-8868-47BA-B07D-58F701BE837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 operator="equal" id="{19D2325A-D7C0-4CEE-9A17-30FA9792B54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N76:N77</xm:sqref>
        </x14:conditionalFormatting>
        <x14:conditionalFormatting xmlns:xm="http://schemas.microsoft.com/office/excel/2006/main">
          <x14:cfRule type="cellIs" priority="135" operator="equal" id="{313CCC22-7EA5-4EE6-8A2B-4A9AF0DA9BA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6" operator="equal" id="{9C830887-69C3-4A4D-A6D1-9F9F20E8CBB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7" operator="equal" id="{A8823E21-CD98-4E96-8ECF-0BFF3381EE0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8" operator="equal" id="{55655E7F-C467-4520-AB41-8C95C410547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Q76:Q77 V76:V77 Y76:Y77</xm:sqref>
        </x14:conditionalFormatting>
        <x14:conditionalFormatting xmlns:xm="http://schemas.microsoft.com/office/excel/2006/main">
          <x14:cfRule type="cellIs" priority="112" operator="equal" id="{796E36B4-0777-4ED0-A68B-B79E327974F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3" operator="equal" id="{453AFC1B-0EC8-4550-A257-59595D237B6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4" operator="equal" id="{B6CA2440-66D1-42FD-808F-F6F84C1A3E3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5" operator="equal" id="{F563E3B1-833B-460F-9B08-A5F2879A14F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 operator="equal" id="{705D4A3D-76D9-45D1-9EAB-4F4DBC34EFB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L73:L74</xm:sqref>
        </x14:conditionalFormatting>
        <x14:conditionalFormatting xmlns:xm="http://schemas.microsoft.com/office/excel/2006/main">
          <x14:cfRule type="cellIs" priority="107" operator="equal" id="{A15F7AAA-F32C-4CE2-BF62-EFF64863633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08" operator="equal" id="{691D0F90-B802-4E8E-A6A5-65723E035B5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9" operator="equal" id="{523EF301-C83A-473A-B593-44F7AFBD1EE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0" operator="equal" id="{78CA3529-49C4-4440-83AC-44ADAD358D0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1" operator="equal" id="{B0133B72-2047-424A-B3EC-FF3BC222FAE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N73:N74</xm:sqref>
        </x14:conditionalFormatting>
        <x14:conditionalFormatting xmlns:xm="http://schemas.microsoft.com/office/excel/2006/main">
          <x14:cfRule type="cellIs" priority="121" operator="equal" id="{A975888C-B507-4FE4-BC43-AD4BBB16E66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2" operator="equal" id="{23E815EB-FD9A-4D84-9E42-63825BFAF84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3" operator="equal" id="{25CE5603-4E9C-4673-AD65-B2F859CFB35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 operator="equal" id="{9157E721-0E49-4F09-B69D-41A782C6699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Q73:Q74</xm:sqref>
        </x14:conditionalFormatting>
        <x14:conditionalFormatting xmlns:xm="http://schemas.microsoft.com/office/excel/2006/main">
          <x14:cfRule type="cellIs" priority="103" operator="equal" id="{353FAD60-9C1F-48ED-86BD-EF351FDD556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4" operator="equal" id="{5F65D416-3159-4BEE-82D1-95FA121AA42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5" operator="equal" id="{27BCE6DC-0159-46DB-B52A-45DA0850CE6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6" operator="equal" id="{94915F59-D1CB-43EE-97B0-476AAE01E05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V73:V74</xm:sqref>
        </x14:conditionalFormatting>
        <x14:conditionalFormatting xmlns:xm="http://schemas.microsoft.com/office/excel/2006/main">
          <x14:cfRule type="cellIs" priority="117" operator="equal" id="{F1E26024-EDFE-41F8-9A73-8B6067D1553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8" operator="equal" id="{C6F5F7D5-4B77-4F59-BDBE-6A27B7A3DC0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9" operator="equal" id="{334F5019-3EDB-4423-AD56-DF27B3BA15A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0" operator="equal" id="{4AB8C97D-38B8-4FD3-87E6-A2061D16F9A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Y73:Y74</xm:sqref>
        </x14:conditionalFormatting>
        <x14:conditionalFormatting xmlns:xm="http://schemas.microsoft.com/office/excel/2006/main">
          <x14:cfRule type="cellIs" priority="90" operator="equal" id="{2D5F5E8A-3FBE-4EE5-82EB-3D64C18FB97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1" operator="equal" id="{2BF48FF3-7845-448E-904A-78506ACD16E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2" operator="equal" id="{0B904DCD-20A5-4EEF-B334-BB22FE2995D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3" operator="equal" id="{3D9DA297-1CD7-4773-8B7F-0604B20B256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4" operator="equal" id="{ABB9B349-D4E2-495F-8F8A-0036F83DB70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L75</xm:sqref>
        </x14:conditionalFormatting>
        <x14:conditionalFormatting xmlns:xm="http://schemas.microsoft.com/office/excel/2006/main">
          <x14:cfRule type="cellIs" priority="85" operator="equal" id="{AA4C77D2-E544-477D-A04F-DE51D1BB440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86" operator="equal" id="{292EA531-E5D8-473F-963F-4CC01AF7394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7" operator="equal" id="{206324C8-5B1B-4DF7-9D8E-12CE97EA09B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8" operator="equal" id="{59B1F824-49CF-4C44-B5B1-E2A83393642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 operator="equal" id="{38AB3E65-70C7-45F5-B854-E6DE3A96F10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N75</xm:sqref>
        </x14:conditionalFormatting>
        <x14:conditionalFormatting xmlns:xm="http://schemas.microsoft.com/office/excel/2006/main">
          <x14:cfRule type="cellIs" priority="99" operator="equal" id="{2BF8BBE3-9B47-49B5-8B86-6904F77B4E5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0" operator="equal" id="{A76FDB6B-E2D6-494C-8653-08DAF4186EB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1" operator="equal" id="{5770B256-9F17-4845-B76B-149F323FC3A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2" operator="equal" id="{276F8B24-B041-4DD3-B1B3-B225E6B411D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Q75</xm:sqref>
        </x14:conditionalFormatting>
        <x14:conditionalFormatting xmlns:xm="http://schemas.microsoft.com/office/excel/2006/main">
          <x14:cfRule type="cellIs" priority="81" operator="equal" id="{6FFF66B5-BE85-4A91-A0F8-1EADA92A892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2" operator="equal" id="{3150CDD9-995A-4F35-92C3-D9CEBB120E3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3" operator="equal" id="{AA4BD07D-F783-40D6-8AFF-7656F4CE25E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 operator="equal" id="{E7B51F0B-9044-4DCA-B318-9E257F9432B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V75</xm:sqref>
        </x14:conditionalFormatting>
        <x14:conditionalFormatting xmlns:xm="http://schemas.microsoft.com/office/excel/2006/main">
          <x14:cfRule type="cellIs" priority="95" operator="equal" id="{D0425B57-7E33-4784-93CA-38BAAC45C8B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6" operator="equal" id="{BD6CCD37-7F02-4998-9A07-F4D3F8448FE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7" operator="equal" id="{862C02F3-AC50-4B22-B948-3702EE8303C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 operator="equal" id="{2502529D-A5B2-4355-BE58-E5C1FC5AE9B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Y75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'MAPAS DE RIESGOS INHER Y RESID'!$E$3:$E$7</xm:f>
          </x14:formula1>
          <xm:sqref>L6:L77</xm:sqref>
        </x14:dataValidation>
        <x14:dataValidation type="list" allowBlank="1" showInputMessage="1" showErrorMessage="1">
          <x14:formula1>
            <xm:f>'MAPAS DE RIESGOS INHER Y RESID'!$G$9:$K$9</xm:f>
          </x14:formula1>
          <xm:sqref>N6:N77</xm:sqref>
        </x14:dataValidation>
        <x14:dataValidation type="list" allowBlank="1" showInputMessage="1" showErrorMessage="1">
          <x14:formula1>
            <xm:f>'MAPAS DE RIESGOS INHER Y RESID'!$E$16:$E$18</xm:f>
          </x14:formula1>
          <xm:sqref>V6:V77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C66"/>
  <sheetViews>
    <sheetView zoomScale="59" zoomScaleNormal="59" workbookViewId="0">
      <pane ySplit="1" topLeftCell="A2" activePane="bottomLeft" state="frozen"/>
      <selection pane="bottomLeft" activeCell="B4" sqref="B4"/>
    </sheetView>
  </sheetViews>
  <sheetFormatPr baseColWidth="10" defaultColWidth="10.85546875" defaultRowHeight="19.5" x14ac:dyDescent="0.25"/>
  <cols>
    <col min="1" max="1" width="46.28515625" style="10" customWidth="1"/>
    <col min="2" max="2" width="91.140625" style="76" customWidth="1"/>
    <col min="3" max="3" width="56.28515625" style="11" customWidth="1"/>
    <col min="4" max="16384" width="10.85546875" style="9"/>
  </cols>
  <sheetData>
    <row r="1" spans="1:3" ht="38.1" customHeight="1" x14ac:dyDescent="0.25">
      <c r="A1" s="98" t="s">
        <v>202</v>
      </c>
      <c r="B1" s="98" t="s">
        <v>201</v>
      </c>
      <c r="C1" s="98" t="s">
        <v>142</v>
      </c>
    </row>
    <row r="2" spans="1:3" ht="58.5" hidden="1" x14ac:dyDescent="0.25">
      <c r="A2" s="80" t="s">
        <v>10</v>
      </c>
      <c r="B2" s="79" t="s">
        <v>217</v>
      </c>
      <c r="C2" s="80" t="s">
        <v>11</v>
      </c>
    </row>
    <row r="3" spans="1:3" ht="58.5" hidden="1" x14ac:dyDescent="0.25">
      <c r="A3" s="80" t="s">
        <v>12</v>
      </c>
      <c r="B3" s="79" t="s">
        <v>13</v>
      </c>
      <c r="C3" s="80" t="s">
        <v>11</v>
      </c>
    </row>
    <row r="4" spans="1:3" ht="312" hidden="1" x14ac:dyDescent="0.25">
      <c r="A4" s="80" t="s">
        <v>14</v>
      </c>
      <c r="B4" s="79" t="s">
        <v>234</v>
      </c>
      <c r="C4" s="80" t="s">
        <v>15</v>
      </c>
    </row>
    <row r="5" spans="1:3" ht="58.5" hidden="1" x14ac:dyDescent="0.25">
      <c r="A5" s="80" t="s">
        <v>16</v>
      </c>
      <c r="B5" s="79" t="s">
        <v>17</v>
      </c>
      <c r="C5" s="80" t="s">
        <v>18</v>
      </c>
    </row>
    <row r="6" spans="1:3" ht="78" hidden="1" x14ac:dyDescent="0.25">
      <c r="A6" s="80" t="s">
        <v>19</v>
      </c>
      <c r="B6" s="79" t="s">
        <v>20</v>
      </c>
      <c r="C6" s="80" t="s">
        <v>15</v>
      </c>
    </row>
    <row r="7" spans="1:3" ht="327.75" hidden="1" customHeight="1" x14ac:dyDescent="0.25">
      <c r="A7" s="80" t="s">
        <v>21</v>
      </c>
      <c r="B7" s="79" t="s">
        <v>233</v>
      </c>
      <c r="C7" s="80" t="s">
        <v>15</v>
      </c>
    </row>
    <row r="8" spans="1:3" ht="97.5" hidden="1" x14ac:dyDescent="0.25">
      <c r="A8" s="80" t="s">
        <v>22</v>
      </c>
      <c r="B8" s="79" t="s">
        <v>23</v>
      </c>
      <c r="C8" s="80" t="s">
        <v>24</v>
      </c>
    </row>
    <row r="9" spans="1:3" ht="97.5" hidden="1" x14ac:dyDescent="0.25">
      <c r="A9" s="80" t="s">
        <v>25</v>
      </c>
      <c r="B9" s="79" t="s">
        <v>23</v>
      </c>
      <c r="C9" s="80" t="s">
        <v>24</v>
      </c>
    </row>
    <row r="10" spans="1:3" ht="117" hidden="1" x14ac:dyDescent="0.25">
      <c r="A10" s="80" t="s">
        <v>26</v>
      </c>
      <c r="B10" s="79" t="s">
        <v>27</v>
      </c>
      <c r="C10" s="80" t="s">
        <v>24</v>
      </c>
    </row>
    <row r="11" spans="1:3" ht="117" hidden="1" x14ac:dyDescent="0.25">
      <c r="A11" s="106" t="s">
        <v>28</v>
      </c>
      <c r="B11" s="107" t="s">
        <v>229</v>
      </c>
      <c r="C11" s="80" t="s">
        <v>29</v>
      </c>
    </row>
    <row r="12" spans="1:3" ht="97.5" hidden="1" x14ac:dyDescent="0.25">
      <c r="A12" s="106" t="s">
        <v>30</v>
      </c>
      <c r="B12" s="107" t="s">
        <v>31</v>
      </c>
      <c r="C12" s="80" t="s">
        <v>24</v>
      </c>
    </row>
    <row r="13" spans="1:3" ht="97.5" hidden="1" x14ac:dyDescent="0.25">
      <c r="A13" s="106" t="s">
        <v>32</v>
      </c>
      <c r="B13" s="107" t="s">
        <v>286</v>
      </c>
      <c r="C13" s="80" t="s">
        <v>24</v>
      </c>
    </row>
    <row r="14" spans="1:3" ht="39" hidden="1" x14ac:dyDescent="0.25">
      <c r="A14" s="80" t="s">
        <v>33</v>
      </c>
      <c r="B14" s="79" t="s">
        <v>34</v>
      </c>
      <c r="C14" s="80" t="s">
        <v>35</v>
      </c>
    </row>
    <row r="15" spans="1:3" ht="58.5" hidden="1" x14ac:dyDescent="0.25">
      <c r="A15" s="80" t="s">
        <v>36</v>
      </c>
      <c r="B15" s="79" t="s">
        <v>37</v>
      </c>
      <c r="C15" s="80" t="s">
        <v>38</v>
      </c>
    </row>
    <row r="16" spans="1:3" ht="39" hidden="1" x14ac:dyDescent="0.25">
      <c r="A16" s="80" t="s">
        <v>39</v>
      </c>
      <c r="B16" s="79" t="s">
        <v>34</v>
      </c>
      <c r="C16" s="80" t="s">
        <v>35</v>
      </c>
    </row>
    <row r="17" spans="1:3" ht="58.5" hidden="1" x14ac:dyDescent="0.25">
      <c r="A17" s="80" t="s">
        <v>40</v>
      </c>
      <c r="B17" s="79" t="s">
        <v>41</v>
      </c>
      <c r="C17" s="80" t="s">
        <v>35</v>
      </c>
    </row>
    <row r="18" spans="1:3" ht="78" hidden="1" x14ac:dyDescent="0.25">
      <c r="A18" s="80" t="s">
        <v>42</v>
      </c>
      <c r="B18" s="79" t="s">
        <v>43</v>
      </c>
      <c r="C18" s="80" t="s">
        <v>35</v>
      </c>
    </row>
    <row r="19" spans="1:3" ht="58.5" hidden="1" x14ac:dyDescent="0.25">
      <c r="A19" s="80" t="s">
        <v>44</v>
      </c>
      <c r="B19" s="79" t="s">
        <v>45</v>
      </c>
      <c r="C19" s="80" t="s">
        <v>46</v>
      </c>
    </row>
    <row r="20" spans="1:3" ht="39" hidden="1" x14ac:dyDescent="0.25">
      <c r="A20" s="80" t="s">
        <v>47</v>
      </c>
      <c r="B20" s="79" t="s">
        <v>45</v>
      </c>
      <c r="C20" s="80" t="s">
        <v>38</v>
      </c>
    </row>
    <row r="21" spans="1:3" ht="78" hidden="1" x14ac:dyDescent="0.25">
      <c r="A21" s="80" t="s">
        <v>48</v>
      </c>
      <c r="B21" s="79" t="s">
        <v>49</v>
      </c>
      <c r="C21" s="80" t="s">
        <v>50</v>
      </c>
    </row>
    <row r="22" spans="1:3" ht="78" hidden="1" x14ac:dyDescent="0.25">
      <c r="A22" s="80" t="s">
        <v>51</v>
      </c>
      <c r="B22" s="79" t="s">
        <v>49</v>
      </c>
      <c r="C22" s="80" t="s">
        <v>50</v>
      </c>
    </row>
    <row r="23" spans="1:3" ht="58.5" hidden="1" x14ac:dyDescent="0.25">
      <c r="A23" s="80" t="s">
        <v>52</v>
      </c>
      <c r="B23" s="79" t="s">
        <v>206</v>
      </c>
      <c r="C23" s="80" t="s">
        <v>53</v>
      </c>
    </row>
    <row r="24" spans="1:3" ht="117" hidden="1" x14ac:dyDescent="0.25">
      <c r="A24" s="80" t="s">
        <v>54</v>
      </c>
      <c r="B24" s="79" t="s">
        <v>218</v>
      </c>
      <c r="C24" s="80" t="s">
        <v>55</v>
      </c>
    </row>
    <row r="25" spans="1:3" ht="136.5" hidden="1" x14ac:dyDescent="0.25">
      <c r="A25" s="106" t="s">
        <v>56</v>
      </c>
      <c r="B25" s="107" t="s">
        <v>205</v>
      </c>
      <c r="C25" s="106" t="s">
        <v>57</v>
      </c>
    </row>
    <row r="26" spans="1:3" ht="97.5" hidden="1" x14ac:dyDescent="0.25">
      <c r="A26" s="106" t="s">
        <v>58</v>
      </c>
      <c r="B26" s="107" t="s">
        <v>199</v>
      </c>
      <c r="C26" s="106" t="s">
        <v>59</v>
      </c>
    </row>
    <row r="27" spans="1:3" ht="292.5" hidden="1" x14ac:dyDescent="0.25">
      <c r="A27" s="80" t="s">
        <v>60</v>
      </c>
      <c r="B27" s="79" t="s">
        <v>225</v>
      </c>
      <c r="C27" s="80" t="s">
        <v>61</v>
      </c>
    </row>
    <row r="28" spans="1:3" s="109" customFormat="1" ht="156" hidden="1" x14ac:dyDescent="0.25">
      <c r="A28" s="106" t="s">
        <v>62</v>
      </c>
      <c r="B28" s="108" t="s">
        <v>251</v>
      </c>
      <c r="C28" s="106" t="s">
        <v>63</v>
      </c>
    </row>
    <row r="29" spans="1:3" ht="214.5" hidden="1" x14ac:dyDescent="0.25">
      <c r="A29" s="80" t="s">
        <v>64</v>
      </c>
      <c r="B29" s="79" t="s">
        <v>65</v>
      </c>
      <c r="C29" s="80" t="s">
        <v>66</v>
      </c>
    </row>
    <row r="30" spans="1:3" ht="78" hidden="1" x14ac:dyDescent="0.25">
      <c r="A30" s="80" t="s">
        <v>67</v>
      </c>
      <c r="B30" s="79" t="s">
        <v>68</v>
      </c>
      <c r="C30" s="80" t="s">
        <v>69</v>
      </c>
    </row>
    <row r="31" spans="1:3" ht="173.1" hidden="1" customHeight="1" x14ac:dyDescent="0.25">
      <c r="A31" s="80" t="s">
        <v>70</v>
      </c>
      <c r="B31" s="79" t="s">
        <v>71</v>
      </c>
      <c r="C31" s="80" t="s">
        <v>72</v>
      </c>
    </row>
    <row r="32" spans="1:3" ht="105" hidden="1" customHeight="1" x14ac:dyDescent="0.25">
      <c r="A32" s="80" t="s">
        <v>208</v>
      </c>
      <c r="B32" s="79" t="s">
        <v>73</v>
      </c>
      <c r="C32" s="80" t="s">
        <v>72</v>
      </c>
    </row>
    <row r="33" spans="1:3" ht="156" x14ac:dyDescent="0.25">
      <c r="A33" s="80" t="s">
        <v>74</v>
      </c>
      <c r="B33" s="79" t="s">
        <v>75</v>
      </c>
      <c r="C33" s="80" t="s">
        <v>76</v>
      </c>
    </row>
    <row r="34" spans="1:3" ht="117" x14ac:dyDescent="0.25">
      <c r="A34" s="80" t="s">
        <v>77</v>
      </c>
      <c r="B34" s="79" t="s">
        <v>227</v>
      </c>
      <c r="C34" s="80" t="s">
        <v>76</v>
      </c>
    </row>
    <row r="35" spans="1:3" ht="97.5" x14ac:dyDescent="0.25">
      <c r="A35" s="80" t="s">
        <v>79</v>
      </c>
      <c r="B35" s="79" t="s">
        <v>78</v>
      </c>
      <c r="C35" s="80" t="s">
        <v>76</v>
      </c>
    </row>
    <row r="36" spans="1:3" ht="214.5" hidden="1" x14ac:dyDescent="0.25">
      <c r="A36" s="80" t="s">
        <v>80</v>
      </c>
      <c r="B36" s="79" t="s">
        <v>215</v>
      </c>
      <c r="C36" s="80" t="s">
        <v>81</v>
      </c>
    </row>
    <row r="37" spans="1:3" ht="331.5" hidden="1" x14ac:dyDescent="0.25">
      <c r="A37" s="80" t="s">
        <v>82</v>
      </c>
      <c r="B37" s="79" t="s">
        <v>245</v>
      </c>
      <c r="C37" s="80" t="s">
        <v>81</v>
      </c>
    </row>
    <row r="38" spans="1:3" ht="156" hidden="1" x14ac:dyDescent="0.25">
      <c r="A38" s="80" t="s">
        <v>83</v>
      </c>
      <c r="B38" s="79" t="s">
        <v>237</v>
      </c>
      <c r="C38" s="80" t="s">
        <v>81</v>
      </c>
    </row>
    <row r="39" spans="1:3" ht="156" hidden="1" x14ac:dyDescent="0.25">
      <c r="A39" s="80" t="s">
        <v>84</v>
      </c>
      <c r="B39" s="79" t="s">
        <v>244</v>
      </c>
      <c r="C39" s="80" t="s">
        <v>81</v>
      </c>
    </row>
    <row r="40" spans="1:3" ht="156" hidden="1" x14ac:dyDescent="0.25">
      <c r="A40" s="80" t="s">
        <v>85</v>
      </c>
      <c r="B40" s="79" t="s">
        <v>238</v>
      </c>
      <c r="C40" s="80" t="s">
        <v>81</v>
      </c>
    </row>
    <row r="41" spans="1:3" ht="156" hidden="1" x14ac:dyDescent="0.25">
      <c r="A41" s="80" t="s">
        <v>216</v>
      </c>
      <c r="B41" s="79" t="s">
        <v>239</v>
      </c>
      <c r="C41" s="80" t="s">
        <v>81</v>
      </c>
    </row>
    <row r="42" spans="1:3" ht="331.5" hidden="1" x14ac:dyDescent="0.25">
      <c r="A42" s="80" t="s">
        <v>86</v>
      </c>
      <c r="B42" s="79" t="s">
        <v>209</v>
      </c>
      <c r="C42" s="80" t="s">
        <v>87</v>
      </c>
    </row>
    <row r="43" spans="1:3" ht="136.5" hidden="1" x14ac:dyDescent="0.25">
      <c r="A43" s="80" t="s">
        <v>88</v>
      </c>
      <c r="B43" s="79" t="s">
        <v>226</v>
      </c>
      <c r="C43" s="80" t="s">
        <v>89</v>
      </c>
    </row>
    <row r="44" spans="1:3" ht="88.5" hidden="1" customHeight="1" x14ac:dyDescent="0.25">
      <c r="A44" s="80" t="s">
        <v>119</v>
      </c>
      <c r="B44" s="79" t="s">
        <v>120</v>
      </c>
      <c r="C44" s="80" t="s">
        <v>121</v>
      </c>
    </row>
    <row r="45" spans="1:3" ht="78" hidden="1" x14ac:dyDescent="0.25">
      <c r="A45" s="80" t="s">
        <v>90</v>
      </c>
      <c r="B45" s="79" t="s">
        <v>91</v>
      </c>
      <c r="C45" s="80" t="s">
        <v>92</v>
      </c>
    </row>
    <row r="46" spans="1:3" ht="117" hidden="1" x14ac:dyDescent="0.25">
      <c r="A46" s="80" t="s">
        <v>93</v>
      </c>
      <c r="B46" s="79" t="s">
        <v>221</v>
      </c>
      <c r="C46" s="80" t="s">
        <v>94</v>
      </c>
    </row>
    <row r="47" spans="1:3" ht="78" hidden="1" x14ac:dyDescent="0.25">
      <c r="A47" s="80" t="s">
        <v>95</v>
      </c>
      <c r="B47" s="79" t="s">
        <v>96</v>
      </c>
      <c r="C47" s="80" t="s">
        <v>97</v>
      </c>
    </row>
    <row r="48" spans="1:3" ht="58.5" hidden="1" x14ac:dyDescent="0.25">
      <c r="A48" s="80" t="s">
        <v>98</v>
      </c>
      <c r="B48" s="79" t="s">
        <v>210</v>
      </c>
      <c r="C48" s="80" t="s">
        <v>97</v>
      </c>
    </row>
    <row r="49" spans="1:3" ht="97.5" hidden="1" x14ac:dyDescent="0.25">
      <c r="A49" s="80" t="s">
        <v>224</v>
      </c>
      <c r="B49" s="79" t="s">
        <v>204</v>
      </c>
      <c r="C49" s="99" t="s">
        <v>100</v>
      </c>
    </row>
    <row r="50" spans="1:3" ht="156" hidden="1" x14ac:dyDescent="0.25">
      <c r="A50" s="80" t="s">
        <v>101</v>
      </c>
      <c r="B50" s="79" t="s">
        <v>219</v>
      </c>
      <c r="C50" s="80" t="s">
        <v>102</v>
      </c>
    </row>
    <row r="51" spans="1:3" ht="39" hidden="1" x14ac:dyDescent="0.25">
      <c r="A51" s="80" t="s">
        <v>240</v>
      </c>
      <c r="B51" s="79" t="s">
        <v>103</v>
      </c>
      <c r="C51" s="80" t="s">
        <v>104</v>
      </c>
    </row>
    <row r="52" spans="1:3" ht="78" hidden="1" x14ac:dyDescent="0.25">
      <c r="A52" s="106" t="s">
        <v>241</v>
      </c>
      <c r="B52" s="107" t="s">
        <v>242</v>
      </c>
      <c r="C52" s="80" t="s">
        <v>105</v>
      </c>
    </row>
    <row r="53" spans="1:3" ht="97.5" hidden="1" x14ac:dyDescent="0.25">
      <c r="A53" s="80" t="s">
        <v>106</v>
      </c>
      <c r="B53" s="79" t="s">
        <v>228</v>
      </c>
      <c r="C53" s="80" t="s">
        <v>107</v>
      </c>
    </row>
    <row r="54" spans="1:3" ht="97.5" hidden="1" x14ac:dyDescent="0.25">
      <c r="A54" s="80" t="s">
        <v>207</v>
      </c>
      <c r="B54" s="79" t="s">
        <v>220</v>
      </c>
      <c r="C54" s="80" t="s">
        <v>108</v>
      </c>
    </row>
    <row r="55" spans="1:3" ht="58.5" hidden="1" x14ac:dyDescent="0.25">
      <c r="A55" s="80" t="s">
        <v>109</v>
      </c>
      <c r="B55" s="79" t="s">
        <v>110</v>
      </c>
      <c r="C55" s="80" t="s">
        <v>111</v>
      </c>
    </row>
    <row r="56" spans="1:3" ht="58.5" hidden="1" x14ac:dyDescent="0.25">
      <c r="A56" s="80" t="s">
        <v>112</v>
      </c>
      <c r="B56" s="79" t="s">
        <v>113</v>
      </c>
      <c r="C56" s="80" t="s">
        <v>111</v>
      </c>
    </row>
    <row r="57" spans="1:3" ht="175.5" hidden="1" x14ac:dyDescent="0.25">
      <c r="A57" s="80" t="s">
        <v>114</v>
      </c>
      <c r="B57" s="79" t="s">
        <v>222</v>
      </c>
      <c r="C57" s="80" t="s">
        <v>115</v>
      </c>
    </row>
    <row r="58" spans="1:3" ht="39" hidden="1" x14ac:dyDescent="0.25">
      <c r="A58" s="80" t="s">
        <v>116</v>
      </c>
      <c r="B58" s="79" t="s">
        <v>243</v>
      </c>
      <c r="C58" s="80" t="s">
        <v>117</v>
      </c>
    </row>
    <row r="59" spans="1:3" ht="253.5" hidden="1" x14ac:dyDescent="0.25">
      <c r="A59" s="80" t="s">
        <v>211</v>
      </c>
      <c r="B59" s="79" t="s">
        <v>231</v>
      </c>
      <c r="C59" s="80" t="s">
        <v>118</v>
      </c>
    </row>
    <row r="60" spans="1:3" ht="273" hidden="1" x14ac:dyDescent="0.25">
      <c r="A60" s="80" t="s">
        <v>212</v>
      </c>
      <c r="B60" s="79" t="s">
        <v>230</v>
      </c>
      <c r="C60" s="80" t="s">
        <v>118</v>
      </c>
    </row>
    <row r="61" spans="1:3" ht="195" hidden="1" x14ac:dyDescent="0.25">
      <c r="A61" s="80" t="s">
        <v>213</v>
      </c>
      <c r="B61" s="79" t="s">
        <v>232</v>
      </c>
      <c r="C61" s="80" t="s">
        <v>118</v>
      </c>
    </row>
    <row r="62" spans="1:3" ht="195" hidden="1" x14ac:dyDescent="0.25">
      <c r="A62" s="80" t="s">
        <v>214</v>
      </c>
      <c r="B62" s="79" t="s">
        <v>223</v>
      </c>
      <c r="C62" s="80" t="s">
        <v>118</v>
      </c>
    </row>
    <row r="63" spans="1:3" ht="39" hidden="1" x14ac:dyDescent="0.25">
      <c r="A63" s="80" t="s">
        <v>122</v>
      </c>
      <c r="B63" s="79" t="s">
        <v>99</v>
      </c>
      <c r="C63" s="99" t="s">
        <v>38</v>
      </c>
    </row>
    <row r="64" spans="1:3" ht="117" hidden="1" x14ac:dyDescent="0.25">
      <c r="A64" s="80" t="s">
        <v>125</v>
      </c>
      <c r="B64" s="79" t="s">
        <v>123</v>
      </c>
      <c r="C64" s="80" t="s">
        <v>124</v>
      </c>
    </row>
    <row r="65" ht="137.1" hidden="1" customHeight="1" x14ac:dyDescent="0.25"/>
    <row r="66" hidden="1" x14ac:dyDescent="0.25"/>
  </sheetData>
  <autoFilter ref="A1:C66">
    <filterColumn colId="0">
      <filters>
        <filter val="PÚBLICO:_x000a_Agresiones de usuarios - Comunidad"/>
        <filter val="PÚBLICO:_x000a_Asalto"/>
        <filter val="PÚBLICO:_x000a_Secuestro"/>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110" zoomScaleNormal="110" workbookViewId="0">
      <selection activeCell="B6" sqref="B6"/>
    </sheetView>
  </sheetViews>
  <sheetFormatPr baseColWidth="10" defaultColWidth="10.85546875" defaultRowHeight="11.25" x14ac:dyDescent="0.15"/>
  <cols>
    <col min="1" max="1" width="21.28515625" style="12" customWidth="1"/>
    <col min="2" max="2" width="43.42578125" style="12" customWidth="1"/>
    <col min="3" max="3" width="4.85546875" style="12" customWidth="1"/>
    <col min="4" max="4" width="19.42578125" style="12" customWidth="1"/>
    <col min="5" max="5" width="13" style="12" customWidth="1"/>
    <col min="6" max="16384" width="10.85546875" style="12"/>
  </cols>
  <sheetData>
    <row r="1" spans="1:2" ht="21" customHeight="1" x14ac:dyDescent="0.15">
      <c r="A1" s="171" t="s">
        <v>126</v>
      </c>
      <c r="B1" s="171"/>
    </row>
    <row r="2" spans="1:2" ht="57" customHeight="1" x14ac:dyDescent="0.15">
      <c r="A2" s="53" t="s">
        <v>171</v>
      </c>
      <c r="B2" s="13" t="s">
        <v>127</v>
      </c>
    </row>
    <row r="3" spans="1:2" ht="51.95" customHeight="1" x14ac:dyDescent="0.15">
      <c r="A3" s="14" t="s">
        <v>128</v>
      </c>
      <c r="B3" s="13" t="s">
        <v>129</v>
      </c>
    </row>
    <row r="4" spans="1:2" ht="56.1" customHeight="1" x14ac:dyDescent="0.15">
      <c r="A4" s="15" t="s">
        <v>172</v>
      </c>
      <c r="B4" s="13" t="s">
        <v>130</v>
      </c>
    </row>
    <row r="5" spans="1:2" ht="53.1" customHeight="1" x14ac:dyDescent="0.15">
      <c r="A5" s="54" t="s">
        <v>131</v>
      </c>
      <c r="B5" s="13" t="s">
        <v>132</v>
      </c>
    </row>
    <row r="6" spans="1:2" ht="63.95" customHeight="1" x14ac:dyDescent="0.15">
      <c r="A6" s="16" t="s">
        <v>133</v>
      </c>
      <c r="B6" s="13" t="s">
        <v>134</v>
      </c>
    </row>
    <row r="8" spans="1:2" ht="30" customHeight="1" x14ac:dyDescent="0.15">
      <c r="A8" s="169" t="s">
        <v>135</v>
      </c>
      <c r="B8" s="170"/>
    </row>
    <row r="9" spans="1:2" ht="41.1" customHeight="1" x14ac:dyDescent="0.15">
      <c r="A9" s="55" t="s">
        <v>136</v>
      </c>
      <c r="B9" s="17" t="s">
        <v>137</v>
      </c>
    </row>
    <row r="10" spans="1:2" ht="45" customHeight="1" x14ac:dyDescent="0.15">
      <c r="A10" s="14" t="s">
        <v>173</v>
      </c>
      <c r="B10" s="17" t="s">
        <v>138</v>
      </c>
    </row>
    <row r="11" spans="1:2" ht="50.1" customHeight="1" x14ac:dyDescent="0.15">
      <c r="A11" s="18" t="s">
        <v>174</v>
      </c>
      <c r="B11" s="17" t="s">
        <v>139</v>
      </c>
    </row>
    <row r="12" spans="1:2" ht="45" customHeight="1" x14ac:dyDescent="0.15">
      <c r="A12" s="56" t="s">
        <v>175</v>
      </c>
      <c r="B12" s="17" t="s">
        <v>140</v>
      </c>
    </row>
    <row r="13" spans="1:2" ht="54.95" customHeight="1" x14ac:dyDescent="0.15">
      <c r="A13" s="19" t="s">
        <v>176</v>
      </c>
      <c r="B13" s="17" t="s">
        <v>141</v>
      </c>
    </row>
    <row r="15" spans="1:2" ht="330" customHeight="1" x14ac:dyDescent="0.15"/>
    <row r="17" spans="1:2" ht="27.95" customHeight="1" x14ac:dyDescent="0.15">
      <c r="A17" s="172" t="s">
        <v>157</v>
      </c>
      <c r="B17" s="173"/>
    </row>
    <row r="18" spans="1:2" ht="51.95" customHeight="1" x14ac:dyDescent="0.15">
      <c r="A18" s="62" t="s">
        <v>158</v>
      </c>
      <c r="B18" s="63" t="s">
        <v>161</v>
      </c>
    </row>
    <row r="19" spans="1:2" ht="48" customHeight="1" x14ac:dyDescent="0.15">
      <c r="A19" s="20" t="s">
        <v>159</v>
      </c>
      <c r="B19" s="63" t="s">
        <v>162</v>
      </c>
    </row>
    <row r="20" spans="1:2" ht="42.95" customHeight="1" x14ac:dyDescent="0.15">
      <c r="A20" s="21" t="s">
        <v>160</v>
      </c>
      <c r="B20" s="63" t="s">
        <v>163</v>
      </c>
    </row>
    <row r="24" spans="1:2" ht="26.1" customHeight="1" x14ac:dyDescent="0.15">
      <c r="A24" s="57" t="s">
        <v>143</v>
      </c>
      <c r="B24" s="60" t="s">
        <v>144</v>
      </c>
    </row>
    <row r="25" spans="1:2" ht="60" customHeight="1" x14ac:dyDescent="0.15">
      <c r="A25" s="64" t="s">
        <v>164</v>
      </c>
      <c r="B25" s="65" t="s">
        <v>168</v>
      </c>
    </row>
    <row r="26" spans="1:2" ht="60" customHeight="1" x14ac:dyDescent="0.15">
      <c r="A26" s="58" t="s">
        <v>165</v>
      </c>
      <c r="B26" s="61" t="s">
        <v>145</v>
      </c>
    </row>
    <row r="27" spans="1:2" ht="60" customHeight="1" x14ac:dyDescent="0.15">
      <c r="A27" s="66" t="s">
        <v>166</v>
      </c>
      <c r="B27" s="67" t="s">
        <v>169</v>
      </c>
    </row>
    <row r="28" spans="1:2" ht="60" customHeight="1" x14ac:dyDescent="0.15">
      <c r="A28" s="22" t="s">
        <v>167</v>
      </c>
      <c r="B28" s="59" t="s">
        <v>170</v>
      </c>
    </row>
  </sheetData>
  <mergeCells count="3">
    <mergeCell ref="A8:B8"/>
    <mergeCell ref="A1:B1"/>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showGridLines="0" topLeftCell="A7" zoomScale="90" zoomScaleNormal="90" workbookViewId="0">
      <selection activeCell="O33" sqref="O33"/>
    </sheetView>
  </sheetViews>
  <sheetFormatPr baseColWidth="10" defaultColWidth="10.85546875" defaultRowHeight="14.25" x14ac:dyDescent="0.2"/>
  <cols>
    <col min="1" max="3" width="2.7109375" style="34" customWidth="1"/>
    <col min="4" max="4" width="6.42578125" style="34" customWidth="1"/>
    <col min="5" max="5" width="13.7109375" style="34" customWidth="1"/>
    <col min="6" max="6" width="6.7109375" style="34" customWidth="1"/>
    <col min="7" max="7" width="15.140625" style="34" customWidth="1"/>
    <col min="8" max="11" width="13.85546875" style="34" customWidth="1"/>
    <col min="12" max="12" width="2.7109375" style="34" customWidth="1"/>
    <col min="13" max="13" width="13.85546875" style="34" customWidth="1"/>
    <col min="14" max="14" width="10.85546875" style="34"/>
    <col min="15" max="15" width="15" style="34" bestFit="1" customWidth="1"/>
    <col min="16" max="16384" width="10.85546875" style="34"/>
  </cols>
  <sheetData>
    <row r="1" spans="1:16" ht="33.950000000000003" customHeight="1" x14ac:dyDescent="0.3">
      <c r="A1" s="33"/>
      <c r="B1" s="33"/>
      <c r="C1" s="33"/>
      <c r="D1" s="33"/>
      <c r="E1" s="33"/>
      <c r="F1" s="33"/>
      <c r="G1" s="176" t="s">
        <v>154</v>
      </c>
      <c r="H1" s="176"/>
      <c r="I1" s="176"/>
      <c r="J1" s="176"/>
      <c r="K1" s="176"/>
      <c r="L1" s="33"/>
      <c r="M1" s="33"/>
      <c r="O1" s="175" t="s">
        <v>142</v>
      </c>
      <c r="P1" s="175"/>
    </row>
    <row r="2" spans="1:16" ht="15" x14ac:dyDescent="0.2">
      <c r="A2" s="35"/>
      <c r="B2" s="33"/>
      <c r="C2" s="33"/>
      <c r="D2" s="33"/>
      <c r="E2" s="35"/>
      <c r="F2" s="35"/>
      <c r="G2" s="33"/>
      <c r="H2" s="33"/>
      <c r="I2" s="33"/>
      <c r="J2" s="33"/>
      <c r="K2" s="33"/>
      <c r="L2" s="33"/>
      <c r="M2" s="33"/>
    </row>
    <row r="3" spans="1:16" ht="50.1" customHeight="1" x14ac:dyDescent="0.2">
      <c r="A3" s="177"/>
      <c r="B3" s="36"/>
      <c r="C3" s="33"/>
      <c r="D3" s="180" t="s">
        <v>126</v>
      </c>
      <c r="E3" s="37" t="s">
        <v>192</v>
      </c>
      <c r="F3" s="38">
        <v>5</v>
      </c>
      <c r="G3" s="39">
        <f>+$F3*G$8</f>
        <v>10</v>
      </c>
      <c r="H3" s="40">
        <f t="shared" ref="H3:K6" si="0">+$F3*H$8</f>
        <v>20</v>
      </c>
      <c r="I3" s="41">
        <f t="shared" si="0"/>
        <v>80</v>
      </c>
      <c r="J3" s="42">
        <f t="shared" si="0"/>
        <v>1280</v>
      </c>
      <c r="K3" s="42">
        <f t="shared" si="0"/>
        <v>327680</v>
      </c>
      <c r="L3" s="33"/>
      <c r="M3" s="68" t="s">
        <v>182</v>
      </c>
      <c r="O3" s="73" t="s">
        <v>186</v>
      </c>
      <c r="P3" s="74">
        <v>2</v>
      </c>
    </row>
    <row r="4" spans="1:16" ht="50.1" customHeight="1" x14ac:dyDescent="0.2">
      <c r="A4" s="177"/>
      <c r="B4" s="36"/>
      <c r="C4" s="33"/>
      <c r="D4" s="180"/>
      <c r="E4" s="37" t="s">
        <v>183</v>
      </c>
      <c r="F4" s="38">
        <v>4</v>
      </c>
      <c r="G4" s="39">
        <f>+$F4*G$8</f>
        <v>8</v>
      </c>
      <c r="H4" s="40">
        <f t="shared" si="0"/>
        <v>16</v>
      </c>
      <c r="I4" s="41">
        <f t="shared" si="0"/>
        <v>64</v>
      </c>
      <c r="J4" s="41">
        <f t="shared" si="0"/>
        <v>1024</v>
      </c>
      <c r="K4" s="42">
        <f t="shared" si="0"/>
        <v>262144</v>
      </c>
      <c r="L4" s="33"/>
      <c r="M4" s="69" t="s">
        <v>166</v>
      </c>
      <c r="O4" s="73" t="s">
        <v>187</v>
      </c>
      <c r="P4" s="74">
        <v>4</v>
      </c>
    </row>
    <row r="5" spans="1:16" ht="50.1" customHeight="1" x14ac:dyDescent="0.2">
      <c r="A5" s="177"/>
      <c r="B5" s="36"/>
      <c r="C5" s="37"/>
      <c r="D5" s="180"/>
      <c r="E5" s="37" t="s">
        <v>178</v>
      </c>
      <c r="F5" s="38">
        <v>3</v>
      </c>
      <c r="G5" s="39">
        <f>+$F5*G$8</f>
        <v>6</v>
      </c>
      <c r="H5" s="40">
        <f t="shared" si="0"/>
        <v>12</v>
      </c>
      <c r="I5" s="40">
        <f t="shared" si="0"/>
        <v>48</v>
      </c>
      <c r="J5" s="41">
        <f t="shared" si="0"/>
        <v>768</v>
      </c>
      <c r="K5" s="42">
        <f t="shared" si="0"/>
        <v>196608</v>
      </c>
      <c r="L5" s="33"/>
      <c r="M5" s="70" t="s">
        <v>165</v>
      </c>
      <c r="O5" s="73" t="s">
        <v>188</v>
      </c>
      <c r="P5" s="74">
        <v>16</v>
      </c>
    </row>
    <row r="6" spans="1:16" ht="50.1" customHeight="1" x14ac:dyDescent="0.2">
      <c r="A6" s="177"/>
      <c r="B6" s="36"/>
      <c r="C6" s="33"/>
      <c r="D6" s="180"/>
      <c r="E6" s="37" t="s">
        <v>184</v>
      </c>
      <c r="F6" s="38">
        <v>2</v>
      </c>
      <c r="G6" s="39">
        <f>+$F6*G$8</f>
        <v>4</v>
      </c>
      <c r="H6" s="39">
        <f t="shared" si="0"/>
        <v>8</v>
      </c>
      <c r="I6" s="40">
        <f t="shared" si="0"/>
        <v>32</v>
      </c>
      <c r="J6" s="41">
        <f t="shared" si="0"/>
        <v>512</v>
      </c>
      <c r="K6" s="42">
        <f t="shared" si="0"/>
        <v>131072</v>
      </c>
      <c r="L6" s="33"/>
      <c r="M6" s="71" t="s">
        <v>164</v>
      </c>
      <c r="O6" s="73" t="s">
        <v>189</v>
      </c>
      <c r="P6" s="74">
        <v>256</v>
      </c>
    </row>
    <row r="7" spans="1:16" ht="50.1" customHeight="1" x14ac:dyDescent="0.2">
      <c r="A7" s="177"/>
      <c r="B7" s="36"/>
      <c r="C7" s="37"/>
      <c r="D7" s="180"/>
      <c r="E7" s="37" t="s">
        <v>185</v>
      </c>
      <c r="F7" s="38">
        <v>1</v>
      </c>
      <c r="G7" s="39">
        <f>+$F7*G$8</f>
        <v>2</v>
      </c>
      <c r="H7" s="39">
        <f t="shared" ref="H7:K7" si="1">+$F7*H$8</f>
        <v>4</v>
      </c>
      <c r="I7" s="40">
        <f t="shared" si="1"/>
        <v>16</v>
      </c>
      <c r="J7" s="41">
        <f t="shared" si="1"/>
        <v>256</v>
      </c>
      <c r="K7" s="42">
        <f t="shared" si="1"/>
        <v>65536</v>
      </c>
      <c r="L7" s="33"/>
      <c r="M7" s="33"/>
      <c r="O7" s="73" t="s">
        <v>190</v>
      </c>
      <c r="P7" s="74">
        <v>65536</v>
      </c>
    </row>
    <row r="8" spans="1:16" ht="27" customHeight="1" x14ac:dyDescent="0.2">
      <c r="A8" s="33"/>
      <c r="B8" s="33"/>
      <c r="C8" s="33"/>
      <c r="D8" s="33"/>
      <c r="E8" s="33"/>
      <c r="F8" s="33"/>
      <c r="G8" s="43">
        <v>2</v>
      </c>
      <c r="H8" s="43">
        <v>4</v>
      </c>
      <c r="I8" s="43">
        <v>16</v>
      </c>
      <c r="J8" s="43">
        <v>256</v>
      </c>
      <c r="K8" s="43">
        <v>65536</v>
      </c>
      <c r="L8" s="33"/>
      <c r="M8" s="33"/>
    </row>
    <row r="9" spans="1:16" ht="27" customHeight="1" x14ac:dyDescent="0.2">
      <c r="A9" s="33"/>
      <c r="B9" s="33"/>
      <c r="C9" s="33"/>
      <c r="D9" s="33"/>
      <c r="E9" s="33"/>
      <c r="F9" s="33"/>
      <c r="G9" s="72" t="s">
        <v>186</v>
      </c>
      <c r="H9" s="72" t="s">
        <v>187</v>
      </c>
      <c r="I9" s="72" t="s">
        <v>188</v>
      </c>
      <c r="J9" s="72" t="s">
        <v>189</v>
      </c>
      <c r="K9" s="72" t="s">
        <v>190</v>
      </c>
      <c r="L9" s="33"/>
      <c r="M9" s="33"/>
    </row>
    <row r="10" spans="1:16" ht="26.1" customHeight="1" x14ac:dyDescent="0.2">
      <c r="A10" s="33"/>
      <c r="B10" s="33"/>
      <c r="C10" s="33"/>
      <c r="D10" s="33"/>
      <c r="E10" s="33"/>
      <c r="F10" s="33"/>
      <c r="G10" s="178" t="s">
        <v>142</v>
      </c>
      <c r="H10" s="178"/>
      <c r="I10" s="178"/>
      <c r="J10" s="178"/>
      <c r="K10" s="178"/>
      <c r="L10" s="33"/>
      <c r="M10" s="33"/>
    </row>
    <row r="11" spans="1:16" ht="15" x14ac:dyDescent="0.2">
      <c r="A11" s="33"/>
      <c r="B11" s="33"/>
      <c r="C11" s="33"/>
      <c r="D11" s="33"/>
      <c r="E11" s="33"/>
      <c r="F11" s="33"/>
      <c r="G11" s="174"/>
      <c r="H11" s="174"/>
      <c r="I11" s="174"/>
      <c r="J11" s="174"/>
      <c r="K11" s="174"/>
      <c r="L11" s="33"/>
      <c r="M11" s="33"/>
    </row>
    <row r="12" spans="1:16" ht="15" x14ac:dyDescent="0.2">
      <c r="A12" s="33"/>
      <c r="B12" s="33"/>
      <c r="C12" s="33"/>
      <c r="D12" s="33"/>
      <c r="E12" s="33"/>
      <c r="F12" s="33"/>
      <c r="G12" s="44"/>
      <c r="H12" s="44"/>
      <c r="I12" s="44"/>
      <c r="J12" s="44"/>
      <c r="K12" s="44"/>
      <c r="L12" s="33"/>
      <c r="M12" s="33"/>
    </row>
    <row r="13" spans="1:16" ht="15" x14ac:dyDescent="0.2">
      <c r="A13" s="33"/>
      <c r="B13" s="33"/>
      <c r="C13" s="33"/>
      <c r="D13" s="33"/>
      <c r="E13" s="33"/>
      <c r="F13" s="33"/>
      <c r="G13" s="45"/>
      <c r="H13" s="45"/>
      <c r="I13" s="45"/>
      <c r="J13" s="45"/>
      <c r="K13" s="45"/>
      <c r="L13" s="33"/>
      <c r="M13" s="33"/>
    </row>
    <row r="14" spans="1:16" ht="33.950000000000003" customHeight="1" x14ac:dyDescent="0.3">
      <c r="A14" s="33"/>
      <c r="B14" s="33"/>
      <c r="C14" s="33"/>
      <c r="D14" s="33"/>
      <c r="E14" s="33"/>
      <c r="F14" s="33"/>
      <c r="G14" s="176" t="s">
        <v>155</v>
      </c>
      <c r="H14" s="176"/>
      <c r="I14" s="176"/>
      <c r="J14" s="176"/>
      <c r="K14" s="176"/>
      <c r="L14" s="33"/>
      <c r="M14" s="33"/>
    </row>
    <row r="15" spans="1:16" ht="15" x14ac:dyDescent="0.2">
      <c r="A15" s="179"/>
      <c r="B15" s="46"/>
      <c r="C15" s="177"/>
      <c r="D15" s="177"/>
      <c r="E15" s="177"/>
      <c r="F15" s="47"/>
      <c r="G15" s="48"/>
      <c r="H15" s="48"/>
      <c r="I15" s="48"/>
      <c r="J15" s="48"/>
      <c r="K15" s="33"/>
      <c r="L15" s="33"/>
      <c r="M15" s="33"/>
    </row>
    <row r="16" spans="1:16" ht="50.1" customHeight="1" x14ac:dyDescent="0.2">
      <c r="A16" s="179"/>
      <c r="B16" s="36"/>
      <c r="C16" s="49"/>
      <c r="D16" s="181" t="s">
        <v>157</v>
      </c>
      <c r="E16" s="75" t="s">
        <v>177</v>
      </c>
      <c r="F16" s="50">
        <v>0.15</v>
      </c>
      <c r="G16" s="51">
        <f>G$19-$F16*G$19</f>
        <v>8.5</v>
      </c>
      <c r="H16" s="40">
        <f t="shared" ref="H16:I16" si="2">H$19-$F16*H$19</f>
        <v>40.799999999999997</v>
      </c>
      <c r="I16" s="41">
        <f t="shared" si="2"/>
        <v>870.4</v>
      </c>
      <c r="J16" s="42">
        <f>J$19-$F16*J$19</f>
        <v>278528</v>
      </c>
      <c r="K16" s="33"/>
      <c r="L16" s="33"/>
      <c r="M16" s="42" t="s">
        <v>182</v>
      </c>
    </row>
    <row r="17" spans="1:13" ht="50.1" customHeight="1" x14ac:dyDescent="0.2">
      <c r="A17" s="179"/>
      <c r="B17" s="36"/>
      <c r="C17" s="49"/>
      <c r="D17" s="181"/>
      <c r="E17" s="75" t="s">
        <v>178</v>
      </c>
      <c r="F17" s="50">
        <v>0.4</v>
      </c>
      <c r="G17" s="51">
        <f>G$19-$F17*G$19</f>
        <v>6</v>
      </c>
      <c r="H17" s="40">
        <f t="shared" ref="H17:I17" si="3">H$19-$F17*H$19</f>
        <v>28.799999999999997</v>
      </c>
      <c r="I17" s="41">
        <f t="shared" si="3"/>
        <v>614.4</v>
      </c>
      <c r="J17" s="41">
        <f>J$19-$F17*J$19</f>
        <v>196608</v>
      </c>
      <c r="K17" s="33"/>
      <c r="L17" s="33"/>
      <c r="M17" s="41" t="s">
        <v>166</v>
      </c>
    </row>
    <row r="18" spans="1:13" ht="50.1" customHeight="1" x14ac:dyDescent="0.2">
      <c r="A18" s="179"/>
      <c r="B18" s="36"/>
      <c r="C18" s="49"/>
      <c r="D18" s="181"/>
      <c r="E18" s="75" t="s">
        <v>179</v>
      </c>
      <c r="F18" s="50">
        <v>0.9</v>
      </c>
      <c r="G18" s="51">
        <f>G$19-$F18*G$19</f>
        <v>1</v>
      </c>
      <c r="H18" s="51">
        <f>H$19-$F18*H$19</f>
        <v>4.7999999999999972</v>
      </c>
      <c r="I18" s="40">
        <f>I$19-$F18*I$19</f>
        <v>102.39999999999998</v>
      </c>
      <c r="J18" s="41">
        <f>J$19-$F18*J$19</f>
        <v>32768</v>
      </c>
      <c r="K18" s="33"/>
      <c r="L18" s="33"/>
      <c r="M18" s="40" t="s">
        <v>165</v>
      </c>
    </row>
    <row r="19" spans="1:13" ht="30" customHeight="1" x14ac:dyDescent="0.2">
      <c r="A19" s="33"/>
      <c r="B19" s="33"/>
      <c r="C19" s="33"/>
      <c r="D19" s="33"/>
      <c r="E19" s="33"/>
      <c r="F19" s="50"/>
      <c r="G19" s="52">
        <v>10</v>
      </c>
      <c r="H19" s="52">
        <v>48</v>
      </c>
      <c r="I19" s="52">
        <v>1024</v>
      </c>
      <c r="J19" s="52">
        <v>327680</v>
      </c>
      <c r="K19" s="33"/>
      <c r="L19" s="33"/>
      <c r="M19" s="39" t="s">
        <v>164</v>
      </c>
    </row>
    <row r="20" spans="1:13" ht="26.25" customHeight="1" x14ac:dyDescent="0.2">
      <c r="A20" s="33"/>
      <c r="B20" s="33"/>
      <c r="C20" s="33"/>
      <c r="D20" s="33"/>
      <c r="E20" s="33"/>
      <c r="F20" s="50"/>
      <c r="G20" s="75" t="s">
        <v>180</v>
      </c>
      <c r="H20" s="75" t="s">
        <v>165</v>
      </c>
      <c r="I20" s="75" t="s">
        <v>181</v>
      </c>
      <c r="J20" s="75" t="s">
        <v>167</v>
      </c>
      <c r="K20" s="33"/>
      <c r="L20" s="33"/>
      <c r="M20" s="33"/>
    </row>
    <row r="21" spans="1:13" ht="26.1" customHeight="1" x14ac:dyDescent="0.2">
      <c r="A21" s="33"/>
      <c r="B21" s="33"/>
      <c r="C21" s="33"/>
      <c r="D21" s="33"/>
      <c r="E21" s="33"/>
      <c r="F21" s="50"/>
      <c r="G21" s="178" t="s">
        <v>156</v>
      </c>
      <c r="H21" s="178"/>
      <c r="I21" s="178"/>
      <c r="J21" s="178"/>
      <c r="K21" s="33"/>
      <c r="L21" s="33"/>
      <c r="M21" s="33"/>
    </row>
    <row r="22" spans="1:13" ht="15" x14ac:dyDescent="0.2">
      <c r="A22" s="33"/>
      <c r="B22" s="33"/>
      <c r="C22" s="33"/>
      <c r="D22" s="33"/>
      <c r="E22" s="33"/>
      <c r="F22" s="50"/>
      <c r="G22" s="174"/>
      <c r="H22" s="174"/>
      <c r="I22" s="174"/>
      <c r="J22" s="174"/>
      <c r="K22" s="33"/>
      <c r="L22" s="33"/>
      <c r="M22" s="33"/>
    </row>
    <row r="23" spans="1:13" ht="15" x14ac:dyDescent="0.2">
      <c r="A23" s="33"/>
      <c r="B23" s="33"/>
      <c r="C23" s="33"/>
      <c r="D23" s="33"/>
      <c r="E23" s="33"/>
      <c r="F23" s="50"/>
      <c r="G23" s="44"/>
      <c r="H23" s="44"/>
      <c r="I23" s="44"/>
      <c r="J23" s="44"/>
      <c r="K23" s="33"/>
      <c r="L23" s="33"/>
      <c r="M23" s="33"/>
    </row>
    <row r="24" spans="1:13" ht="15" x14ac:dyDescent="0.2">
      <c r="A24" s="33"/>
      <c r="B24" s="33"/>
      <c r="C24" s="33"/>
      <c r="D24" s="33"/>
      <c r="E24" s="33"/>
      <c r="F24" s="33"/>
      <c r="G24" s="45"/>
      <c r="H24" s="45"/>
      <c r="I24" s="45"/>
      <c r="J24" s="45"/>
      <c r="K24" s="33"/>
      <c r="L24" s="33"/>
      <c r="M24" s="33"/>
    </row>
  </sheetData>
  <mergeCells count="12">
    <mergeCell ref="A15:A18"/>
    <mergeCell ref="A3:A7"/>
    <mergeCell ref="G10:K10"/>
    <mergeCell ref="D3:D7"/>
    <mergeCell ref="G11:K11"/>
    <mergeCell ref="G14:K14"/>
    <mergeCell ref="D16:D18"/>
    <mergeCell ref="G22:J22"/>
    <mergeCell ref="O1:P1"/>
    <mergeCell ref="G1:K1"/>
    <mergeCell ref="C15:E15"/>
    <mergeCell ref="G21:J21"/>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636" operator="containsText" id="{2164D11E-836C-44F8-9AC7-6F15FCE890B3}">
            <xm:f>NOT(ISERROR(SEARCH($G$9+$D$3=$M$6,D3)))</xm:f>
            <xm:f>$G$9+$D$3=$M$6</xm:f>
            <x14:dxf/>
          </x14:cfRule>
          <xm:sqref>D3:F3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ACTUALIZACIONES </vt:lpstr>
      <vt:lpstr>MATRIZ DE RIESGOS DE SST</vt:lpstr>
      <vt:lpstr>UNIVERSO DE RIESGOS DE SST </vt:lpstr>
      <vt:lpstr>TABLA DE CRITERIOS</vt:lpstr>
      <vt:lpstr>MAPAS DE RIESGOS INHER Y RESID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dc:creator>
  <cp:lastModifiedBy>Moises Jimenez Ortega</cp:lastModifiedBy>
  <cp:lastPrinted>2021-08-13T13:19:09Z</cp:lastPrinted>
  <dcterms:created xsi:type="dcterms:W3CDTF">2021-07-28T14:19:11Z</dcterms:created>
  <dcterms:modified xsi:type="dcterms:W3CDTF">2024-07-19T16:23:47Z</dcterms:modified>
</cp:coreProperties>
</file>