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vargas\Downloads\"/>
    </mc:Choice>
  </mc:AlternateContent>
  <bookViews>
    <workbookView xWindow="0" yWindow="0" windowWidth="20490" windowHeight="7755" tabRatio="886"/>
  </bookViews>
  <sheets>
    <sheet name="MATRIZ DE RIESGOS DE SST" sheetId="1" r:id="rId1"/>
    <sheet name="Hoja1" sheetId="2" state="hidden" r:id="rId2"/>
    <sheet name="UNIVERSO DE RIESGOS DE SST " sheetId="3" r:id="rId3"/>
    <sheet name="TABLA DE CRITERIOS" sheetId="4" r:id="rId4"/>
    <sheet name="MAPAS DE RIESGOS INHER Y RESID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0" hidden="1">'MATRIZ DE RIESGOS DE SST'!$A$5:$Z$38</definedName>
    <definedName name="_xlnm._FilterDatabase" localSheetId="2" hidden="1">'UNIVERSO DE RIESGOS DE SST '!$A$1:$C$66</definedName>
    <definedName name="AB">[1]BASE!$A:$IV</definedName>
    <definedName name="ABC">[1]BASE1!$A:$IV</definedName>
    <definedName name="ABCD" localSheetId="0">#REF!</definedName>
    <definedName name="ABCD" localSheetId="3">#REF!</definedName>
    <definedName name="ABCD">#REF!</definedName>
    <definedName name="ABVF">[1]GRADO1!$A:$IV</definedName>
    <definedName name="ACEPTACIÓN">'[2]PANORAMA RIESGOS'!$BB$13:$BB$42</definedName>
    <definedName name="ACT" localSheetId="0">#REF!</definedName>
    <definedName name="ACT">#REF!</definedName>
    <definedName name="Actividad" localSheetId="0">#REF!</definedName>
    <definedName name="Actividad">#REF!</definedName>
    <definedName name="ACTIVIDADES" localSheetId="0">#REF!</definedName>
    <definedName name="ACTIVIDADES">#REF!</definedName>
    <definedName name="BSC" localSheetId="0">#REF!</definedName>
    <definedName name="BSC">#REF!</definedName>
    <definedName name="CALIFICACIÓN_CONSECUENCIAS" localSheetId="3">'[2]PANORAMA RIESGOS'!#REF!</definedName>
    <definedName name="CALIFICACIÓN_CONSECUENCIAS">'[2]PANORAMA RIESGOS'!#REF!</definedName>
    <definedName name="CALIFICACIÓN_POSIBILIDAD_DE_OCURRENCIA">'[2]PANORAMA RIESGOS'!#REF!</definedName>
    <definedName name="Capacidad">[3]Lista!$C$4:$C$8</definedName>
    <definedName name="CARACTER">#REF!</definedName>
    <definedName name="Clasificación" localSheetId="0">#REF!</definedName>
    <definedName name="Clasificación">#REF!</definedName>
    <definedName name="CLASIFICACIÓNCR" localSheetId="0">#REF!</definedName>
    <definedName name="CLASIFICACIÓNCR">#REF!</definedName>
    <definedName name="Concepto" comment="Concepto innovador">[3]Lista!#REF!</definedName>
    <definedName name="Concepto_innovación" localSheetId="0">#REF!</definedName>
    <definedName name="Concepto_innovación">#REF!</definedName>
    <definedName name="CONSE" localSheetId="0">#REF!</definedName>
    <definedName name="CONSE">#REF!</definedName>
    <definedName name="CUMPLIMIENTO_DE_REQUISITOS">'[2]PANORAMA RIESGOS'!#REF!</definedName>
    <definedName name="Datos" localSheetId="0">#REF!</definedName>
    <definedName name="Datos">#REF!</definedName>
    <definedName name="ECONÓMICO" localSheetId="3">'[2]PANORAMA RIESGOS'!#REF!</definedName>
    <definedName name="ECONÓMICO">'[2]PANORAMA RIESGOS'!#REF!</definedName>
    <definedName name="ESCALA">'[4]MATRIZ DE ANALISIS'!$D$10:$D$14</definedName>
    <definedName name="Export" localSheetId="1" hidden="1">{"'Hoja1'!$A$1:$I$70"}</definedName>
    <definedName name="Export" localSheetId="4" hidden="1">{"'Hoja1'!$A$1:$I$70"}</definedName>
    <definedName name="Export" localSheetId="0" hidden="1">{"'Hoja1'!$A$1:$I$70"}</definedName>
    <definedName name="Export" localSheetId="3" hidden="1">{"'Hoja1'!$A$1:$I$70"}</definedName>
    <definedName name="Export" localSheetId="2" hidden="1">{"'Hoja1'!$A$1:$I$70"}</definedName>
    <definedName name="Export" hidden="1">{"'Hoja1'!$A$1:$I$70"}</definedName>
    <definedName name="EXPOSI" localSheetId="0">#REF!</definedName>
    <definedName name="EXPOSI">#REF!</definedName>
    <definedName name="FAC">[5]Hoja1!$B$2:$B$81</definedName>
    <definedName name="factor">[5]Hoja1!$B$2:$B$81</definedName>
    <definedName name="Horizontes">[3]Lista!$E$4:$E$6</definedName>
    <definedName name="HTML_CodePage" hidden="1">1252</definedName>
    <definedName name="HTML_Control" localSheetId="1" hidden="1">{"'Hoja1'!$A$1:$I$70"}</definedName>
    <definedName name="HTML_Control" localSheetId="4" hidden="1">{"'Hoja1'!$A$1:$I$70"}</definedName>
    <definedName name="HTML_Control" localSheetId="0" hidden="1">{"'Hoja1'!$A$1:$I$70"}</definedName>
    <definedName name="HTML_Control" localSheetId="3" hidden="1">{"'Hoja1'!$A$1:$I$70"}</definedName>
    <definedName name="HTML_Control" localSheetId="2" hidden="1">{"'Hoja1'!$A$1:$I$70"}</definedName>
    <definedName name="HTML_Control" hidden="1">{"'Hoja1'!$A$1:$I$70"}</definedName>
    <definedName name="HTML_Description" hidden="1">""</definedName>
    <definedName name="HTML_Email" hidden="1">""</definedName>
    <definedName name="HTML_Header" hidden="1">"Hoja1"</definedName>
    <definedName name="HTML_LastUpdate" hidden="1">"27/12/2000"</definedName>
    <definedName name="HTML_LineAfter" hidden="1">FALSE</definedName>
    <definedName name="HTML_LineBefore" hidden="1">FALSE</definedName>
    <definedName name="HTML_Name" hidden="1">"win98"</definedName>
    <definedName name="HTML_OBDlg2" hidden="1">TRUE</definedName>
    <definedName name="HTML_OBDlg4" hidden="1">TRUE</definedName>
    <definedName name="HTML_OS" hidden="1">0</definedName>
    <definedName name="HTML_PathFile" hidden="1">"C:\Mis documentos\HTML.htm"</definedName>
    <definedName name="HTML_Title" hidden="1">"CALENDARIO 2001"</definedName>
    <definedName name="IMAGEN">'[2]PANORAMA RIESGOS'!#REF!</definedName>
    <definedName name="Impacto">[3]Lista!$D$4:$D$8</definedName>
    <definedName name="Índice" localSheetId="0">#REF!</definedName>
    <definedName name="Índice">#REF!</definedName>
    <definedName name="Modelo" localSheetId="0">#REF!</definedName>
    <definedName name="Modelo">#REF!</definedName>
    <definedName name="NATURALEZA_DE_LA_LESION" localSheetId="0">#REF!</definedName>
    <definedName name="NATURALEZA_DE_LA_LESION" localSheetId="3">#REF!</definedName>
    <definedName name="NATURALEZA_DE_LA_LESION">#REF!</definedName>
    <definedName name="NLESION" localSheetId="0">#REF!</definedName>
    <definedName name="NLESION">#REF!</definedName>
    <definedName name="ocurrencia">'[4]PANORAMA RIESGOS'!$CC$1:$CD$5</definedName>
    <definedName name="OPCIONESM" localSheetId="0">#REF!</definedName>
    <definedName name="OPCIONESM" localSheetId="3">#REF!</definedName>
    <definedName name="OPCIONESM">#REF!</definedName>
    <definedName name="OPERATIVIDAD" localSheetId="3">'[2]PANORAMA RIESGOS'!#REF!</definedName>
    <definedName name="OPERATIVIDAD">'[2]PANORAMA RIESGOS'!#REF!</definedName>
    <definedName name="PLAC" localSheetId="0">#REF!</definedName>
    <definedName name="PLAC">#REF!</definedName>
    <definedName name="PLACAS" localSheetId="0">#REF!</definedName>
    <definedName name="PLACAS">[6]DATOS!$A$2:$A$94</definedName>
    <definedName name="PROBAB" localSheetId="0">#REF!</definedName>
    <definedName name="PROBAB" localSheetId="3">#REF!</definedName>
    <definedName name="PROBAB">#REF!</definedName>
    <definedName name="Proyectos" localSheetId="0">#REF!</definedName>
    <definedName name="Proyectos">#REF!</definedName>
    <definedName name="Rango1">'[7]Matriz de Peligros'!$CG$495:$CH$505</definedName>
    <definedName name="Rango2">'[7]Matriz de Peligros'!$CJ$495:$CL$517</definedName>
    <definedName name="Rol" localSheetId="0">#REF!</definedName>
    <definedName name="Rol">#REF!</definedName>
    <definedName name="SATISFACCIÓN" localSheetId="3">'[2]PANORAMA RIESGOS'!#REF!</definedName>
    <definedName name="SATISFACCIÓN">'[2]PANORAMA RIESGOS'!#REF!</definedName>
    <definedName name="Segmento" comment="Segmento de mercado">[3]Lista!#REF!</definedName>
    <definedName name="SEGURIDAD_DE_LA_INFORMACIÓN">'[2]PANORAMA RIESGOS'!#REF!</definedName>
    <definedName name="Selección">[3]Crecimiento!#REF!</definedName>
    <definedName name="Tiporegistro" localSheetId="0">#REF!</definedName>
    <definedName name="Tiporegistro">#REF!</definedName>
    <definedName name="x" localSheetId="0">#REF!</definedName>
    <definedName name="x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" i="1" l="1"/>
  <c r="I7" i="5"/>
  <c r="J7" i="5"/>
  <c r="K7" i="5"/>
  <c r="K3" i="5"/>
  <c r="J3" i="5"/>
  <c r="I3" i="5"/>
  <c r="H3" i="5"/>
  <c r="G3" i="5"/>
  <c r="M9" i="1"/>
  <c r="M8" i="1"/>
  <c r="M7" i="1"/>
  <c r="M6" i="1"/>
  <c r="J18" i="5"/>
  <c r="I18" i="5"/>
  <c r="H18" i="5"/>
  <c r="G18" i="5"/>
  <c r="J17" i="5"/>
  <c r="I17" i="5"/>
  <c r="H17" i="5"/>
  <c r="G17" i="5"/>
  <c r="J16" i="5"/>
  <c r="I16" i="5"/>
  <c r="H16" i="5"/>
  <c r="G16" i="5"/>
  <c r="H7" i="5"/>
  <c r="G7" i="5"/>
  <c r="K6" i="5"/>
  <c r="J6" i="5"/>
  <c r="I6" i="5"/>
  <c r="H6" i="5"/>
  <c r="G6" i="5"/>
  <c r="K5" i="5"/>
  <c r="J5" i="5"/>
  <c r="I5" i="5"/>
  <c r="H5" i="5"/>
  <c r="G5" i="5"/>
  <c r="K4" i="5"/>
  <c r="J4" i="5"/>
  <c r="I4" i="5"/>
  <c r="H4" i="5"/>
  <c r="G4" i="5"/>
  <c r="W38" i="1"/>
  <c r="O38" i="1"/>
  <c r="M38" i="1"/>
  <c r="W37" i="1"/>
  <c r="O37" i="1"/>
  <c r="M37" i="1"/>
  <c r="W36" i="1"/>
  <c r="O36" i="1"/>
  <c r="M36" i="1"/>
  <c r="W35" i="1"/>
  <c r="O35" i="1"/>
  <c r="M35" i="1"/>
  <c r="W34" i="1"/>
  <c r="O34" i="1"/>
  <c r="M34" i="1"/>
  <c r="W33" i="1"/>
  <c r="O33" i="1"/>
  <c r="M33" i="1"/>
  <c r="W32" i="1"/>
  <c r="O32" i="1"/>
  <c r="M32" i="1"/>
  <c r="W31" i="1"/>
  <c r="O31" i="1"/>
  <c r="M31" i="1"/>
  <c r="W30" i="1"/>
  <c r="O30" i="1"/>
  <c r="M30" i="1"/>
  <c r="W29" i="1"/>
  <c r="O29" i="1"/>
  <c r="M29" i="1"/>
  <c r="W28" i="1"/>
  <c r="O28" i="1"/>
  <c r="M28" i="1"/>
  <c r="W27" i="1"/>
  <c r="O27" i="1"/>
  <c r="M27" i="1"/>
  <c r="W26" i="1"/>
  <c r="O26" i="1"/>
  <c r="M26" i="1"/>
  <c r="W25" i="1"/>
  <c r="O25" i="1"/>
  <c r="M25" i="1"/>
  <c r="W24" i="1"/>
  <c r="O24" i="1"/>
  <c r="M24" i="1"/>
  <c r="W23" i="1"/>
  <c r="O23" i="1"/>
  <c r="M23" i="1"/>
  <c r="W22" i="1"/>
  <c r="O22" i="1"/>
  <c r="M22" i="1"/>
  <c r="W21" i="1"/>
  <c r="O21" i="1"/>
  <c r="M21" i="1"/>
  <c r="P21" i="1" s="1"/>
  <c r="W20" i="1"/>
  <c r="O20" i="1"/>
  <c r="M20" i="1"/>
  <c r="W19" i="1"/>
  <c r="O19" i="1"/>
  <c r="M19" i="1"/>
  <c r="W18" i="1"/>
  <c r="O18" i="1"/>
  <c r="M18" i="1"/>
  <c r="W17" i="1"/>
  <c r="O17" i="1"/>
  <c r="M17" i="1"/>
  <c r="W16" i="1"/>
  <c r="O16" i="1"/>
  <c r="M16" i="1"/>
  <c r="W15" i="1"/>
  <c r="O15" i="1"/>
  <c r="M15" i="1"/>
  <c r="W14" i="1"/>
  <c r="O14" i="1"/>
  <c r="M14" i="1"/>
  <c r="W13" i="1"/>
  <c r="O13" i="1"/>
  <c r="M13" i="1"/>
  <c r="P13" i="1" s="1"/>
  <c r="W12" i="1"/>
  <c r="O12" i="1"/>
  <c r="M12" i="1"/>
  <c r="W11" i="1"/>
  <c r="O11" i="1"/>
  <c r="M11" i="1"/>
  <c r="W10" i="1"/>
  <c r="O10" i="1"/>
  <c r="M10" i="1"/>
  <c r="W9" i="1"/>
  <c r="O9" i="1"/>
  <c r="W8" i="1"/>
  <c r="O8" i="1"/>
  <c r="W7" i="1"/>
  <c r="O7" i="1"/>
  <c r="O6" i="1"/>
  <c r="P38" i="1" l="1"/>
  <c r="Q38" i="1" s="1"/>
  <c r="P29" i="1"/>
  <c r="P34" i="1"/>
  <c r="X34" i="1" s="1"/>
  <c r="Y34" i="1" s="1"/>
  <c r="Z34" i="1" s="1"/>
  <c r="P27" i="1"/>
  <c r="Q27" i="1" s="1"/>
  <c r="P31" i="1"/>
  <c r="X31" i="1" s="1"/>
  <c r="Y31" i="1" s="1"/>
  <c r="Z31" i="1" s="1"/>
  <c r="P36" i="1"/>
  <c r="X36" i="1" s="1"/>
  <c r="Y36" i="1" s="1"/>
  <c r="Z36" i="1" s="1"/>
  <c r="P30" i="1"/>
  <c r="Q30" i="1" s="1"/>
  <c r="P12" i="1"/>
  <c r="Q12" i="1" s="1"/>
  <c r="P20" i="1"/>
  <c r="X20" i="1" s="1"/>
  <c r="Y20" i="1" s="1"/>
  <c r="Z20" i="1" s="1"/>
  <c r="P28" i="1"/>
  <c r="X28" i="1" s="1"/>
  <c r="Y28" i="1" s="1"/>
  <c r="Z28" i="1" s="1"/>
  <c r="P10" i="1"/>
  <c r="X10" i="1" s="1"/>
  <c r="Y10" i="1" s="1"/>
  <c r="Z10" i="1" s="1"/>
  <c r="P6" i="1"/>
  <c r="X6" i="1" s="1"/>
  <c r="P7" i="1"/>
  <c r="X7" i="1" s="1"/>
  <c r="Y7" i="1" s="1"/>
  <c r="Z7" i="1" s="1"/>
  <c r="P15" i="1"/>
  <c r="Q15" i="1" s="1"/>
  <c r="P18" i="1"/>
  <c r="Q18" i="1" s="1"/>
  <c r="P23" i="1"/>
  <c r="X23" i="1" s="1"/>
  <c r="Y23" i="1" s="1"/>
  <c r="Z23" i="1" s="1"/>
  <c r="P26" i="1"/>
  <c r="X26" i="1" s="1"/>
  <c r="Y26" i="1" s="1"/>
  <c r="Z26" i="1" s="1"/>
  <c r="P8" i="1"/>
  <c r="Q8" i="1" s="1"/>
  <c r="P24" i="1"/>
  <c r="X24" i="1" s="1"/>
  <c r="Y24" i="1" s="1"/>
  <c r="Z24" i="1" s="1"/>
  <c r="P33" i="1"/>
  <c r="X33" i="1" s="1"/>
  <c r="Y33" i="1" s="1"/>
  <c r="Z33" i="1" s="1"/>
  <c r="P11" i="1"/>
  <c r="Q11" i="1" s="1"/>
  <c r="P14" i="1"/>
  <c r="Q14" i="1" s="1"/>
  <c r="P19" i="1"/>
  <c r="Q19" i="1" s="1"/>
  <c r="P9" i="1"/>
  <c r="X9" i="1" s="1"/>
  <c r="Y9" i="1" s="1"/>
  <c r="Z9" i="1" s="1"/>
  <c r="P17" i="1"/>
  <c r="X17" i="1" s="1"/>
  <c r="Y17" i="1" s="1"/>
  <c r="Z17" i="1" s="1"/>
  <c r="P22" i="1"/>
  <c r="X22" i="1" s="1"/>
  <c r="Y22" i="1" s="1"/>
  <c r="Z22" i="1" s="1"/>
  <c r="P37" i="1"/>
  <c r="X37" i="1" s="1"/>
  <c r="Y37" i="1" s="1"/>
  <c r="Z37" i="1" s="1"/>
  <c r="P25" i="1"/>
  <c r="X25" i="1" s="1"/>
  <c r="Y25" i="1" s="1"/>
  <c r="Z25" i="1" s="1"/>
  <c r="P16" i="1"/>
  <c r="Q16" i="1" s="1"/>
  <c r="P32" i="1"/>
  <c r="Q32" i="1" s="1"/>
  <c r="P35" i="1"/>
  <c r="Q35" i="1" s="1"/>
  <c r="X38" i="1"/>
  <c r="Y38" i="1" s="1"/>
  <c r="Z38" i="1" s="1"/>
  <c r="X29" i="1"/>
  <c r="Y29" i="1" s="1"/>
  <c r="Z29" i="1" s="1"/>
  <c r="Q29" i="1"/>
  <c r="Q34" i="1"/>
  <c r="X27" i="1"/>
  <c r="Y27" i="1" s="1"/>
  <c r="Z27" i="1" s="1"/>
  <c r="X13" i="1"/>
  <c r="Y13" i="1" s="1"/>
  <c r="Z13" i="1" s="1"/>
  <c r="Q13" i="1"/>
  <c r="X21" i="1"/>
  <c r="Y21" i="1" s="1"/>
  <c r="Z21" i="1" s="1"/>
  <c r="Q21" i="1"/>
  <c r="X11" i="1" l="1"/>
  <c r="Y11" i="1" s="1"/>
  <c r="Z11" i="1" s="1"/>
  <c r="X32" i="1"/>
  <c r="Y32" i="1" s="1"/>
  <c r="Z32" i="1" s="1"/>
  <c r="Q36" i="1"/>
  <c r="X12" i="1"/>
  <c r="Y12" i="1" s="1"/>
  <c r="Z12" i="1" s="1"/>
  <c r="X30" i="1"/>
  <c r="Y30" i="1" s="1"/>
  <c r="Z30" i="1" s="1"/>
  <c r="Q24" i="1"/>
  <c r="Q10" i="1"/>
  <c r="Q17" i="1"/>
  <c r="Y6" i="1"/>
  <c r="Z6" i="1" s="1"/>
  <c r="Q6" i="1"/>
  <c r="X14" i="1"/>
  <c r="Y14" i="1" s="1"/>
  <c r="Z14" i="1" s="1"/>
  <c r="Q31" i="1"/>
  <c r="Q26" i="1"/>
  <c r="Q23" i="1"/>
  <c r="X16" i="1"/>
  <c r="Y16" i="1" s="1"/>
  <c r="Z16" i="1" s="1"/>
  <c r="X35" i="1"/>
  <c r="Y35" i="1" s="1"/>
  <c r="Z35" i="1" s="1"/>
  <c r="X18" i="1"/>
  <c r="Y18" i="1" s="1"/>
  <c r="Z18" i="1" s="1"/>
  <c r="Q25" i="1"/>
  <c r="Q20" i="1"/>
  <c r="Q28" i="1"/>
  <c r="Q33" i="1"/>
  <c r="X8" i="1"/>
  <c r="Y8" i="1" s="1"/>
  <c r="Z8" i="1" s="1"/>
  <c r="Q22" i="1"/>
  <c r="X19" i="1"/>
  <c r="Y19" i="1" s="1"/>
  <c r="Z19" i="1" s="1"/>
  <c r="X15" i="1"/>
  <c r="Y15" i="1" s="1"/>
  <c r="Z15" i="1" s="1"/>
  <c r="Q7" i="1"/>
  <c r="Q37" i="1"/>
  <c r="Q9" i="1"/>
</calcChain>
</file>

<file path=xl/sharedStrings.xml><?xml version="1.0" encoding="utf-8"?>
<sst xmlns="http://schemas.openxmlformats.org/spreadsheetml/2006/main" count="578" uniqueCount="357">
  <si>
    <t>MATRIZ DE RIESGOS DE SST</t>
  </si>
  <si>
    <r>
      <t xml:space="preserve">MC-ST-FR-92
Version: </t>
    </r>
    <r>
      <rPr>
        <sz val="16"/>
        <color theme="1"/>
        <rFont val="Tahoma"/>
        <family val="2"/>
      </rPr>
      <t>00</t>
    </r>
    <r>
      <rPr>
        <b/>
        <sz val="16"/>
        <color theme="1"/>
        <rFont val="Tahoma"/>
        <family val="2"/>
      </rPr>
      <t xml:space="preserve">
Fecha: </t>
    </r>
    <r>
      <rPr>
        <sz val="16"/>
        <color theme="1"/>
        <rFont val="Tahoma"/>
        <family val="2"/>
      </rPr>
      <t>24/07/2023</t>
    </r>
  </si>
  <si>
    <t>PROCESO:</t>
  </si>
  <si>
    <t xml:space="preserve">FECHA DE ELABORACIÓN: </t>
  </si>
  <si>
    <t>ACTIVIDAD/ TAREA</t>
  </si>
  <si>
    <r>
      <t xml:space="preserve">TIPO DE ACTIVIDAD: </t>
    </r>
    <r>
      <rPr>
        <b/>
        <sz val="9"/>
        <color indexed="8"/>
        <rFont val="Tahoma"/>
        <family val="2"/>
      </rPr>
      <t xml:space="preserve"> </t>
    </r>
  </si>
  <si>
    <t>EXPUESTOS</t>
  </si>
  <si>
    <t>CARGO EXPUESTO</t>
  </si>
  <si>
    <t>FACTOR DE RIESGO (PELIGRO)</t>
  </si>
  <si>
    <t xml:space="preserve">CAUSA </t>
  </si>
  <si>
    <t>CONSECUENCIA</t>
  </si>
  <si>
    <t>ANÁLISIS DEL RIESGO</t>
  </si>
  <si>
    <t>NIVEL DEL RIESGO INHERENTE
(Probabilidad x Consecuencia)</t>
  </si>
  <si>
    <t xml:space="preserve">CONTROLES ACTUALES </t>
  </si>
  <si>
    <t xml:space="preserve">EFICACIA DE(LOS) CONTRO(LES) </t>
  </si>
  <si>
    <t>% Reducción</t>
  </si>
  <si>
    <t>VALOR DE RIESGO RESIDUAL</t>
  </si>
  <si>
    <t>NIVEL DE RIESGO RESIDUAL</t>
  </si>
  <si>
    <t>PLAN DE ACCIÓN</t>
  </si>
  <si>
    <t xml:space="preserve">RUTINARIA </t>
  </si>
  <si>
    <t>NO RUTINARIA</t>
  </si>
  <si>
    <t>Fijo</t>
  </si>
  <si>
    <t>Temporal</t>
  </si>
  <si>
    <t>Contratista</t>
  </si>
  <si>
    <t>Visitante</t>
  </si>
  <si>
    <t>GENERADO POR/ CAUSADO POR</t>
  </si>
  <si>
    <t>POSIBLE EFECTO/ CONSECUENCIA</t>
  </si>
  <si>
    <t>PROBABILIDAD</t>
  </si>
  <si>
    <t>Valor probabilidad</t>
  </si>
  <si>
    <t>Valor Consecuencia</t>
  </si>
  <si>
    <t>Valor NRI</t>
  </si>
  <si>
    <t>En la fuente</t>
  </si>
  <si>
    <t>En el medio</t>
  </si>
  <si>
    <t>En la persona</t>
  </si>
  <si>
    <t>Administrativo</t>
  </si>
  <si>
    <t>X</t>
  </si>
  <si>
    <t>BIOLÓGICO:
Microorganismos (Virus-COVID-19)</t>
  </si>
  <si>
    <t>*Contacto directo entre personas portadoras del virus CODIV-19 u objetos contaminados.
*Contacto con fluídos corporales y secreciones.</t>
  </si>
  <si>
    <t>*IRA-Infección Respiratoria Aguda de leve a grave, neumonia, alteraciones en los diferentes sistemas.</t>
  </si>
  <si>
    <t>MODERADA</t>
  </si>
  <si>
    <t>IMPORTANTE</t>
  </si>
  <si>
    <t xml:space="preserve">Limpieza y desinfeccion de puestos de trabajo. </t>
  </si>
  <si>
    <t>Protocolo de bioseguridad.</t>
  </si>
  <si>
    <t>FUERTE</t>
  </si>
  <si>
    <t>FÍSICO:
Ruido intermitente o continuo</t>
  </si>
  <si>
    <t xml:space="preserve">*Fatiga auditiva.
*Cefalea </t>
  </si>
  <si>
    <t>BAJA</t>
  </si>
  <si>
    <t xml:space="preserve">Mantenimiento preventivo de aires acondicionados y equipos  de oficinas impresoras </t>
  </si>
  <si>
    <t xml:space="preserve">*Programa de vigilancia epidemiologica para ruido. 
*Mediciones Higienicas. 
*Evaluaciones medicas ocupacionales. </t>
  </si>
  <si>
    <t>FÍSICO: 
Temperaturas extremas (frío, calor)</t>
  </si>
  <si>
    <t xml:space="preserve">*Aires acondicionados.
*Cambios de temperatura al entrar o salir de la oficina.
*Fallas en el aire acondicionado.
</t>
  </si>
  <si>
    <t>*Disconfort térmico.
*Afecciones respiratorias, alergias.
*Fatiga que puede producir disminución la destreza manual y la rapidez, mareos, desmayos.
*Deshidratación.</t>
  </si>
  <si>
    <t xml:space="preserve">Mantenimiento preventivo de equipos de aires acondicionados. </t>
  </si>
  <si>
    <t xml:space="preserve">Mediciones higienicas. </t>
  </si>
  <si>
    <t>FÍSICO:
Radiaciones  no ionizantes (ultravioleta)</t>
  </si>
  <si>
    <t xml:space="preserve">
*Pantallas de computador.
*Lámparas.
</t>
  </si>
  <si>
    <t>* Fatiga visual, cefaleas, mareos.</t>
  </si>
  <si>
    <t>LEVE</t>
  </si>
  <si>
    <t>Mantenimiento preventivo y/o correctivo de equipos de  computo</t>
  </si>
  <si>
    <t>FÍSICO:
Iluminación excesiva o deficiente</t>
  </si>
  <si>
    <t xml:space="preserve">*Luminarias.
</t>
  </si>
  <si>
    <t>*Fatiga visual, cefalea, disminución de la destreza y precisión.</t>
  </si>
  <si>
    <t xml:space="preserve"> Mantenimiento preventivo de luminarias </t>
  </si>
  <si>
    <t>BIOMECÁNICO:
Postura inadecuada</t>
  </si>
  <si>
    <t xml:space="preserve">
*Labores en oficina en general.
*Actos inseguros.</t>
  </si>
  <si>
    <t xml:space="preserve">*Desórdenes de trauma acumulativo; lesiones del sistema músculo esquelético; fatiga; alteraciones lumbares, dorsales, cervicales y sacras. </t>
  </si>
  <si>
    <t xml:space="preserve">*Analisis de puesto de trabajo - APT.
*Pausas activas. </t>
  </si>
  <si>
    <t>BIOMECÁNICO:
Movimiento repetitivo</t>
  </si>
  <si>
    <t xml:space="preserve">*Digitación.
</t>
  </si>
  <si>
    <t xml:space="preserve">
*Pausas activas. </t>
  </si>
  <si>
    <t>BIOMECÁNICO:
Postura prolongada mantenida</t>
  </si>
  <si>
    <t xml:space="preserve">*Labores en oficina en general.
</t>
  </si>
  <si>
    <t xml:space="preserve">*Programa de vigilacia epidemiologica  biomecanico 
*Capacitacion escuela de prevencion columna lumbar y MMSS </t>
  </si>
  <si>
    <t>SEGURIDAD:
Tecnológico: Fugas</t>
  </si>
  <si>
    <t>*Fuga de cloro gas</t>
  </si>
  <si>
    <t xml:space="preserve">*Cefaleas, falta de coordinación, náuseas, vómitos, irritación de vías respiratorias, ojos, piel y tracto gastrointestinal, reacciones alérgicas Asfixia.
</t>
  </si>
  <si>
    <t xml:space="preserve">*Mangaveleta
*Alarma de emergencia
</t>
  </si>
  <si>
    <t xml:space="preserve">*Plan de prevencion,preparacion y respuesta ante emergencia
*formacion de brigada de emergencia </t>
  </si>
  <si>
    <t>SEGURIDAD:
Eléctrico-Equipos energizados (baja)</t>
  </si>
  <si>
    <t>*Golpes, heridas, quemaduras electricas.</t>
  </si>
  <si>
    <t>Mantenimiento preventivo y/o correctivo de instalaciones electricas y en  equipos.</t>
  </si>
  <si>
    <t>SEGURIDAD:
Locativo-Condiciones de orden y aseo</t>
  </si>
  <si>
    <t xml:space="preserve">
*Transitar por las instalaciones.
*Obstáculos en el piso.</t>
  </si>
  <si>
    <t>*Golpes, heridas, contusiones, fracturas, esguinces, luxaciones.</t>
  </si>
  <si>
    <t>*Señalizacion en pisos mojados.</t>
  </si>
  <si>
    <t xml:space="preserve">*Capacitacion Prevencion de riesgos locativos (caidas a nivel y distinto nivel).
*Programa de Orden y aseo. </t>
  </si>
  <si>
    <t>SEGURIDAD:
Locativo-Superficie de trabajo irregular, deslizante, con diferencia de nivel</t>
  </si>
  <si>
    <t>*Desnivel en el suelo.
*Subir y bajar escaleras.
*Transitar por las instalaciones.
*Obstáculos en el piso.
*Piso resbaloso.</t>
  </si>
  <si>
    <t>*Golpes, heridas, contusiones, fracturas, esguinces, luxaciones, traumas del sistema osteomuscular, heridas.</t>
  </si>
  <si>
    <t>*Cintas antideslizante en  pasillos y escaleras.
*Señalizacion en pisos mojados.</t>
  </si>
  <si>
    <t xml:space="preserve">SEGURIDAD:
Mecánico-Contacto con objetos cortantes / Punzantes </t>
  </si>
  <si>
    <t xml:space="preserve">*Uso de elementos de oficina: Ganchos legajadores, hojas, grapas, guillotina, exactos, bisturi, etc.
</t>
  </si>
  <si>
    <t>*Heridas, amputaciones, trastornos de tejidos blandos.</t>
  </si>
  <si>
    <t>*Capacitacion en identificacion de peligros,evaluacion y control de riesgos laborales</t>
  </si>
  <si>
    <t>SEGURIDAD:
Accidentes de tránsito</t>
  </si>
  <si>
    <t>*Excesos de velocidad.
*Personas imprudentes en la vía.
* Alta circulacion vehicular
PEATONES:
*Trabajo y/o transito en zonas con trafico vehicular y/o operación de maquinaria pesada. 
*Cruzar las calles sin respetar las señales de trásito y semáforos.</t>
  </si>
  <si>
    <t xml:space="preserve">
* Contusion, heridas, golpes, fracturas, muerte 
*Perdidas economicas</t>
  </si>
  <si>
    <t>CRÍTICA</t>
  </si>
  <si>
    <t xml:space="preserve">Mantenimiento  prevetivo y/o correctivo de vehiculos </t>
  </si>
  <si>
    <t xml:space="preserve">*Plan estrategico de seguridad vial.
*Capacitacion en seguridad vial de acuerdo al plan de formacion  </t>
  </si>
  <si>
    <t>PÚBLICO:
Asalto</t>
  </si>
  <si>
    <t xml:space="preserve">
*Disturbios públicos.
*Vandalismo
*Paros, manifestaciones.
</t>
  </si>
  <si>
    <t>*Agresiones verbales y físicas, heridas, estrés laboral, pérdidas económicas.</t>
  </si>
  <si>
    <t>Apoyo  de seguridad fisica  y policia  (cuadrante del sector)</t>
  </si>
  <si>
    <t xml:space="preserve">*Capacitacion en manejo de riesgo publico.  
</t>
  </si>
  <si>
    <t>PÚBLICO:
Secuestro</t>
  </si>
  <si>
    <t xml:space="preserve">
*Disturbios públicos.
*Vandalismo
*Paros, manifestaciones.
</t>
  </si>
  <si>
    <t xml:space="preserve">*Capacitacion en manejo de riesgo publico.  
</t>
  </si>
  <si>
    <t>QUÍMICOS:
Polvos orgánicos e inorgánicos</t>
  </si>
  <si>
    <t xml:space="preserve">*Cefaleas, irritación de vías respiratorias, ojos, piel. </t>
  </si>
  <si>
    <t xml:space="preserve">*jornada de aseo  en   horarios no laborales </t>
  </si>
  <si>
    <t xml:space="preserve">limpieza y desinfeccion de puestos de trabajo. </t>
  </si>
  <si>
    <t xml:space="preserve">PSICOSOCIAL:
Demandas emocionales: Exigencia de responsabilidad del cargo, reconocimiento y compensación, demandas de carga mental, claridad en rol, control y autonomía sobre el trabajo, participación y manejo del cambio. </t>
  </si>
  <si>
    <t>*Estrés, enfermedades psicosomáticas, ansiedad y depresión.</t>
  </si>
  <si>
    <t>*Aplicación de bateria de riesgo psicosocial 
* Programa de vigilancia Epidemiologica Psicosocial. 
*Campañas de salud para prevencion de riesgo psicosocial. 
*Comité de convivencia laboral</t>
  </si>
  <si>
    <t>PSICOSOCIAL:
Relaciones sociales en el trabajo: Tabajo en equipo, relación con los colaboradores.</t>
  </si>
  <si>
    <t xml:space="preserve">*Estrés, ansiedad y depresión.
*Alteracion de otros sistemas </t>
  </si>
  <si>
    <t xml:space="preserve">*Contacto con tomacorrientes.
*Uso de extensión eléctricas defectuosas.
</t>
  </si>
  <si>
    <t xml:space="preserve">
*Trabajo y/o transito en zonas con trafico vehicular
</t>
  </si>
  <si>
    <t xml:space="preserve">* Contusion, heridas, golpes, fracturas.
</t>
  </si>
  <si>
    <t xml:space="preserve">*Limpieza de áreas.
  </t>
  </si>
  <si>
    <t>*Desacuerdo entre compañeros.
*Conflictos personales y  familiares.</t>
  </si>
  <si>
    <t>*Uso de tapabocas de personas con sintomatologia.
*Esquema de vacunacion. 
*Suministros de insumos como (Alcohol)</t>
  </si>
  <si>
    <t>BIOLÓGICO:
Picaduras y mordeduras de animales</t>
  </si>
  <si>
    <t>*Contacto con insectos, roedores, serpientes.
*Contacto con insectos, roedores, serpientes, cuando se realizan actividades de campo.</t>
  </si>
  <si>
    <t xml:space="preserve">*Reacciones alérgicas, enfermedades infecto contagiosas. </t>
  </si>
  <si>
    <t xml:space="preserve"> </t>
  </si>
  <si>
    <t>*Programa de riesgo biologico</t>
  </si>
  <si>
    <t xml:space="preserve">
*Luz natural.   
</t>
  </si>
  <si>
    <t>* Uso de EPP (gafas oscuras)</t>
  </si>
  <si>
    <t xml:space="preserve">*Examenes medicos ocupacionales </t>
  </si>
  <si>
    <t xml:space="preserve">*Planta eléctrica en el sitio de trabajo.
*Uso de máquinas, equipos o herramientas en sitio de trabajo.
*Circulacion vehicular en sitio de trabajo. 
*Operación de maquinaria en sitio de trabajo. </t>
  </si>
  <si>
    <t>*Fatiga auditiva, pérdida de la audición (Hipoacusia), estrés laboral.</t>
  </si>
  <si>
    <t xml:space="preserve">Mantenimiento preventivo de equipos, herramienta y maquinas de trabajo </t>
  </si>
  <si>
    <t xml:space="preserve">Uso de EPP (Protector auditivo de insercion) </t>
  </si>
  <si>
    <t xml:space="preserve">*SVE prevencion de ruido 
*Evaluaciones medicas ocupacionales. 
*Capacitacion en uso y mantenimiento adecuado de EPP. </t>
  </si>
  <si>
    <t>FÍSICO: 
Temperaturas extremas (calor)</t>
  </si>
  <si>
    <t xml:space="preserve">
*Altas temperaturas por exposición al sol.
</t>
  </si>
  <si>
    <t>SEGURIDAD:
Tecnológico: incendios</t>
  </si>
  <si>
    <t>*Cortocircuitos en equipos y/o maquina.</t>
  </si>
  <si>
    <t>*Golpes, heridas, fracturas, atrapamientos, quemaduras, muerte.
*Daños materiales.</t>
  </si>
  <si>
    <t>*Mantenimiento preventivo y/o correctivo de planta electrica</t>
  </si>
  <si>
    <t xml:space="preserve"> *Extintores contra incendios </t>
  </si>
  <si>
    <t>*Desnivel en el suelo.
*Desorden.
*Realizar actividades de campo.
*Subir y bajar escaleras.
*Subir y bajar estribos 
*Transitar por las instalaciones.
*Obstáculos en el piso.
*Piso resbaloso.</t>
  </si>
  <si>
    <t>* Uso de EPP (botas de seguridad)</t>
  </si>
  <si>
    <t xml:space="preserve">*Capacitacion Prevencion de riesgos locativos (caidas a nivel y distinto nivel).
</t>
  </si>
  <si>
    <t>SEGURIDAD:
Tecnológico: Derrames.</t>
  </si>
  <si>
    <t>SEGURIDAD:
Mecánico-Materiales proyectados sólidos o fluido</t>
  </si>
  <si>
    <t xml:space="preserve">
*Vientos en el sitio de trabajo. 
</t>
  </si>
  <si>
    <t>*Contusiones, heridas, golpes, lesiones en los ojos.</t>
  </si>
  <si>
    <t>*Uso de EPP (gafas,guantes)</t>
  </si>
  <si>
    <t>*Capacitacion uso y mantenimiento de EPP
*Capacitacion prevencion de agentes  de peligros mecanicos</t>
  </si>
  <si>
    <t>SEGURIDAD:
Tabajo en alturas</t>
  </si>
  <si>
    <t>SEGURIDAD:
Trabajo en espacios confinados</t>
  </si>
  <si>
    <t>FENÓMENOS NATURALES:
Tormenta eléctrica</t>
  </si>
  <si>
    <t>*Lluvias, tormentas, cambios atmósféricos.</t>
  </si>
  <si>
    <t>*Caída de objetos, contusiones</t>
  </si>
  <si>
    <t>* Plan de prevencion, preparacion y respuesta ante emergecia 
*Procedimiento operativo normalizado (PON)</t>
  </si>
  <si>
    <t>FENÓMENOS NATURALES:
Vendaval</t>
  </si>
  <si>
    <t xml:space="preserve">*Caída de objetos, contusiones, heridas. </t>
  </si>
  <si>
    <t xml:space="preserve">*Desacuerdo entre compañeros.
*Ordenes de trabajo mal interpretada </t>
  </si>
  <si>
    <t>PSICOSOCIAL:
Demanda de las jornadas de trabajo: Trabajo noturno, horas  extras, turnos de trabajo.</t>
  </si>
  <si>
    <t xml:space="preserve">*Acumulación de trabajo.
</t>
  </si>
  <si>
    <t>*Problemas familiares.
*Estrés, enfermedades psicosomáticas, ansiedad y depresión.</t>
  </si>
  <si>
    <t>SEGURIDAD:
Eléctrico-Equipos energizados (alta o baja)</t>
  </si>
  <si>
    <t>SEGURIDAD:
Mecánico-Elementos de máquinas</t>
  </si>
  <si>
    <t>*Uso de máquinas, partes de la misma.</t>
  </si>
  <si>
    <t>BIOLÓGICO:
Contacto con plantas urticantes</t>
  </si>
  <si>
    <t xml:space="preserve">*Actividades realizadas en campo donde hay maleza.
*Contacto con plantas urticantes.
</t>
  </si>
  <si>
    <t>*Dermatosis, reacciones alérgicas, enfermedades infecto contagiosas, alteraciones en los diferentes sistemas.</t>
  </si>
  <si>
    <t>BIOLÓGICO:
Fluidos o excrementos</t>
  </si>
  <si>
    <t>*Contacto con fluídos corporales y secreciones.</t>
  </si>
  <si>
    <t>BIOLÓGICO:
Microorganismos (Virus y bacterias)</t>
  </si>
  <si>
    <t xml:space="preserve">*Contacto con fluídos corporales y secreciones.
*Ingestión de alimentos/agua contaminados.
*Retención de orina o heces por desempeño laboral fuera de la sede de la empresa.
*Realizar labores de campo de lugares de riesgo de enfermedades de salud pública.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Contacto con lixiviado tratado. </t>
  </si>
  <si>
    <t>*Dermatosis, reacciones alérgicas, enfermedades infecto contagiosas, alteraciones en los diferentes sistemas, muerte.</t>
  </si>
  <si>
    <t>*IRA-Infección Respiratoria Aguda de leve a grave, neumonia, alteraciones en los diferentes sistemas, muerte.</t>
  </si>
  <si>
    <t>BIOLÓGICO: 
Hongos</t>
  </si>
  <si>
    <t xml:space="preserve">
*Contacto con fluídos corporales y secreciones. 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*Manipulacion de residuos. </t>
  </si>
  <si>
    <t>BIOMECÁNICO:
Esfuerzos</t>
  </si>
  <si>
    <t>*Levantamiento y/o traslado manual de cargas por encima del peso permisible.</t>
  </si>
  <si>
    <t>*Desórdenes de trauma acumulativo; lesiones del sistema músculo esquelético; fatiga; alteraciones lumbares, dorsales, cervicales y sacras; alteraciones del sistema vascular.</t>
  </si>
  <si>
    <t>BIOMECÁNICO:
Manipulación manual de cargas</t>
  </si>
  <si>
    <t>*Digitación.
*CAD: Quitar grapas.
*Escanear.
*Inclinación del cuello al contestar el telefóno y atención al cliente.
*Conducción de motocicletas y automóviles.</t>
  </si>
  <si>
    <t>BIOMECÁNICO:
Postura forzada</t>
  </si>
  <si>
    <t xml:space="preserve">*Alcazar objetivos que están ubicados fuera del alcance.
*Ubicar objetos fuera del alcance.
* Manipular y/o realizar tareas que requieran extension de los brazos </t>
  </si>
  <si>
    <t>*Desórdenes de trauma acumulativo; lesiones del sistema músculo esquelético; fatiga; alteraciones lumbares, dorsales, cervicales y sacras; alteraciones del sistema vascular, golpes.</t>
  </si>
  <si>
    <t>*Alcazar objetivos que están ubicados fuera del alcance.
*Labores en oficina en general.
*Actos inseguros.</t>
  </si>
  <si>
    <t>*Labores en oficina en general.
*Actividades de vigilancia.
*Conducción de vehículosy motos.
*Operar maquinaria pesada. 
*Traslados terretres como pasajeros.</t>
  </si>
  <si>
    <t>FENÓMENOS NATURALES:
Arroyos</t>
  </si>
  <si>
    <t>*Lluvias, vendavales, tormentas eléctricas, arroyos.</t>
  </si>
  <si>
    <t>*Contusiones, asfixia, fracturas, amputaciones, muerte.</t>
  </si>
  <si>
    <t>FENÓMENOS NATURALES:
Derrumbe</t>
  </si>
  <si>
    <t>*Lluvias, vendavales, tormentas eléctricas.
*Movimientos de tierra.
*Excavaciones.</t>
  </si>
  <si>
    <t>*Contusiones, fracturas, amputaciones, muerte.</t>
  </si>
  <si>
    <t>FENÓMENOS NATURALES:
Inundación</t>
  </si>
  <si>
    <t>FENÓMENOS NATURALES:
Mar de leva o marea alta</t>
  </si>
  <si>
    <t>*Lluvias, vendavales, tormentas eléctricas, fuertes vientos.
*Ubicación de las instalaciones cerca del mar.
*Traslado vía marítima.</t>
  </si>
  <si>
    <t>FENÓMENOS NATURALES:
Maremotos</t>
  </si>
  <si>
    <t>*Lluvias, vendavales, tormentas eléctricas, fuertes vientos.
*Terremotos, sismos.
*Ubicación de las instalaciones cerca del mar.
*Traslado vía marítima.</t>
  </si>
  <si>
    <t>FENÓMENOS NATURALES:
Sismo</t>
  </si>
  <si>
    <t>*Movimientos de tierra.
*Excavaciones.</t>
  </si>
  <si>
    <t>*Contusiones, fracturas, amputaciones, muerte.
*Caída de objetos, derrumbes.</t>
  </si>
  <si>
    <t>FENÓMENOS NATURALES:
Terremoto</t>
  </si>
  <si>
    <t>*Contusiones, fracturas, amputaciones, muerte.
*Caída de objetivos, accidentes de tránsito, perdida de visibilidad.</t>
  </si>
  <si>
    <t xml:space="preserve">*Luminarias.
*Luz natural.   
*Trabajos Nocturnos </t>
  </si>
  <si>
    <t>*Fatiga visual, cefalea, disminución de la destreza y precisión, estrés, pérdida de la capacidad de visión</t>
  </si>
  <si>
    <t>FÍSICO:
Presión atmosférica anormal o ajustada</t>
  </si>
  <si>
    <t>*Actividades de mantenimiento a gasoductos.
*Actividades de mantenimiento locativo (Pintura, lavado, etc.)
*Levantamiento de planos instrumentales.
*Buceo en actividades de construcción o mantenimiento de líneas construidas en el lecho marino o sobre el río.
*Trabajos en espacios confinados.</t>
  </si>
  <si>
    <t>*Anormales: Afectaciones del sistema nervioso, trastornos o problemas pulmonares, muerte.</t>
  </si>
  <si>
    <t>FÍSICO:
Radiaciones ionizantes, rayos X, alfa, gama y beta</t>
  </si>
  <si>
    <t xml:space="preserve">
*Actividades de soldadura.</t>
  </si>
  <si>
    <t xml:space="preserve">*Alteraciones de la piel, deshidratación, alteración en algunos tejidos blandos (ojos).
*Heridas, golpes, contusiones, laceraciones, electrocución, lumbagos, pérdida de audición, intoxicaciones, muerte. </t>
  </si>
  <si>
    <t>FÍSICO:
Radiaciones No ionizantes láser, ultravioleta, infrarroja</t>
  </si>
  <si>
    <t>*Realizar trabajos al aire libre, sol.
*Pantallas de computador.
*Lámparas.
*Sistemas de radiocomunicaciones.
*Microondas.</t>
  </si>
  <si>
    <t>*Alteraciones de la piel, deshidratación, alteración en algunos tejidos blandos (ojos).</t>
  </si>
  <si>
    <t xml:space="preserve">*Uso de equipos de oficina, como impresoras y teléfonos.
*Planta eléctrica.
*Autogeneración.
*Cuarto de máquinas.
*Torre de enfriamiento.
*Chiller.
*Digiturno.
*Uso de máquinas, equipos o herramientas.
*Durante la calibración de medidores industriales con boquillas sónicas en campo.
*Utilización de pistola neumática. 
*Utilización de marcador vibrador electrónico, calibracion de equipos en laboratorio y taladro
*Circulacion vehicular. 
* Operación de maquinaria. </t>
  </si>
  <si>
    <t>FÍSICO: 
Temperaturas extremas frío, calor</t>
  </si>
  <si>
    <t xml:space="preserve">*Aires acondicionados.
*Altas temperaturas por exposición al sol.
*Cambios de temperatura al entrar o salir de la oficina.
*Fallas en el aire acondicionado.
*Deficiencia de ventilacion natural y/o artificial. </t>
  </si>
  <si>
    <t>*Disconfort térmico.
*Afecciones respiratorias, alergias.
*Fatiga que puede producir disminución la destreza manual y la rapidez, mareos, desmayos agravamiento de trastornos cardiovasculares.
*Deshidratación.</t>
  </si>
  <si>
    <t>FÍSICO: 
Vibración cuerpo entero o segmentado</t>
  </si>
  <si>
    <t>*Uso de vehículos o motocicletas.
*Uso de máquinas, equipos o herramientas.</t>
  </si>
  <si>
    <t>*Vibraciones de cuerpo entero: Trastornos respiratorios, músculo-esqueléticos, sensoriales, cardiovasculares, efectos sobre el sistema nervioso, sobre el sistema circulatorio o sobre el sistema digestivo.
*Vibraciones mano-brazo: Trastornos vasculares, nerviosos, musculares, de los huesos y de las articulaciones de las extremidades superiores.</t>
  </si>
  <si>
    <t>*Acumulación de trabajo.
*Perfiles de cargo mal diseñados.
*No remplazo de personas ausentes.
*Supresión de cargos.</t>
  </si>
  <si>
    <t>*Perfiles de cargo mal diseñados.
*Supresión de cargos.
*No remplazo de personas ausentes.
*Acumulación de trabajo.
*Trabajos que impliquen el manejo de dinero.
*Conflictos personales y  familiares.</t>
  </si>
  <si>
    <t>*Desacuerdo entre compañeros.
*Perfiles de cargo mal diseñados.
*Conflictos personales y  familiares.</t>
  </si>
  <si>
    <t>PÚBLICO:
Agresiones de usuarios - Comunidad</t>
  </si>
  <si>
    <t>*Realizar tareas en campo.
*Atención de público.
*Atención de público, en las instaciones de la empresa, donde se encuentran las oficinas administrativas.
*Disturbios públicos.
*Vandalismo
*Paros, manifestaciones.
*Ingresar a zonas de riesgo.</t>
  </si>
  <si>
    <t>*Muerte, agresiones verbales y físicas, heridas, estrés laboral, pérdidas económicas.</t>
  </si>
  <si>
    <t xml:space="preserve">*Realizar tareas en la calle.
*Disturbios públicos.
*Vandalismo
*Paros, manifestaciones.
*Ingresar a zonas de riesgo.
*Transito de rutas por diversas zonas de la ciudad. </t>
  </si>
  <si>
    <t>*Realizar tareas en la calle.
*Disturbios públicos.
*Vandalismo
*Paros, manifestaciones.
*Ingresar a zonas de riesgo.</t>
  </si>
  <si>
    <t>QUÍMICOS:
Fibras</t>
  </si>
  <si>
    <t>*Fibras naturales minerales (amianto, arcillas y zeolitas fibrosas,
etc.) y fibras naturales procedentes de animales o vegetales (seda,
lana, algodón, lino, cáñamo, yute, etc.)
*Fibras artificiales de origen natural (rayón de viscosa, proteínas,
éster celulósico, fibras de vidrio, de cerámicas o de roca y las lanas
de roca, de vidrio, etc.) y fibras artificiales de origen sintético ( poliamidas, poliéster, polipropilenos, polimetanos, carbón y grafito.)</t>
  </si>
  <si>
    <t>*Cefaleas, falta de coordinación, náuseas, vómitos, irritación de vías respiratorias, ojos, piel y tracto gastrointestinal, Quemaduras, dermatitis, reacciones alérgicas Asfixia, alteraciones del sistema nervioso central, paros cardiorrespiratorios, muerte.</t>
  </si>
  <si>
    <t>QUÍMICOS:
Gases y vapores</t>
  </si>
  <si>
    <t xml:space="preserve">*Uso o manipulacion de cloro gas
*Uso o manipulacion de combustibles.
*Uso o manipulacion de aerosoles.
*Uso o manipulacion de pegantes.
*Uso o manipulacion de varsol.
*Uso o manipulacion de pinturas.
*Durante la calibración de equipos detectores en campo (H2S-Ácido sulfúrico, CO-Monóxido de carbono, CH4-Metano, VOC-compuestos orgánicos volátiles).
*Transporte, llenado y trasvase de odorante (H2S-Ácido sulfúrico, CO-Monóxido de carbono, VOC-compuestos orgánicos volátiles).
*Proceso de atención de emergencias (H2S-Ácido sulfúrico, CO-Monóxido de carbono, VOC-compuestos orgánicos volátiles).
* Gases tóxicos producidos por la descomposición de residuos. 
* Manipulacion de sustancias quimicas.
* Manipulacion de residuos de sustancias quimicas. </t>
  </si>
  <si>
    <t>QUÍMICOS:
Humos metálicos y no metálicos</t>
  </si>
  <si>
    <t>*Uso de aerosoles.
*Actividades de soldadura.</t>
  </si>
  <si>
    <t>QUÍMICOS:
Líquidos, nieblas, rocíos</t>
  </si>
  <si>
    <t xml:space="preserve">*Salpicadura de químicos al realizar el trasvase. 
*Salpicadura de químicos manipulacion de residuos. 
*Uso de aerosoles.
*Uso de pinturas.
*Manipulacion de sustancias para la limpieza.
*Manipulacion de sustancias quimicas para el proceso. 
*Preparacion de quimicos para el proceso. 
*Manipulacion de empaques contaminados. </t>
  </si>
  <si>
    <t xml:space="preserve">*Limpieza de áreas.
*Material partículado polvo de madera, fibra de vidrio.
*Material particulado. </t>
  </si>
  <si>
    <t>QUÍMICOS:
Material particulado.</t>
  </si>
  <si>
    <t xml:space="preserve">*Limpieza de áreas.
*Material partículado polvo de madera, fibra de vidrio.
*Manipulacion de residuos. 
*Manipulacion de sustancias quimicas. </t>
  </si>
  <si>
    <t>*Vías deterioradas.
*Problemas de salud del conductor.
*Excesos de velocidad.
*Incumplimiento de normas y señales de tránsito.
*Conducir bajo los efectos del alcohol o sustancias psicoactivas.
*Actos inseguros (Salir del vehículo cuando aún no se ha detenido, sacar la cabeza y las manos por las ventanillas, viajar en el estribo o colgado en el transporte público).
*Vehículos en malas condiciones de funcionamiento.
*Falta de mantenimiento a vehículos.
*Personas imprudentes en la vía.
* Alta circulacion vehicular
* Volcamiento de maquinaria amarilla en movimiento.  
PEATONES:
*Trabajo y/o transito en zonas con trafico vehicular y/o operación de maquinaria pesada. 
*Cruzar las calles sin respetar las señales de trásito y semáforos.</t>
  </si>
  <si>
    <t>*Muerte, fracturas, contusiones, daño cervical, pérdidas económicas.</t>
  </si>
  <si>
    <t>*Contacto con tomacorrientes.
*Uso de extensión eléctricas defectuosas.
*Construcción de energía fotovoltaíca.</t>
  </si>
  <si>
    <t>*Electrocución, paro cardiaco, paro respiratorio, fibrilación ventricular, tetanización, quemaduras severas, shock eléctrico, muerte.
*Golpes, heridas, fracturas, atrapamientos, electrocución, quemaduras, muerte.</t>
  </si>
  <si>
    <t>SEGURIDAD: 
Eléctrico-Estática</t>
  </si>
  <si>
    <t>*Equipos mal aislados eléctricamente.
*Acumulado el vehículo durante la marcha.</t>
  </si>
  <si>
    <t>*Calambre al tocar a otra persona, o un objeto metálico.</t>
  </si>
  <si>
    <t>SEGURIDAD:
Locativo-Buceo</t>
  </si>
  <si>
    <t>CONTRATISTA:
*Buceo, construcción o manteniemitno de líneas construidas en el lecho marino o sobre el río.</t>
  </si>
  <si>
    <t>*Asfixia, muerte.
*Trastornos o problemas pulmonares.
*Embolias.
*Colapso del sistema circulatorio.</t>
  </si>
  <si>
    <t>SEGURIDAD:
Locativo-Caída de objetos</t>
  </si>
  <si>
    <t xml:space="preserve">*Falta de orden y aseo.
*Estructuras sin anclajes.
*Cargas suspendidas por maquinarias. 
*Alcanzar objetos, herramientas o materiales, almacenados en estantes. 
*Herramientas ubicadas en niveles superiores. </t>
  </si>
  <si>
    <t>*Fracturas, contusiones.</t>
  </si>
  <si>
    <t>*Desorden.
*Realizar actividades de campo.
*Transitar por las instalaciones.
*Obstáculos en el piso.</t>
  </si>
  <si>
    <t>*Golpes, heridas, contusiones, fracturas, esguinces, luxaciones, muerte.</t>
  </si>
  <si>
    <t>SEGURIDAD:
Locativo-Falta de señalización y demarcación</t>
  </si>
  <si>
    <t>*Almacenamiento de sustancias químicas.
*Almacenamiento de polvora 
*Desniveles en el piso.</t>
  </si>
  <si>
    <t xml:space="preserve">SEGURIDAD:
Locativo: - Navegación marítima o fluvial
- Exposicion a cuerpos de agua profundas </t>
  </si>
  <si>
    <t xml:space="preserve">*Traslado para realizar actividades.
* Realizar tareas cerca de cuerpos de agua profundas. </t>
  </si>
  <si>
    <t>*Hombre al agua o desaparecido, asfixia por inmersión.
*Choque de embarcaciones.</t>
  </si>
  <si>
    <t>*Golpes, heridas, contusiones, fracturas, esguinces, luxaciones, traumas del sistema osteomuscular, heridas, muerte.</t>
  </si>
  <si>
    <t>*Trabajo en escaleras.
*Trabajo en andamios</t>
  </si>
  <si>
    <t>*Fracturas, contusiones, muerte.</t>
  </si>
  <si>
    <t>*Actividades de mantenimiento a gaseoductos.
*Actividades de mantenimiento locativo (Pintura, lavado, etc.)
*Levantamiento de planos instrumentales.
*Trabajos en espacios confinados.</t>
  </si>
  <si>
    <t>*Asfixia, sofocamiento, choques eléctricos, caídas y fatiga por el calor, atrapamientos, intoxicaciones por atmosferas peligrosas, muerte .</t>
  </si>
  <si>
    <t>SEGURIDAD:
Mecánico-Contacto con objetos calientes</t>
  </si>
  <si>
    <t xml:space="preserve">*Contacto con agua caliente de dispensadores.
*Contacto con el ploter en uso.
*Contacto con  hornos, calentadoras, estufas, cautin)
*Contacto con superficies y /o partes del vehiculo /maquina. 
*Herramientas de trabajo calientes. </t>
  </si>
  <si>
    <t>*Quemaduras, heridas.</t>
  </si>
  <si>
    <t xml:space="preserve">*Uso de elementos de oficina: Ganchos legajadores, hojas, grapas, guillotina, exactos, bisturi, etc.
*Uso de herramientas de corte (segueta, pinzas, etc.)
*Superficies de trabajo con residuos cortantes y/o punzantes.
*Manipulacion de materiales de trabajo. </t>
  </si>
  <si>
    <t>*Golpes, heridas, fracturas, contusiones, amputaciones, quemaduras.</t>
  </si>
  <si>
    <t>SEGURIDAD:
Mecánico-Herramientas</t>
  </si>
  <si>
    <t>*Uso de herramientas, partes de las mismas.</t>
  </si>
  <si>
    <t xml:space="preserve">*Pulido de metales.
*Martillado.
*Corte de piezas.
*Vientos en el sitio de trabajo. 
*Revision preoperacional de maquinas y/o equipos 
*Operación de la maquinaria. 
* Arena, particulas de residuos. 
*Corte de maleza en el sitio de trabajo con herramientas manuales, equipos y/o maquina. </t>
  </si>
  <si>
    <t>*Fracturas, contusiones, heridas, golpes, quemaduras, lesiones en los ojos.</t>
  </si>
  <si>
    <t>SEGURIDAD:
Mecánico-Piezas a trabajar</t>
  </si>
  <si>
    <t>*Construcción de estaciones / Construcción de tuberías / Logística.</t>
  </si>
  <si>
    <t>*Fracturas, contusiones, heridas, golpes, quemaduras.</t>
  </si>
  <si>
    <t>SEGURIDAD:
Tecnológico: Explosión.</t>
  </si>
  <si>
    <t>*Cortocircuitos.
*Saturación de vapores combustibles.
*Manipulación de sustancias inflamables.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*Quemas de biogás</t>
  </si>
  <si>
    <t>*Golpes, heridas, fracturas, atrapamientos, quemaduras, muerte.
*Cefaleas, falta de coordinación, náuseas, vómitos, irritación de vías respiratorias, ojos, piel y tracto gastrointestinal, dermatitis, reacciones alérgicas Asfixia, alteraciones del sistema nervioso central, paros cardiorrespiratorios, muerte.
*Daños materiales.</t>
  </si>
  <si>
    <t>*Cortocircuitos.
*Saturación de vapores combustibles.
*Manipulación de sustancias inframables.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*Fallas en vehiculos y/o maquinas. 
*Quemas de biogás</t>
  </si>
  <si>
    <t xml:space="preserve">*Almacenamiento de sustancias quimicas. 
*Malas condiciones de sistemas de almacenamiento y/o transporte de sustancias quimicas. 
*Almacenamiento inadecuado de los recipientes.
* Fallas en la laguna de aguas residuales.
* Fallas en la laguna de lixiviado. 
* Fallas en los equipos de compactacion. </t>
  </si>
  <si>
    <t>* Fallas operativas en los equipos.
* Operación en lagunas de lixiviado.
* Sobre carga de equipos de recoleccion de residuos solidos.   
* Fenómenos naturales como sismos o huracanes</t>
  </si>
  <si>
    <t>SEGURIDAD: 
Locativo-Traslados áereos</t>
  </si>
  <si>
    <t>*Traslado para realizar actividades.</t>
  </si>
  <si>
    <t>SEGURIDAD:
Locativo-Almacenamiento</t>
  </si>
  <si>
    <t>*Falta de orden y aseo.
*Estructuras sin anclajes.
*Obstáculos en el piso.
*Falta de señalización y demarcación.
*Cargas mal apiladas, o almacenadas de forma insegura o irresponsable.</t>
  </si>
  <si>
    <t>*Golpes, heridas, contusiones, fracturas, resbalones.
*Caída de objetos.</t>
  </si>
  <si>
    <t>1. MUY BAJA</t>
  </si>
  <si>
    <t>El evento no ha ocurrido, pero puede suceder únicamente en casos extremos.</t>
  </si>
  <si>
    <t>2. BAJA</t>
  </si>
  <si>
    <t>El evento puede suceder y ha ocurrido en organizaciones similares, por lo menos 1 vez al año.</t>
  </si>
  <si>
    <t>3. MODERADA</t>
  </si>
  <si>
    <t>El evento puede suceder y ha ocurrido en la organización, por lo menos 1 vez al año.</t>
  </si>
  <si>
    <t>4. ALTA</t>
  </si>
  <si>
    <t>El evento puede suceder con facilidad, por lo menos 1 vez al mes.</t>
  </si>
  <si>
    <t>5. MUY ALTA</t>
  </si>
  <si>
    <t>El evento sucede frecuentemente, al menos 1 vez a la semana.</t>
  </si>
  <si>
    <t>CONSECUENCIA - SST</t>
  </si>
  <si>
    <t>1. INSIGNIFICANTE</t>
  </si>
  <si>
    <t>Ninguna lesión y/o enfermedad laboral.</t>
  </si>
  <si>
    <t>2. LEVE</t>
  </si>
  <si>
    <t>Lesiones leves o con primeros auxilios o con tratamiento médico, sin incapacidad o con incapacidad de 1 día.</t>
  </si>
  <si>
    <t>3. IMPORTANTE</t>
  </si>
  <si>
    <t>Accidentes de Trabajo y/o Enfermedades Laborales con Incapacidad temporal mayor a 1 día.</t>
  </si>
  <si>
    <t>4. CRÍTICA</t>
  </si>
  <si>
    <t>Accidentes de Trabajo y/o Enfermedades Laborales con Incapacidad permanente- parcial o total.</t>
  </si>
  <si>
    <t>5. CATASTRÓFICA</t>
  </si>
  <si>
    <t>Una o más fatalidades por  accidentes de trabajo y/o enfermedades laborales.</t>
  </si>
  <si>
    <t>EFICACIA DE LOS CONTROLES
(% DE REDUCCIÓN ESTIMADA DEL RIESGO INHERENTE)</t>
  </si>
  <si>
    <t>90% FUERTE</t>
  </si>
  <si>
    <t>Hay pleno entendimiento del riesgo, existen y mantienen actualizados procedimientos y programas que se divulgan de manera permanente.</t>
  </si>
  <si>
    <t>40% MODERADA</t>
  </si>
  <si>
    <t>Hay conciencia del riesgo, existen procedimientos y programas, pero no se actualizan, ni se divulgan con la periodicidad establecida.</t>
  </si>
  <si>
    <t>15% DÉBIL</t>
  </si>
  <si>
    <t>No hay conciencia del riesgo; no existen procedimientos, ni programas formales para evitar la materialización del riesgo.</t>
  </si>
  <si>
    <t>BAJO</t>
  </si>
  <si>
    <r>
      <t xml:space="preserve">Mantener los controles existentes, si se tiene la certeza de que se están cumpliendo los </t>
    </r>
    <r>
      <rPr>
        <sz val="9"/>
        <color rgb="FFFF0000"/>
        <rFont val="Tahoma"/>
        <family val="2"/>
      </rPr>
      <t>requisitos legales vigentes</t>
    </r>
    <r>
      <rPr>
        <sz val="9"/>
        <color rgb="FF000000"/>
        <rFont val="Tahoma"/>
        <family val="2"/>
      </rPr>
      <t>; en caso contrario, se debe establecer un plan de acción para darle cumplimiento a dichos requisitos, considerando la eliminación o sustitución, si aplica.</t>
    </r>
  </si>
  <si>
    <t>MODERADO</t>
  </si>
  <si>
    <t>Reforzar la divulgación y aplicación de los controles existentes para mejorar su eficacia o complementar dichos controles estableciendo el plan de acción necesario, teniendo en cuenta la jerarquía de definición de controles.</t>
  </si>
  <si>
    <t>ALTO</t>
  </si>
  <si>
    <t xml:space="preserve">Realizar el análisis de riesgos por la tarea "ART", definiendo los controles específicos o adicionales para su realización según los respectivos procedimientos de trabajo seguro y divulgarlos al personal.  </t>
  </si>
  <si>
    <t>EXTREMO</t>
  </si>
  <si>
    <t xml:space="preserve">No debe realizarse ningún trabajo sin  asegurarse que el riesgo está bajo control antes de iniciar cualquier tarea. </t>
  </si>
  <si>
    <t>MAPA DE RIESGOS INHERENTES</t>
  </si>
  <si>
    <t>MUY ALTA</t>
  </si>
  <si>
    <t xml:space="preserve">EXTREMO </t>
  </si>
  <si>
    <t>INSIGNIFICANTE</t>
  </si>
  <si>
    <t>ALTA</t>
  </si>
  <si>
    <t>MUY BAJA</t>
  </si>
  <si>
    <t>CATASTRÓFICA</t>
  </si>
  <si>
    <t>MAPA DE RIESGOS RESIDUALES</t>
  </si>
  <si>
    <t>DÉBIL</t>
  </si>
  <si>
    <t xml:space="preserve">BAJO </t>
  </si>
  <si>
    <t xml:space="preserve">ALTO </t>
  </si>
  <si>
    <t>RIESGO INHERENTE</t>
  </si>
  <si>
    <t xml:space="preserve">FENÓMENOS NATURALES:
</t>
  </si>
  <si>
    <t xml:space="preserve">*Lluvias, tormentas, arroyos, cambios atmósféricos, vendaval </t>
  </si>
  <si>
    <t>PLANIFICACIÓN</t>
  </si>
  <si>
    <t xml:space="preserve">INGENIERO DE PLANIFICACIÓN
INGENIERO EN SU ESPECIALIDAD 
DIRECTOR DE PLANIFICACIÓN </t>
  </si>
  <si>
    <t xml:space="preserve">*No reemplazo de personas ausentes.
*Acumulación de trabajo.
*Manejo de informacion 
</t>
  </si>
  <si>
    <t>Visitas a Campo</t>
  </si>
  <si>
    <t xml:space="preserve">Tareas administrativas relacionadas con la planificación de proyectos </t>
  </si>
  <si>
    <t xml:space="preserve">BIOLÓGICO:
Microorganismos </t>
  </si>
  <si>
    <t xml:space="preserve">DIRECTOR DE PLANIFICACIÓN
INGENIERO DE PLANIFICACIÓN
INGENIERO EN SU ESPECIALIDAD 
</t>
  </si>
  <si>
    <t>*Contacto directo entre personas
*Contacto con fluídos corporales y secreciones.</t>
  </si>
  <si>
    <t>*Uso de tapabocas de personas con sintomatologia de gripa.
*Esquema de vacunacion. 
*Suministros de insumos como (Alcohol, antibacterial, jabon liquido)</t>
  </si>
  <si>
    <t xml:space="preserve">*Uso de equipos de oficina y teléfonos.
</t>
  </si>
  <si>
    <t>Pausas activas.</t>
  </si>
  <si>
    <t xml:space="preserve">
*Pausas activas,realizar ejercicios de relajación visual</t>
  </si>
  <si>
    <t xml:space="preserve">*Programa de vigilacia epidemiologica  biomecanico 
*Capacitación en higiene postural </t>
  </si>
  <si>
    <t xml:space="preserve">*Programa de vigilacia epidemiologica  biomecanico.
*Analisis de puesto de trabajo - APT. 
*Capacitación escuela de prevencion columna lumbar y MMSS </t>
  </si>
  <si>
    <t>*Contacto directo entre personas 
*Contacto con fluídos corporales y secreciones.</t>
  </si>
  <si>
    <t xml:space="preserve"> *Actividades de limpieza en zonas verdes.
*Fumigacion y control de plagas en la sede.                                                                                                                                                                                                 </t>
  </si>
  <si>
    <t xml:space="preserve">*Hidratacion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</si>
</sst>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Tahoma"/>
      <family val="2"/>
    </font>
    <font>
      <b/>
      <sz val="20"/>
      <color theme="1"/>
      <name val="Tahoma"/>
      <family val="2"/>
    </font>
    <font>
      <sz val="16"/>
      <color theme="1"/>
      <name val="Tahoma"/>
      <family val="2"/>
    </font>
    <font>
      <sz val="16"/>
      <name val="Tahoma"/>
      <family val="2"/>
    </font>
    <font>
      <b/>
      <sz val="16"/>
      <name val="Tahoma"/>
      <family val="2"/>
    </font>
    <font>
      <b/>
      <sz val="9"/>
      <color theme="1"/>
      <name val="Tahoma"/>
      <family val="2"/>
    </font>
    <font>
      <b/>
      <sz val="9"/>
      <color indexed="8"/>
      <name val="Tahoma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Tahoma"/>
      <family val="2"/>
    </font>
    <font>
      <sz val="14"/>
      <name val="Tahoma"/>
      <family val="2"/>
    </font>
    <font>
      <b/>
      <sz val="12"/>
      <color rgb="FFFF0000"/>
      <name val="Tahoma"/>
      <family val="2"/>
    </font>
    <font>
      <sz val="12"/>
      <name val="Tahoma"/>
      <family val="2"/>
    </font>
    <font>
      <sz val="16"/>
      <color rgb="FFFF0000"/>
      <name val="Tahoma"/>
      <family val="2"/>
    </font>
    <font>
      <sz val="18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9"/>
      <color rgb="FF000000"/>
      <name val="Tahoma"/>
      <family val="2"/>
    </font>
    <font>
      <sz val="9"/>
      <color theme="1"/>
      <name val="Tahoma"/>
      <family val="2"/>
    </font>
    <font>
      <sz val="9"/>
      <color rgb="FF000000"/>
      <name val="Tahoma"/>
      <family val="2"/>
    </font>
    <font>
      <sz val="9"/>
      <color rgb="FFFF0000"/>
      <name val="Tahoma"/>
      <family val="2"/>
    </font>
    <font>
      <b/>
      <sz val="18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8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b/>
      <sz val="1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A8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CF305"/>
        <bgColor rgb="FF000000"/>
      </patternFill>
    </fill>
    <fill>
      <patternFill patternType="solid">
        <fgColor rgb="FFF9A805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FF00"/>
        <bgColor rgb="FF000000"/>
      </patternFill>
    </fill>
    <fill>
      <patternFill patternType="solid">
        <fgColor indexed="53"/>
        <bgColor indexed="64"/>
      </patternFill>
    </fill>
    <fill>
      <patternFill patternType="solid">
        <fgColor rgb="FF1DE7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9" fillId="0" borderId="0"/>
    <xf numFmtId="0" fontId="10" fillId="0" borderId="0"/>
  </cellStyleXfs>
  <cellXfs count="133">
    <xf numFmtId="0" fontId="0" fillId="0" borderId="0" xfId="0"/>
    <xf numFmtId="0" fontId="2" fillId="2" borderId="3" xfId="2" applyFont="1" applyFill="1" applyBorder="1" applyAlignment="1">
      <alignment horizontal="left" vertical="center" wrapText="1"/>
    </xf>
    <xf numFmtId="0" fontId="5" fillId="2" borderId="0" xfId="2" applyFont="1" applyFill="1"/>
    <xf numFmtId="0" fontId="6" fillId="2" borderId="1" xfId="2" applyFont="1" applyFill="1" applyBorder="1" applyAlignment="1">
      <alignment horizontal="left" vertical="center" wrapText="1"/>
    </xf>
    <xf numFmtId="0" fontId="5" fillId="0" borderId="0" xfId="2" applyFont="1"/>
    <xf numFmtId="0" fontId="6" fillId="2" borderId="3" xfId="2" applyFont="1" applyFill="1" applyBorder="1" applyAlignment="1">
      <alignment horizontal="left" vertical="center" wrapText="1"/>
    </xf>
    <xf numFmtId="0" fontId="5" fillId="0" borderId="0" xfId="2" applyFont="1" applyAlignment="1">
      <alignment vertical="center" wrapText="1"/>
    </xf>
    <xf numFmtId="0" fontId="6" fillId="2" borderId="6" xfId="4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2" fillId="2" borderId="3" xfId="2" applyFont="1" applyFill="1" applyBorder="1" applyAlignment="1">
      <alignment horizontal="center" vertical="center" textRotation="90" wrapText="1"/>
    </xf>
    <xf numFmtId="0" fontId="6" fillId="2" borderId="3" xfId="4" applyFont="1" applyFill="1" applyBorder="1" applyAlignment="1">
      <alignment horizontal="center" vertical="center" textRotation="90" wrapText="1"/>
    </xf>
    <xf numFmtId="0" fontId="6" fillId="2" borderId="1" xfId="4" applyFont="1" applyFill="1" applyBorder="1" applyAlignment="1">
      <alignment horizontal="center" vertical="center" textRotation="90" wrapText="1"/>
    </xf>
    <xf numFmtId="0" fontId="6" fillId="2" borderId="3" xfId="4" applyFont="1" applyFill="1" applyBorder="1" applyAlignment="1">
      <alignment vertical="center" wrapText="1"/>
    </xf>
    <xf numFmtId="0" fontId="12" fillId="2" borderId="3" xfId="3" applyFont="1" applyFill="1" applyBorder="1" applyAlignment="1">
      <alignment vertical="center" wrapText="1"/>
    </xf>
    <xf numFmtId="0" fontId="13" fillId="2" borderId="3" xfId="4" applyFont="1" applyFill="1" applyBorder="1" applyAlignment="1" applyProtection="1">
      <alignment horizontal="center" vertical="center" textRotation="255" wrapText="1"/>
      <protection locked="0"/>
    </xf>
    <xf numFmtId="0" fontId="14" fillId="2" borderId="3" xfId="4" applyFont="1" applyFill="1" applyBorder="1" applyAlignment="1" applyProtection="1">
      <alignment horizontal="center" vertical="center" textRotation="255" wrapText="1"/>
      <protection locked="0"/>
    </xf>
    <xf numFmtId="0" fontId="4" fillId="2" borderId="3" xfId="3" applyFont="1" applyFill="1" applyBorder="1" applyAlignment="1">
      <alignment horizontal="left" vertical="center" wrapText="1"/>
    </xf>
    <xf numFmtId="0" fontId="12" fillId="2" borderId="3" xfId="3" applyFont="1" applyFill="1" applyBorder="1" applyAlignment="1">
      <alignment horizontal="left" vertical="center" wrapText="1"/>
    </xf>
    <xf numFmtId="9" fontId="15" fillId="2" borderId="3" xfId="1" applyFont="1" applyFill="1" applyBorder="1" applyAlignment="1" applyProtection="1">
      <alignment horizontal="center" vertical="center" wrapText="1"/>
      <protection locked="0"/>
    </xf>
    <xf numFmtId="0" fontId="12" fillId="2" borderId="3" xfId="3" applyFont="1" applyFill="1" applyBorder="1" applyAlignment="1">
      <alignment horizontal="center" vertical="center" wrapText="1"/>
    </xf>
    <xf numFmtId="0" fontId="13" fillId="0" borderId="3" xfId="4" applyFont="1" applyBorder="1" applyAlignment="1" applyProtection="1">
      <alignment horizontal="center" vertical="center" textRotation="255" wrapText="1"/>
      <protection locked="0"/>
    </xf>
    <xf numFmtId="0" fontId="5" fillId="2" borderId="0" xfId="2" applyFont="1" applyFill="1" applyAlignment="1">
      <alignment horizontal="center"/>
    </xf>
    <xf numFmtId="0" fontId="5" fillId="0" borderId="3" xfId="3" applyFont="1" applyBorder="1" applyAlignment="1">
      <alignment vertical="center" wrapText="1"/>
    </xf>
    <xf numFmtId="0" fontId="4" fillId="0" borderId="3" xfId="3" applyFont="1" applyBorder="1" applyAlignment="1">
      <alignment vertical="center" wrapText="1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left" vertical="center"/>
    </xf>
    <xf numFmtId="0" fontId="5" fillId="2" borderId="0" xfId="2" applyFont="1" applyFill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2" borderId="0" xfId="2" applyFont="1" applyFill="1" applyAlignment="1">
      <alignment horizontal="left" vertical="center" wrapText="1"/>
    </xf>
    <xf numFmtId="0" fontId="2" fillId="3" borderId="3" xfId="3" applyFont="1" applyFill="1" applyBorder="1" applyAlignment="1">
      <alignment horizontal="center" vertical="center" wrapText="1"/>
    </xf>
    <xf numFmtId="0" fontId="4" fillId="0" borderId="0" xfId="3" applyFont="1"/>
    <xf numFmtId="0" fontId="16" fillId="0" borderId="3" xfId="3" applyFont="1" applyBorder="1" applyAlignment="1">
      <alignment vertical="center" wrapText="1"/>
    </xf>
    <xf numFmtId="0" fontId="4" fillId="0" borderId="3" xfId="3" applyFont="1" applyBorder="1" applyAlignment="1">
      <alignment horizontal="left" vertical="center" wrapText="1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4" fillId="0" borderId="0" xfId="3" applyFont="1" applyAlignment="1">
      <alignment vertical="center" wrapText="1"/>
    </xf>
    <xf numFmtId="0" fontId="18" fillId="0" borderId="0" xfId="4" applyFont="1"/>
    <xf numFmtId="0" fontId="19" fillId="5" borderId="3" xfId="4" applyFont="1" applyFill="1" applyBorder="1" applyAlignment="1">
      <alignment horizontal="left" vertical="center" readingOrder="1"/>
    </xf>
    <xf numFmtId="0" fontId="18" fillId="0" borderId="3" xfId="4" applyFont="1" applyBorder="1" applyAlignment="1">
      <alignment horizontal="center" vertical="center" wrapText="1"/>
    </xf>
    <xf numFmtId="0" fontId="7" fillId="6" borderId="3" xfId="4" applyFont="1" applyFill="1" applyBorder="1" applyAlignment="1">
      <alignment vertical="center" wrapText="1"/>
    </xf>
    <xf numFmtId="0" fontId="19" fillId="7" borderId="3" xfId="4" applyFont="1" applyFill="1" applyBorder="1" applyAlignment="1">
      <alignment horizontal="left" vertical="center" readingOrder="1"/>
    </xf>
    <xf numFmtId="0" fontId="19" fillId="8" borderId="3" xfId="4" applyFont="1" applyFill="1" applyBorder="1" applyAlignment="1">
      <alignment horizontal="left" vertical="center" readingOrder="1"/>
    </xf>
    <xf numFmtId="0" fontId="19" fillId="9" borderId="3" xfId="4" applyFont="1" applyFill="1" applyBorder="1" applyAlignment="1">
      <alignment horizontal="left" vertical="center" readingOrder="1"/>
    </xf>
    <xf numFmtId="0" fontId="7" fillId="5" borderId="3" xfId="4" applyFont="1" applyFill="1" applyBorder="1" applyAlignment="1">
      <alignment vertical="center" wrapText="1"/>
    </xf>
    <xf numFmtId="0" fontId="20" fillId="0" borderId="3" xfId="4" applyFont="1" applyBorder="1" applyAlignment="1">
      <alignment horizontal="left" vertical="center" wrapText="1"/>
    </xf>
    <xf numFmtId="0" fontId="7" fillId="7" borderId="3" xfId="4" applyFont="1" applyFill="1" applyBorder="1" applyAlignment="1">
      <alignment vertical="center" wrapText="1"/>
    </xf>
    <xf numFmtId="0" fontId="7" fillId="8" borderId="3" xfId="4" applyFont="1" applyFill="1" applyBorder="1" applyAlignment="1">
      <alignment vertical="center" wrapText="1"/>
    </xf>
    <xf numFmtId="0" fontId="7" fillId="9" borderId="3" xfId="4" applyFont="1" applyFill="1" applyBorder="1" applyAlignment="1">
      <alignment vertical="center" wrapText="1"/>
    </xf>
    <xf numFmtId="0" fontId="19" fillId="11" borderId="3" xfId="4" applyFont="1" applyFill="1" applyBorder="1" applyAlignment="1">
      <alignment horizontal="justify" vertical="center" wrapText="1"/>
    </xf>
    <xf numFmtId="0" fontId="21" fillId="0" borderId="3" xfId="4" applyFont="1" applyBorder="1" applyAlignment="1">
      <alignment horizontal="left" vertical="center" wrapText="1"/>
    </xf>
    <xf numFmtId="0" fontId="19" fillId="12" borderId="3" xfId="4" applyFont="1" applyFill="1" applyBorder="1" applyAlignment="1">
      <alignment horizontal="justify" vertical="center" wrapText="1"/>
    </xf>
    <xf numFmtId="0" fontId="19" fillId="13" borderId="3" xfId="4" applyFont="1" applyFill="1" applyBorder="1" applyAlignment="1">
      <alignment horizontal="justify" vertical="center" wrapText="1"/>
    </xf>
    <xf numFmtId="0" fontId="19" fillId="14" borderId="3" xfId="4" applyFont="1" applyFill="1" applyBorder="1" applyAlignment="1">
      <alignment vertical="center" wrapText="1"/>
    </xf>
    <xf numFmtId="0" fontId="7" fillId="14" borderId="3" xfId="4" applyFont="1" applyFill="1" applyBorder="1" applyAlignment="1">
      <alignment vertical="center" wrapText="1"/>
    </xf>
    <xf numFmtId="0" fontId="19" fillId="11" borderId="3" xfId="4" applyFont="1" applyFill="1" applyBorder="1" applyAlignment="1">
      <alignment vertical="center" wrapText="1"/>
    </xf>
    <xf numFmtId="0" fontId="21" fillId="11" borderId="3" xfId="4" applyFont="1" applyFill="1" applyBorder="1" applyAlignment="1">
      <alignment vertical="center" wrapText="1"/>
    </xf>
    <xf numFmtId="0" fontId="19" fillId="15" borderId="3" xfId="4" applyFont="1" applyFill="1" applyBorder="1" applyAlignment="1">
      <alignment vertical="center" wrapText="1"/>
    </xf>
    <xf numFmtId="0" fontId="21" fillId="15" borderId="3" xfId="4" applyFont="1" applyFill="1" applyBorder="1" applyAlignment="1">
      <alignment vertical="center" wrapText="1"/>
    </xf>
    <xf numFmtId="0" fontId="19" fillId="16" borderId="3" xfId="4" applyFont="1" applyFill="1" applyBorder="1" applyAlignment="1">
      <alignment vertical="center" wrapText="1"/>
    </xf>
    <xf numFmtId="0" fontId="21" fillId="16" borderId="3" xfId="4" applyFont="1" applyFill="1" applyBorder="1" applyAlignment="1">
      <alignment vertical="center" wrapText="1"/>
    </xf>
    <xf numFmtId="0" fontId="19" fillId="13" borderId="3" xfId="4" applyFont="1" applyFill="1" applyBorder="1" applyAlignment="1">
      <alignment vertical="center" wrapText="1"/>
    </xf>
    <xf numFmtId="0" fontId="21" fillId="13" borderId="3" xfId="4" applyFont="1" applyFill="1" applyBorder="1" applyAlignment="1">
      <alignment vertical="center" wrapText="1"/>
    </xf>
    <xf numFmtId="0" fontId="14" fillId="17" borderId="0" xfId="0" applyFont="1" applyFill="1"/>
    <xf numFmtId="0" fontId="24" fillId="0" borderId="0" xfId="0" applyFont="1"/>
    <xf numFmtId="0" fontId="26" fillId="17" borderId="0" xfId="0" applyFont="1" applyFill="1"/>
    <xf numFmtId="0" fontId="14" fillId="18" borderId="0" xfId="0" applyFont="1" applyFill="1"/>
    <xf numFmtId="0" fontId="11" fillId="17" borderId="0" xfId="0" applyFont="1" applyFill="1" applyAlignment="1">
      <alignment vertical="center"/>
    </xf>
    <xf numFmtId="0" fontId="11" fillId="17" borderId="0" xfId="0" applyFont="1" applyFill="1" applyAlignment="1">
      <alignment horizontal="center" vertical="center"/>
    </xf>
    <xf numFmtId="0" fontId="27" fillId="19" borderId="3" xfId="0" applyFont="1" applyFill="1" applyBorder="1" applyAlignment="1">
      <alignment horizontal="center" vertical="center" wrapText="1"/>
    </xf>
    <xf numFmtId="0" fontId="27" fillId="7" borderId="3" xfId="0" applyFont="1" applyFill="1" applyBorder="1" applyAlignment="1">
      <alignment horizontal="center" vertical="center" wrapText="1"/>
    </xf>
    <xf numFmtId="0" fontId="27" fillId="8" borderId="3" xfId="0" applyFont="1" applyFill="1" applyBorder="1" applyAlignment="1">
      <alignment horizontal="center" vertical="center" wrapText="1"/>
    </xf>
    <xf numFmtId="0" fontId="27" fillId="20" borderId="3" xfId="0" applyFont="1" applyFill="1" applyBorder="1" applyAlignment="1">
      <alignment horizontal="center" vertical="center" wrapText="1"/>
    </xf>
    <xf numFmtId="0" fontId="27" fillId="13" borderId="3" xfId="0" applyFont="1" applyFill="1" applyBorder="1" applyAlignment="1">
      <alignment horizontal="center" vertical="center" wrapText="1"/>
    </xf>
    <xf numFmtId="0" fontId="27" fillId="17" borderId="3" xfId="0" applyFont="1" applyFill="1" applyBorder="1" applyAlignment="1">
      <alignment horizontal="left" vertical="center"/>
    </xf>
    <xf numFmtId="0" fontId="11" fillId="17" borderId="3" xfId="0" applyFont="1" applyFill="1" applyBorder="1" applyAlignment="1">
      <alignment horizontal="center" vertical="center"/>
    </xf>
    <xf numFmtId="0" fontId="27" fillId="16" borderId="8" xfId="0" applyFont="1" applyFill="1" applyBorder="1" applyAlignment="1">
      <alignment horizontal="center" vertical="center" wrapText="1"/>
    </xf>
    <xf numFmtId="0" fontId="27" fillId="12" borderId="8" xfId="0" applyFont="1" applyFill="1" applyBorder="1" applyAlignment="1">
      <alignment horizontal="center" vertical="center" wrapText="1"/>
    </xf>
    <xf numFmtId="0" fontId="27" fillId="21" borderId="8" xfId="0" applyFont="1" applyFill="1" applyBorder="1" applyAlignment="1">
      <alignment horizontal="center" vertical="center" wrapText="1"/>
    </xf>
    <xf numFmtId="0" fontId="11" fillId="17" borderId="9" xfId="0" applyFont="1" applyFill="1" applyBorder="1" applyAlignment="1">
      <alignment horizontal="center" vertical="center"/>
    </xf>
    <xf numFmtId="0" fontId="27" fillId="17" borderId="0" xfId="0" applyFont="1" applyFill="1" applyAlignment="1">
      <alignment horizontal="center" vertical="center"/>
    </xf>
    <xf numFmtId="0" fontId="14" fillId="22" borderId="0" xfId="0" applyFont="1" applyFill="1"/>
    <xf numFmtId="0" fontId="11" fillId="17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1" fillId="17" borderId="0" xfId="0" applyFont="1" applyFill="1" applyAlignment="1">
      <alignment horizontal="center" vertical="center" wrapText="1"/>
    </xf>
    <xf numFmtId="0" fontId="27" fillId="2" borderId="0" xfId="0" applyFont="1" applyFill="1" applyAlignment="1">
      <alignment horizontal="center"/>
    </xf>
    <xf numFmtId="0" fontId="11" fillId="17" borderId="0" xfId="0" applyFont="1" applyFill="1" applyAlignment="1">
      <alignment vertical="center" wrapText="1"/>
    </xf>
    <xf numFmtId="0" fontId="29" fillId="17" borderId="0" xfId="0" applyFont="1" applyFill="1" applyAlignment="1">
      <alignment horizontal="center" vertical="center" wrapText="1"/>
    </xf>
    <xf numFmtId="9" fontId="11" fillId="17" borderId="0" xfId="0" applyNumberFormat="1" applyFont="1" applyFill="1" applyAlignment="1">
      <alignment horizontal="center" vertical="center" wrapText="1"/>
    </xf>
    <xf numFmtId="0" fontId="27" fillId="23" borderId="3" xfId="0" applyFont="1" applyFill="1" applyBorder="1" applyAlignment="1">
      <alignment horizontal="center" vertical="center" wrapText="1"/>
    </xf>
    <xf numFmtId="0" fontId="11" fillId="17" borderId="9" xfId="0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left" vertical="center" wrapText="1"/>
    </xf>
    <xf numFmtId="0" fontId="6" fillId="0" borderId="7" xfId="4" applyFont="1" applyBorder="1" applyAlignment="1">
      <alignment horizontal="center" vertical="center" textRotation="90" wrapText="1"/>
    </xf>
    <xf numFmtId="0" fontId="6" fillId="0" borderId="8" xfId="4" applyFont="1" applyBorder="1" applyAlignment="1">
      <alignment horizontal="center" vertical="center" textRotation="90" wrapText="1"/>
    </xf>
    <xf numFmtId="0" fontId="6" fillId="2" borderId="5" xfId="4" applyFont="1" applyFill="1" applyBorder="1" applyAlignment="1">
      <alignment horizontal="center" vertical="center" textRotation="90" wrapText="1"/>
    </xf>
    <xf numFmtId="0" fontId="6" fillId="2" borderId="8" xfId="4" applyFont="1" applyFill="1" applyBorder="1" applyAlignment="1">
      <alignment horizontal="center" vertical="center" textRotation="90" wrapText="1"/>
    </xf>
    <xf numFmtId="0" fontId="11" fillId="2" borderId="7" xfId="4" applyFont="1" applyFill="1" applyBorder="1" applyAlignment="1">
      <alignment horizontal="center" vertical="center" textRotation="90" wrapText="1"/>
    </xf>
    <xf numFmtId="0" fontId="11" fillId="2" borderId="8" xfId="4" applyFont="1" applyFill="1" applyBorder="1" applyAlignment="1">
      <alignment horizontal="center" vertical="center" textRotation="90" wrapText="1"/>
    </xf>
    <xf numFmtId="0" fontId="2" fillId="2" borderId="1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left" vertical="center" wrapText="1"/>
    </xf>
    <xf numFmtId="0" fontId="6" fillId="2" borderId="2" xfId="2" applyFont="1" applyFill="1" applyBorder="1" applyAlignment="1">
      <alignment horizontal="left" vertical="center" wrapText="1"/>
    </xf>
    <xf numFmtId="0" fontId="6" fillId="2" borderId="4" xfId="2" applyFont="1" applyFill="1" applyBorder="1" applyAlignment="1">
      <alignment horizontal="left" vertical="center" wrapText="1"/>
    </xf>
    <xf numFmtId="14" fontId="6" fillId="2" borderId="1" xfId="2" applyNumberFormat="1" applyFont="1" applyFill="1" applyBorder="1" applyAlignment="1">
      <alignment horizontal="left" vertical="center" wrapText="1"/>
    </xf>
    <xf numFmtId="0" fontId="2" fillId="2" borderId="3" xfId="2" applyFont="1" applyFill="1" applyBorder="1" applyAlignment="1">
      <alignment horizontal="center" vertical="center" wrapText="1"/>
    </xf>
    <xf numFmtId="0" fontId="7" fillId="2" borderId="1" xfId="2" applyFont="1" applyFill="1" applyBorder="1" applyAlignment="1">
      <alignment horizontal="center" vertical="center" wrapText="1"/>
    </xf>
    <xf numFmtId="0" fontId="7" fillId="2" borderId="4" xfId="2" applyFont="1" applyFill="1" applyBorder="1" applyAlignment="1">
      <alignment horizontal="center" vertical="center" wrapText="1"/>
    </xf>
    <xf numFmtId="0" fontId="7" fillId="2" borderId="2" xfId="2" applyFont="1" applyFill="1" applyBorder="1" applyAlignment="1">
      <alignment horizontal="center" vertical="center" wrapText="1"/>
    </xf>
    <xf numFmtId="0" fontId="2" fillId="2" borderId="5" xfId="2" applyFont="1" applyFill="1" applyBorder="1" applyAlignment="1">
      <alignment horizontal="center" vertical="center" wrapText="1"/>
    </xf>
    <xf numFmtId="0" fontId="2" fillId="2" borderId="8" xfId="2" applyFont="1" applyFill="1" applyBorder="1" applyAlignment="1">
      <alignment horizontal="center" vertical="center" wrapText="1"/>
    </xf>
    <xf numFmtId="0" fontId="2" fillId="2" borderId="5" xfId="3" applyFont="1" applyFill="1" applyBorder="1" applyAlignment="1">
      <alignment horizontal="center" vertical="center" wrapText="1"/>
    </xf>
    <xf numFmtId="0" fontId="2" fillId="2" borderId="8" xfId="3" applyFont="1" applyFill="1" applyBorder="1" applyAlignment="1">
      <alignment horizontal="center" vertical="center" wrapText="1"/>
    </xf>
    <xf numFmtId="0" fontId="6" fillId="2" borderId="7" xfId="4" applyFont="1" applyFill="1" applyBorder="1" applyAlignment="1">
      <alignment horizontal="center" vertical="center" wrapText="1"/>
    </xf>
    <xf numFmtId="0" fontId="6" fillId="2" borderId="8" xfId="4" applyFont="1" applyFill="1" applyBorder="1" applyAlignment="1">
      <alignment horizontal="center" vertical="center" wrapText="1"/>
    </xf>
    <xf numFmtId="0" fontId="6" fillId="2" borderId="1" xfId="4" applyFont="1" applyFill="1" applyBorder="1" applyAlignment="1">
      <alignment horizontal="center" vertical="center" wrapText="1"/>
    </xf>
    <xf numFmtId="0" fontId="6" fillId="2" borderId="2" xfId="4" applyFont="1" applyFill="1" applyBorder="1" applyAlignment="1">
      <alignment horizontal="center" vertical="center" wrapText="1"/>
    </xf>
    <xf numFmtId="0" fontId="6" fillId="2" borderId="4" xfId="4" applyFont="1" applyFill="1" applyBorder="1" applyAlignment="1">
      <alignment horizontal="center" vertical="center" wrapText="1"/>
    </xf>
    <xf numFmtId="0" fontId="6" fillId="2" borderId="7" xfId="4" applyFont="1" applyFill="1" applyBorder="1" applyAlignment="1">
      <alignment horizontal="center" vertical="center" textRotation="90" wrapText="1"/>
    </xf>
    <xf numFmtId="0" fontId="6" fillId="2" borderId="3" xfId="4" applyFont="1" applyFill="1" applyBorder="1" applyAlignment="1">
      <alignment horizontal="center" vertical="center" wrapText="1"/>
    </xf>
    <xf numFmtId="0" fontId="17" fillId="4" borderId="3" xfId="4" applyFont="1" applyFill="1" applyBorder="1" applyAlignment="1">
      <alignment horizontal="center" vertical="center" wrapText="1"/>
    </xf>
    <xf numFmtId="0" fontId="19" fillId="4" borderId="1" xfId="4" applyFont="1" applyFill="1" applyBorder="1" applyAlignment="1">
      <alignment horizontal="center" vertical="center" wrapText="1"/>
    </xf>
    <xf numFmtId="0" fontId="19" fillId="4" borderId="4" xfId="4" applyFont="1" applyFill="1" applyBorder="1" applyAlignment="1">
      <alignment horizontal="center" vertical="center" wrapText="1"/>
    </xf>
    <xf numFmtId="0" fontId="17" fillId="10" borderId="1" xfId="4" applyFont="1" applyFill="1" applyBorder="1" applyAlignment="1">
      <alignment horizontal="center" vertical="center" wrapText="1"/>
    </xf>
    <xf numFmtId="0" fontId="17" fillId="10" borderId="4" xfId="4" applyFont="1" applyFill="1" applyBorder="1" applyAlignment="1">
      <alignment horizontal="center" vertical="center" wrapText="1"/>
    </xf>
    <xf numFmtId="0" fontId="11" fillId="17" borderId="0" xfId="0" applyFont="1" applyFill="1" applyAlignment="1">
      <alignment horizontal="center"/>
    </xf>
    <xf numFmtId="0" fontId="23" fillId="17" borderId="0" xfId="0" applyFont="1" applyFill="1" applyAlignment="1">
      <alignment horizontal="center"/>
    </xf>
    <xf numFmtId="0" fontId="25" fillId="3" borderId="0" xfId="0" applyFont="1" applyFill="1" applyAlignment="1">
      <alignment horizontal="center" vertical="center"/>
    </xf>
    <xf numFmtId="0" fontId="11" fillId="17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 textRotation="90"/>
    </xf>
    <xf numFmtId="0" fontId="11" fillId="3" borderId="0" xfId="0" applyFont="1" applyFill="1" applyAlignment="1">
      <alignment horizontal="center" vertical="center" wrapText="1"/>
    </xf>
    <xf numFmtId="0" fontId="11" fillId="17" borderId="0" xfId="0" applyFont="1" applyFill="1" applyAlignment="1">
      <alignment horizontal="center" textRotation="90" wrapText="1"/>
    </xf>
    <xf numFmtId="0" fontId="28" fillId="3" borderId="0" xfId="0" applyFont="1" applyFill="1" applyAlignment="1">
      <alignment horizontal="center" vertical="center" textRotation="90" wrapText="1"/>
    </xf>
  </cellXfs>
  <cellStyles count="5">
    <cellStyle name="Normal" xfId="0" builtinId="0"/>
    <cellStyle name="Normal 10" xfId="4"/>
    <cellStyle name="Normal 3" xfId="2"/>
    <cellStyle name="Normal 6 2" xfId="3"/>
    <cellStyle name="Porcentaje" xfId="1" builtinId="5"/>
  </cellStyles>
  <dxfs count="14"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19050</xdr:rowOff>
    </xdr:from>
    <xdr:to>
      <xdr:col>0</xdr:col>
      <xdr:colOff>1638300</xdr:colOff>
      <xdr:row>0</xdr:row>
      <xdr:rowOff>757651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8C5C95BB-BDC4-3206-2778-4CBB78C86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9050"/>
          <a:ext cx="1466850" cy="7386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3</xdr:col>
      <xdr:colOff>654281</xdr:colOff>
      <xdr:row>50</xdr:row>
      <xdr:rowOff>70139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332C5C79-0427-4BA0-B52B-06D658765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27700"/>
          <a:ext cx="5512031" cy="269903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3</xdr:col>
      <xdr:colOff>442191</xdr:colOff>
      <xdr:row>14</xdr:row>
      <xdr:rowOff>3593465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851BADF8-217A-5897-0776-5EF553A8EA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672"/>
        <a:stretch/>
      </xdr:blipFill>
      <xdr:spPr bwMode="auto">
        <a:xfrm>
          <a:off x="0" y="7518400"/>
          <a:ext cx="5299941" cy="359346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</xdr:row>
      <xdr:rowOff>50801</xdr:rowOff>
    </xdr:from>
    <xdr:to>
      <xdr:col>11</xdr:col>
      <xdr:colOff>85725</xdr:colOff>
      <xdr:row>12</xdr:row>
      <xdr:rowOff>177801</xdr:rowOff>
    </xdr:to>
    <xdr:sp macro="" textlink="">
      <xdr:nvSpPr>
        <xdr:cNvPr id="2" name="AutoShape 2">
          <a:extLst>
            <a:ext uri="{FF2B5EF4-FFF2-40B4-BE49-F238E27FC236}">
              <a16:creationId xmlns="" xmlns:a16="http://schemas.microsoft.com/office/drawing/2014/main" id="{432CF9D1-CBD1-40E7-9726-6BC08DD3F3D2}"/>
            </a:ext>
          </a:extLst>
        </xdr:cNvPr>
        <xdr:cNvSpPr>
          <a:spLocks noChangeArrowheads="1"/>
        </xdr:cNvSpPr>
      </xdr:nvSpPr>
      <xdr:spPr bwMode="auto">
        <a:xfrm rot="5400000">
          <a:off x="7161213" y="5075238"/>
          <a:ext cx="508000" cy="85725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98425</xdr:colOff>
      <xdr:row>0</xdr:row>
      <xdr:rowOff>257175</xdr:rowOff>
    </xdr:from>
    <xdr:to>
      <xdr:col>2</xdr:col>
      <xdr:colOff>117475</xdr:colOff>
      <xdr:row>2</xdr:row>
      <xdr:rowOff>0</xdr:rowOff>
    </xdr:to>
    <xdr:sp macro="" textlink="">
      <xdr:nvSpPr>
        <xdr:cNvPr id="3" name="AutoShape 3">
          <a:extLst>
            <a:ext uri="{FF2B5EF4-FFF2-40B4-BE49-F238E27FC236}">
              <a16:creationId xmlns="" xmlns:a16="http://schemas.microsoft.com/office/drawing/2014/main" id="{462F11BB-2504-4534-AD28-036E4B0CA966}"/>
            </a:ext>
          </a:extLst>
        </xdr:cNvPr>
        <xdr:cNvSpPr>
          <a:spLocks noChangeArrowheads="1"/>
        </xdr:cNvSpPr>
      </xdr:nvSpPr>
      <xdr:spPr bwMode="auto">
        <a:xfrm>
          <a:off x="98425" y="257175"/>
          <a:ext cx="400050" cy="365125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21</xdr:row>
      <xdr:rowOff>63502</xdr:rowOff>
    </xdr:from>
    <xdr:to>
      <xdr:col>10</xdr:col>
      <xdr:colOff>190500</xdr:colOff>
      <xdr:row>23</xdr:row>
      <xdr:rowOff>152404</xdr:rowOff>
    </xdr:to>
    <xdr:sp macro="" textlink="">
      <xdr:nvSpPr>
        <xdr:cNvPr id="4" name="AutoShape 2">
          <a:extLst>
            <a:ext uri="{FF2B5EF4-FFF2-40B4-BE49-F238E27FC236}">
              <a16:creationId xmlns="" xmlns:a16="http://schemas.microsoft.com/office/drawing/2014/main" id="{75721C8C-3B35-C641-A723-66CCAF7C28D1}"/>
            </a:ext>
          </a:extLst>
        </xdr:cNvPr>
        <xdr:cNvSpPr>
          <a:spLocks noChangeArrowheads="1"/>
        </xdr:cNvSpPr>
      </xdr:nvSpPr>
      <xdr:spPr bwMode="auto">
        <a:xfrm rot="5400000">
          <a:off x="6267449" y="9156703"/>
          <a:ext cx="469902" cy="190500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85725</xdr:colOff>
      <xdr:row>14</xdr:row>
      <xdr:rowOff>0</xdr:rowOff>
    </xdr:from>
    <xdr:to>
      <xdr:col>2</xdr:col>
      <xdr:colOff>123825</xdr:colOff>
      <xdr:row>15</xdr:row>
      <xdr:rowOff>19050</xdr:rowOff>
    </xdr:to>
    <xdr:sp macro="" textlink="">
      <xdr:nvSpPr>
        <xdr:cNvPr id="5" name="AutoShape 3">
          <a:extLst>
            <a:ext uri="{FF2B5EF4-FFF2-40B4-BE49-F238E27FC236}">
              <a16:creationId xmlns="" xmlns:a16="http://schemas.microsoft.com/office/drawing/2014/main" id="{A7EC7E5D-8409-E642-98BF-C554938BD30B}"/>
            </a:ext>
          </a:extLst>
        </xdr:cNvPr>
        <xdr:cNvSpPr>
          <a:spLocks noChangeArrowheads="1"/>
        </xdr:cNvSpPr>
      </xdr:nvSpPr>
      <xdr:spPr bwMode="auto">
        <a:xfrm>
          <a:off x="85725" y="5816600"/>
          <a:ext cx="419100" cy="209550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Documents%20and%20Settings\brodriguez\Configuraci&#243;n%20local\Archivos%20temporales%20de%20Internet\OLK11\MATRIZ%20ETES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almasorayaarangoruiz\Downloads\h-003_herramienta%20gestion%20de%20riesgos%20_%20v7b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GPERDOMO\Documents\1.%20Empresa%20familiar\1.%20Proyectos%202017\1.%20Proyecto%20sena+intersoftware\3.%20Talleres%20Perceptio\1.%20BOM\1.%20Conceptos%20Percepti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cstand\Downloads\h-003_herramienta%20gestion%20de%20riesgos%20_%20v7%20Con%20observaciones%20sobre%20SST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ALMA%20SORAYA\Desktop\PANORAMA%20DE%20FACTORES%20DE%20RIESGOS%20ACTUALIZADO%202010%20-%20Copy%20(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29418AF\Datos%20Flota%20Conductor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SST\AppData\Local\Microsoft\Windows\Temporary%20Internet%20Files\Content.Outlook\8N7KE2P1\file:\H:\CARACTERIZACION%20ANGEL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quintero\AppData\Local\Microsoft\Windows\INetCache\Content.Outlook\3YB8RHVB\IPEVR_MATRIZ%20DE%20RIESGOS%20DE%20SST%20SUBGERENCIA%20INTERVENTORIA_Ver.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BASE1"/>
      <sheetName val="GRADO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ORAMA RIESGO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"/>
      <sheetName val="Crecimiento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DE ANALISIS"/>
      <sheetName val="PANORAMA RIESGOS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CARACTERIZACIÓN DE OFICIOS "/>
      <sheetName val="EJEMPLO"/>
      <sheetName val="Matriz de Peligro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DE ACTUALIZACIONES "/>
      <sheetName val="MATRIZ DE RIESGOS DE SST"/>
      <sheetName val="Hoja1"/>
      <sheetName val="UNIVERSO DE RIESGOS DE SST "/>
      <sheetName val="TABLA DE CRITERIOS"/>
      <sheetName val="MAPAS DE RIESGOS INHER Y RESID"/>
    </sheetNames>
    <sheetDataSet>
      <sheetData sheetId="0"/>
      <sheetData sheetId="1"/>
      <sheetData sheetId="2"/>
      <sheetData sheetId="3"/>
      <sheetData sheetId="4">
        <row r="25">
          <cell r="A25" t="str">
            <v>BAJO</v>
          </cell>
          <cell r="B25" t="str">
    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    </cell>
        </row>
        <row r="26">
          <cell r="A26" t="str">
            <v>MODERADO</v>
          </cell>
          <cell r="B26" t="str">
            <v>Reforzar la divulgación y aplicación de los controles existentes para mejorar su eficacia o complementar dichos controles estableciendo el plan de acción necesario, teniendo en cuenta la jerarquía de definición de controles.</v>
          </cell>
        </row>
        <row r="27">
          <cell r="A27" t="str">
            <v>ALTO</v>
          </cell>
          <cell r="B27" t="str">
            <v xml:space="preserve">Realizar el análisis de riesgos por la tarea "ART", definiendo los controles específicos o adicionales para su realización según los respectivos procedimientos de trabajo seguro y divulgarlos al personal.  </v>
          </cell>
        </row>
        <row r="28">
          <cell r="A28" t="str">
            <v>EXTREMO</v>
          </cell>
          <cell r="B28" t="str">
            <v xml:space="preserve">No debe realizarse ningún trabajo sin  asegurarse que el riesgo está bajo control antes de iniciar cualquier tarea. </v>
          </cell>
        </row>
      </sheetData>
      <sheetData sheetId="5">
        <row r="3">
          <cell r="E3" t="str">
            <v>MUY ALTA</v>
          </cell>
          <cell r="F3">
            <v>5</v>
          </cell>
          <cell r="G3">
            <v>10</v>
          </cell>
          <cell r="M3" t="str">
            <v xml:space="preserve">EXTREMO </v>
          </cell>
          <cell r="O3" t="str">
            <v>INSIGNIFICANTE</v>
          </cell>
          <cell r="P3">
            <v>2</v>
          </cell>
        </row>
        <row r="4">
          <cell r="E4" t="str">
            <v>ALTA</v>
          </cell>
          <cell r="F4">
            <v>4</v>
          </cell>
          <cell r="I4">
            <v>64</v>
          </cell>
          <cell r="J4">
            <v>1024</v>
          </cell>
          <cell r="M4" t="str">
            <v>ALTO</v>
          </cell>
          <cell r="O4" t="str">
            <v>LEVE</v>
          </cell>
          <cell r="P4">
            <v>4</v>
          </cell>
        </row>
        <row r="5">
          <cell r="E5" t="str">
            <v>MODERADA</v>
          </cell>
          <cell r="F5">
            <v>3</v>
          </cell>
          <cell r="H5">
            <v>12</v>
          </cell>
          <cell r="I5">
            <v>48</v>
          </cell>
          <cell r="M5" t="str">
            <v>MODERADO</v>
          </cell>
          <cell r="O5" t="str">
            <v>IMPORTANTE</v>
          </cell>
          <cell r="P5">
            <v>16</v>
          </cell>
        </row>
        <row r="6">
          <cell r="E6" t="str">
            <v>BAJA</v>
          </cell>
          <cell r="F6">
            <v>2</v>
          </cell>
          <cell r="M6" t="str">
            <v>BAJO</v>
          </cell>
          <cell r="O6" t="str">
            <v>CRÍTICA</v>
          </cell>
          <cell r="P6">
            <v>256</v>
          </cell>
        </row>
        <row r="7">
          <cell r="E7" t="str">
            <v>MUY BAJA</v>
          </cell>
          <cell r="F7">
            <v>1</v>
          </cell>
          <cell r="G7">
            <v>2</v>
          </cell>
          <cell r="O7" t="str">
            <v>CATASTRÓFICA</v>
          </cell>
          <cell r="P7">
            <v>65536</v>
          </cell>
        </row>
        <row r="16">
          <cell r="E16" t="str">
            <v>DÉBIL</v>
          </cell>
          <cell r="F16">
            <v>0.15</v>
          </cell>
          <cell r="G16">
            <v>8.5</v>
          </cell>
          <cell r="M16" t="str">
            <v xml:space="preserve">EXTREMO </v>
          </cell>
        </row>
        <row r="17">
          <cell r="E17" t="str">
            <v>MODERADA</v>
          </cell>
          <cell r="F17">
            <v>0.4</v>
          </cell>
          <cell r="H17">
            <v>28.799999999999997</v>
          </cell>
          <cell r="I17">
            <v>614.4</v>
          </cell>
          <cell r="J17">
            <v>196608</v>
          </cell>
          <cell r="M17" t="str">
            <v>ALTO</v>
          </cell>
        </row>
        <row r="18">
          <cell r="E18" t="str">
            <v>FUERTE</v>
          </cell>
          <cell r="F18">
            <v>0.9</v>
          </cell>
          <cell r="G18">
            <v>1</v>
          </cell>
          <cell r="I18">
            <v>102.39999999999998</v>
          </cell>
          <cell r="M18" t="str">
            <v>MODERADO</v>
          </cell>
        </row>
        <row r="19">
          <cell r="M19" t="str">
            <v>BAJO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Z38"/>
  <sheetViews>
    <sheetView tabSelected="1" topLeftCell="E1" zoomScale="60" zoomScaleNormal="60" zoomScaleSheetLayoutView="46" zoomScalePageLayoutView="70" workbookViewId="0">
      <pane ySplit="5" topLeftCell="A6" activePane="bottomLeft" state="frozen"/>
      <selection pane="bottomLeft" activeCell="K6" sqref="K6"/>
    </sheetView>
  </sheetViews>
  <sheetFormatPr baseColWidth="10" defaultColWidth="11.42578125" defaultRowHeight="19.5" x14ac:dyDescent="0.25"/>
  <cols>
    <col min="1" max="1" width="29.42578125" style="24" customWidth="1"/>
    <col min="2" max="2" width="8" style="25" customWidth="1"/>
    <col min="3" max="3" width="9" style="25" customWidth="1"/>
    <col min="4" max="6" width="4.140625" style="26" customWidth="1"/>
    <col min="7" max="7" width="4.140625" style="25" customWidth="1"/>
    <col min="8" max="8" width="45.85546875" style="25" customWidth="1"/>
    <col min="9" max="9" width="26.42578125" style="25" customWidth="1"/>
    <col min="10" max="10" width="36" style="25" customWidth="1"/>
    <col min="11" max="11" width="33.140625" style="25" customWidth="1"/>
    <col min="12" max="13" width="6.85546875" style="26" customWidth="1"/>
    <col min="14" max="14" width="11.42578125" style="26" customWidth="1"/>
    <col min="15" max="15" width="7.140625" style="26" customWidth="1"/>
    <col min="16" max="16" width="7.42578125" style="26" customWidth="1"/>
    <col min="17" max="17" width="11.42578125" style="26" customWidth="1"/>
    <col min="18" max="18" width="24.28515625" style="25" customWidth="1"/>
    <col min="19" max="19" width="24.42578125" style="25" customWidth="1"/>
    <col min="20" max="20" width="24.7109375" style="25" customWidth="1"/>
    <col min="21" max="21" width="31.5703125" style="25" customWidth="1"/>
    <col min="22" max="22" width="6.42578125" style="26" customWidth="1"/>
    <col min="23" max="23" width="13.28515625" style="26" customWidth="1"/>
    <col min="24" max="24" width="14.42578125" style="26" customWidth="1"/>
    <col min="25" max="25" width="8.28515625" style="27" customWidth="1"/>
    <col min="26" max="26" width="39.140625" style="28" customWidth="1"/>
    <col min="27" max="16384" width="11.42578125" style="2"/>
  </cols>
  <sheetData>
    <row r="1" spans="1:26" ht="64.5" customHeight="1" x14ac:dyDescent="0.25">
      <c r="A1" s="98"/>
      <c r="B1" s="99"/>
      <c r="C1" s="100" t="s">
        <v>0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" t="s">
        <v>1</v>
      </c>
    </row>
    <row r="2" spans="1:26" s="4" customFormat="1" ht="30.75" customHeight="1" x14ac:dyDescent="0.25">
      <c r="A2" s="3" t="s">
        <v>2</v>
      </c>
      <c r="B2" s="101" t="s">
        <v>340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3"/>
    </row>
    <row r="3" spans="1:26" s="6" customFormat="1" ht="39" customHeight="1" x14ac:dyDescent="0.25">
      <c r="A3" s="5" t="s">
        <v>3</v>
      </c>
      <c r="B3" s="104">
        <v>45491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3"/>
    </row>
    <row r="4" spans="1:26" s="8" customFormat="1" ht="41.25" customHeight="1" x14ac:dyDescent="0.25">
      <c r="A4" s="105" t="s">
        <v>4</v>
      </c>
      <c r="B4" s="106" t="s">
        <v>5</v>
      </c>
      <c r="C4" s="107"/>
      <c r="D4" s="106" t="s">
        <v>6</v>
      </c>
      <c r="E4" s="108"/>
      <c r="F4" s="108"/>
      <c r="G4" s="107"/>
      <c r="H4" s="109" t="s">
        <v>7</v>
      </c>
      <c r="I4" s="111" t="s">
        <v>8</v>
      </c>
      <c r="J4" s="111" t="s">
        <v>9</v>
      </c>
      <c r="K4" s="111" t="s">
        <v>10</v>
      </c>
      <c r="L4" s="115" t="s">
        <v>11</v>
      </c>
      <c r="M4" s="116"/>
      <c r="N4" s="116"/>
      <c r="O4" s="117"/>
      <c r="P4" s="7"/>
      <c r="Q4" s="118" t="s">
        <v>12</v>
      </c>
      <c r="R4" s="119" t="s">
        <v>13</v>
      </c>
      <c r="S4" s="119"/>
      <c r="T4" s="119"/>
      <c r="U4" s="119"/>
      <c r="V4" s="118" t="s">
        <v>14</v>
      </c>
      <c r="W4" s="94" t="s">
        <v>15</v>
      </c>
      <c r="X4" s="96" t="s">
        <v>16</v>
      </c>
      <c r="Y4" s="92" t="s">
        <v>17</v>
      </c>
      <c r="Z4" s="113" t="s">
        <v>18</v>
      </c>
    </row>
    <row r="5" spans="1:26" s="8" customFormat="1" ht="147.94999999999999" customHeight="1" x14ac:dyDescent="0.25">
      <c r="A5" s="105"/>
      <c r="B5" s="9" t="s">
        <v>19</v>
      </c>
      <c r="C5" s="9" t="s">
        <v>20</v>
      </c>
      <c r="D5" s="10" t="s">
        <v>21</v>
      </c>
      <c r="E5" s="10" t="s">
        <v>22</v>
      </c>
      <c r="F5" s="10" t="s">
        <v>23</v>
      </c>
      <c r="G5" s="11" t="s">
        <v>24</v>
      </c>
      <c r="H5" s="110"/>
      <c r="I5" s="112"/>
      <c r="J5" s="112" t="s">
        <v>25</v>
      </c>
      <c r="K5" s="112" t="s">
        <v>26</v>
      </c>
      <c r="L5" s="10" t="s">
        <v>27</v>
      </c>
      <c r="M5" s="10" t="s">
        <v>28</v>
      </c>
      <c r="N5" s="10" t="s">
        <v>10</v>
      </c>
      <c r="O5" s="10" t="s">
        <v>29</v>
      </c>
      <c r="P5" s="10" t="s">
        <v>30</v>
      </c>
      <c r="Q5" s="95"/>
      <c r="R5" s="12" t="s">
        <v>31</v>
      </c>
      <c r="S5" s="12" t="s">
        <v>32</v>
      </c>
      <c r="T5" s="12" t="s">
        <v>33</v>
      </c>
      <c r="U5" s="12" t="s">
        <v>34</v>
      </c>
      <c r="V5" s="95"/>
      <c r="W5" s="95"/>
      <c r="X5" s="97"/>
      <c r="Y5" s="93"/>
      <c r="Z5" s="114"/>
    </row>
    <row r="6" spans="1:26" s="21" customFormat="1" ht="204" customHeight="1" x14ac:dyDescent="0.25">
      <c r="A6" s="91" t="s">
        <v>344</v>
      </c>
      <c r="B6" s="90" t="s">
        <v>35</v>
      </c>
      <c r="C6" s="90"/>
      <c r="D6" s="90" t="s">
        <v>35</v>
      </c>
      <c r="E6" s="90" t="s">
        <v>35</v>
      </c>
      <c r="F6" s="90" t="s">
        <v>35</v>
      </c>
      <c r="G6" s="90" t="s">
        <v>35</v>
      </c>
      <c r="H6" s="91" t="s">
        <v>346</v>
      </c>
      <c r="I6" s="13" t="s">
        <v>345</v>
      </c>
      <c r="J6" s="13" t="s">
        <v>347</v>
      </c>
      <c r="K6" s="13" t="s">
        <v>38</v>
      </c>
      <c r="L6" s="14" t="s">
        <v>39</v>
      </c>
      <c r="M6" s="15">
        <f>VLOOKUP('MATRIZ DE RIESGOS DE SST'!L6,'[8]MAPAS DE RIESGOS INHER Y RESID'!$E$3:$F$7,2,FALSE)</f>
        <v>3</v>
      </c>
      <c r="N6" s="14" t="s">
        <v>40</v>
      </c>
      <c r="O6" s="15">
        <f>VLOOKUP('MATRIZ DE RIESGOS DE SST'!N6,'[8]MAPAS DE RIESGOS INHER Y RESID'!$O$3:$P$7,2,FALSE)</f>
        <v>16</v>
      </c>
      <c r="P6" s="15">
        <f>M6*O6</f>
        <v>48</v>
      </c>
      <c r="Q6" s="14" t="str">
        <f>IF(OR('[8]MAPAS DE RIESGOS INHER Y RESID'!$G$7='MATRIZ DE RIESGOS DE SST'!P6,P6&lt;'[8]MAPAS DE RIESGOS INHER Y RESID'!$G$3+1),'[8]MAPAS DE RIESGOS INHER Y RESID'!$M$6,IF(OR('[8]MAPAS DE RIESGOS INHER Y RESID'!$H$5='MATRIZ DE RIESGOS DE SST'!P6,P6&lt;'[8]MAPAS DE RIESGOS INHER Y RESID'!$I$5+1),'[8]MAPAS DE RIESGOS INHER Y RESID'!$M$5,IF(OR('[8]MAPAS DE RIESGOS INHER Y RESID'!$I$4='MATRIZ DE RIESGOS DE SST'!P6,P6&lt;'[8]MAPAS DE RIESGOS INHER Y RESID'!$J$4+1),'[8]MAPAS DE RIESGOS INHER Y RESID'!$M$4,'[8]MAPAS DE RIESGOS INHER Y RESID'!$M$3)))</f>
        <v>MODERADO</v>
      </c>
      <c r="R6" s="16"/>
      <c r="S6" s="17" t="s">
        <v>41</v>
      </c>
      <c r="T6" s="17" t="s">
        <v>348</v>
      </c>
      <c r="U6" s="17"/>
      <c r="V6" s="14" t="s">
        <v>43</v>
      </c>
      <c r="W6" s="18">
        <f>VLOOKUP(V6,'[8]MAPAS DE RIESGOS INHER Y RESID'!$E$16:$F$18,2,FALSE)</f>
        <v>0.9</v>
      </c>
      <c r="X6" s="19">
        <f>P6-(W6*P6)</f>
        <v>4.7999999999999972</v>
      </c>
      <c r="Y6" s="20" t="str">
        <f>IF(OR('[8]MAPAS DE RIESGOS INHER Y RESID'!$G$18='MATRIZ DE RIESGOS DE SST'!X6,X6&lt;'[8]MAPAS DE RIESGOS INHER Y RESID'!$G$16+1),'[8]MAPAS DE RIESGOS INHER Y RESID'!$M$19,IF(OR('[8]MAPAS DE RIESGOS INHER Y RESID'!$H$17='MATRIZ DE RIESGOS DE SST'!X6,X6&lt;'[8]MAPAS DE RIESGOS INHER Y RESID'!$I$18+1),'[8]MAPAS DE RIESGOS INHER Y RESID'!$M$18,IF(OR('[8]MAPAS DE RIESGOS INHER Y RESID'!$I$17='MATRIZ DE RIESGOS DE SST'!X6,X6&lt;'[8]MAPAS DE RIESGOS INHER Y RESID'!$J$17+1),'[8]MAPAS DE RIESGOS INHER Y RESID'!$M$17,'[8]MAPAS DE RIESGOS INHER Y RESID'!$M$16)))</f>
        <v>BAJO</v>
      </c>
      <c r="Z6" s="13" t="str">
        <f>VLOOKUP('MATRIZ DE RIESGOS DE SST'!Y6,'[8]TABLA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" spans="1:26" s="21" customFormat="1" ht="177.75" customHeight="1" x14ac:dyDescent="0.25">
      <c r="A7" s="91"/>
      <c r="B7" s="90"/>
      <c r="C7" s="90"/>
      <c r="D7" s="90"/>
      <c r="E7" s="90"/>
      <c r="F7" s="90"/>
      <c r="G7" s="90"/>
      <c r="H7" s="91"/>
      <c r="I7" s="13" t="s">
        <v>44</v>
      </c>
      <c r="J7" s="13" t="s">
        <v>349</v>
      </c>
      <c r="K7" s="13" t="s">
        <v>45</v>
      </c>
      <c r="L7" s="14" t="s">
        <v>46</v>
      </c>
      <c r="M7" s="15">
        <f>VLOOKUP('MATRIZ DE RIESGOS DE SST'!L7,'[8]MAPAS DE RIESGOS INHER Y RESID'!$E$3:$F$7,2,FALSE)</f>
        <v>2</v>
      </c>
      <c r="N7" s="14" t="s">
        <v>40</v>
      </c>
      <c r="O7" s="15">
        <f>VLOOKUP('MATRIZ DE RIESGOS DE SST'!N7,'[8]MAPAS DE RIESGOS INHER Y RESID'!$O$3:$P$7,2,FALSE)</f>
        <v>16</v>
      </c>
      <c r="P7" s="15">
        <f>+M7*O7</f>
        <v>32</v>
      </c>
      <c r="Q7" s="14" t="str">
        <f>IF(OR('[8]MAPAS DE RIESGOS INHER Y RESID'!$G$7='MATRIZ DE RIESGOS DE SST'!P7,P7&lt;'[8]MAPAS DE RIESGOS INHER Y RESID'!$G$3+1),'[8]MAPAS DE RIESGOS INHER Y RESID'!$M$6,IF(OR('[8]MAPAS DE RIESGOS INHER Y RESID'!$H$5='MATRIZ DE RIESGOS DE SST'!P7,P7&lt;'[8]MAPAS DE RIESGOS INHER Y RESID'!$I$5+1),'[8]MAPAS DE RIESGOS INHER Y RESID'!$M$5,IF(OR('[8]MAPAS DE RIESGOS INHER Y RESID'!$I$4='MATRIZ DE RIESGOS DE SST'!P7,P7&lt;'[8]MAPAS DE RIESGOS INHER Y RESID'!$J$4+1),'[8]MAPAS DE RIESGOS INHER Y RESID'!$M$4,'[8]MAPAS DE RIESGOS INHER Y RESID'!$M$3)))</f>
        <v>MODERADO</v>
      </c>
      <c r="R7" s="17" t="s">
        <v>47</v>
      </c>
      <c r="S7" s="17"/>
      <c r="T7" s="17"/>
      <c r="U7" s="17" t="s">
        <v>48</v>
      </c>
      <c r="V7" s="14" t="s">
        <v>39</v>
      </c>
      <c r="W7" s="18">
        <f>VLOOKUP(V7,'[8]MAPAS DE RIESGOS INHER Y RESID'!$E$16:$F$18,2,FALSE)</f>
        <v>0.4</v>
      </c>
      <c r="X7" s="19">
        <f>P7-(W7*P7)</f>
        <v>19.2</v>
      </c>
      <c r="Y7" s="20" t="str">
        <f>IF(OR('[8]MAPAS DE RIESGOS INHER Y RESID'!$G$18='MATRIZ DE RIESGOS DE SST'!X7,X7&lt;'[8]MAPAS DE RIESGOS INHER Y RESID'!$G$16+1),'[8]MAPAS DE RIESGOS INHER Y RESID'!$M$19,IF(OR('[8]MAPAS DE RIESGOS INHER Y RESID'!$H$17='MATRIZ DE RIESGOS DE SST'!X7,X7&lt;'[8]MAPAS DE RIESGOS INHER Y RESID'!$I$18+1),'[8]MAPAS DE RIESGOS INHER Y RESID'!$M$18,IF(OR('[8]MAPAS DE RIESGOS INHER Y RESID'!$I$17='MATRIZ DE RIESGOS DE SST'!X7,X7&lt;'[8]MAPAS DE RIESGOS INHER Y RESID'!$J$17+1),'[8]MAPAS DE RIESGOS INHER Y RESID'!$M$17,'[8]MAPAS DE RIESGOS INHER Y RESID'!$M$16)))</f>
        <v>MODERADO</v>
      </c>
      <c r="Z7" s="13" t="str">
        <f>VLOOKUP('MATRIZ DE RIESGOS DE SST'!Y7,'[8]TABLA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8" spans="1:26" ht="207" customHeight="1" x14ac:dyDescent="0.25">
      <c r="A8" s="91"/>
      <c r="B8" s="90"/>
      <c r="C8" s="90"/>
      <c r="D8" s="90"/>
      <c r="E8" s="90"/>
      <c r="F8" s="90"/>
      <c r="G8" s="90"/>
      <c r="H8" s="91"/>
      <c r="I8" s="13" t="s">
        <v>49</v>
      </c>
      <c r="J8" s="13" t="s">
        <v>50</v>
      </c>
      <c r="K8" s="13" t="s">
        <v>51</v>
      </c>
      <c r="L8" s="14" t="s">
        <v>39</v>
      </c>
      <c r="M8" s="15">
        <f>VLOOKUP('MATRIZ DE RIESGOS DE SST'!L8,'[8]MAPAS DE RIESGOS INHER Y RESID'!$E$3:$F$7,2,FALSE)</f>
        <v>3</v>
      </c>
      <c r="N8" s="14" t="s">
        <v>40</v>
      </c>
      <c r="O8" s="15">
        <f>VLOOKUP('MATRIZ DE RIESGOS DE SST'!N8,'[8]MAPAS DE RIESGOS INHER Y RESID'!$O$3:$P$7,2,FALSE)</f>
        <v>16</v>
      </c>
      <c r="P8" s="15">
        <f>M8*O8</f>
        <v>48</v>
      </c>
      <c r="Q8" s="14" t="str">
        <f>IF(OR('[8]MAPAS DE RIESGOS INHER Y RESID'!$G$7='MATRIZ DE RIESGOS DE SST'!P8,P8&lt;'[8]MAPAS DE RIESGOS INHER Y RESID'!$G$3+1),'[8]MAPAS DE RIESGOS INHER Y RESID'!$M$6,IF(OR('[8]MAPAS DE RIESGOS INHER Y RESID'!$H$5='MATRIZ DE RIESGOS DE SST'!P8,P8&lt;'[8]MAPAS DE RIESGOS INHER Y RESID'!$I$5+1),'[8]MAPAS DE RIESGOS INHER Y RESID'!$M$5,IF(OR('[8]MAPAS DE RIESGOS INHER Y RESID'!$I$4='MATRIZ DE RIESGOS DE SST'!P8,P8&lt;'[8]MAPAS DE RIESGOS INHER Y RESID'!$J$4+1),'[8]MAPAS DE RIESGOS INHER Y RESID'!$M$4,'[8]MAPAS DE RIESGOS INHER Y RESID'!$M$3)))</f>
        <v>MODERADO</v>
      </c>
      <c r="R8" s="17" t="s">
        <v>52</v>
      </c>
      <c r="S8" s="17"/>
      <c r="T8" s="17" t="s">
        <v>350</v>
      </c>
      <c r="U8" s="17" t="s">
        <v>53</v>
      </c>
      <c r="V8" s="14" t="s">
        <v>39</v>
      </c>
      <c r="W8" s="18">
        <f>VLOOKUP(V8,'[8]MAPAS DE RIESGOS INHER Y RESID'!$E$16:$F$18,2,FALSE)</f>
        <v>0.4</v>
      </c>
      <c r="X8" s="19">
        <f>P8-(W8*P8)</f>
        <v>28.799999999999997</v>
      </c>
      <c r="Y8" s="20" t="str">
        <f>IF(OR('[8]MAPAS DE RIESGOS INHER Y RESID'!$G$18='MATRIZ DE RIESGOS DE SST'!X8,X8&lt;'[8]MAPAS DE RIESGOS INHER Y RESID'!$G$16+1),'[8]MAPAS DE RIESGOS INHER Y RESID'!$M$19,IF(OR('[8]MAPAS DE RIESGOS INHER Y RESID'!$H$17='MATRIZ DE RIESGOS DE SST'!X8,X8&lt;'[8]MAPAS DE RIESGOS INHER Y RESID'!$I$18+1),'[8]MAPAS DE RIESGOS INHER Y RESID'!$M$18,IF(OR('[8]MAPAS DE RIESGOS INHER Y RESID'!$I$17='MATRIZ DE RIESGOS DE SST'!X8,X8&lt;'[8]MAPAS DE RIESGOS INHER Y RESID'!$J$17+1),'[8]MAPAS DE RIESGOS INHER Y RESID'!$M$17,'[8]MAPAS DE RIESGOS INHER Y RESID'!$M$16)))</f>
        <v>MODERADO</v>
      </c>
      <c r="Z8" s="13" t="str">
        <f>VLOOKUP('MATRIZ DE RIESGOS DE SST'!Y8,'[8]TABLA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9" spans="1:26" ht="208.5" customHeight="1" x14ac:dyDescent="0.25">
      <c r="A9" s="91"/>
      <c r="B9" s="90"/>
      <c r="C9" s="90"/>
      <c r="D9" s="90"/>
      <c r="E9" s="90"/>
      <c r="F9" s="90"/>
      <c r="G9" s="90"/>
      <c r="H9" s="91"/>
      <c r="I9" s="13" t="s">
        <v>54</v>
      </c>
      <c r="J9" s="13" t="s">
        <v>55</v>
      </c>
      <c r="K9" s="13" t="s">
        <v>56</v>
      </c>
      <c r="L9" s="14" t="s">
        <v>46</v>
      </c>
      <c r="M9" s="15">
        <f>VLOOKUP('MATRIZ DE RIESGOS DE SST'!L9,'[8]MAPAS DE RIESGOS INHER Y RESID'!$E$3:$F$7,2,FALSE)</f>
        <v>2</v>
      </c>
      <c r="N9" s="14" t="s">
        <v>57</v>
      </c>
      <c r="O9" s="15">
        <f>VLOOKUP('MATRIZ DE RIESGOS DE SST'!N9,'[8]MAPAS DE RIESGOS INHER Y RESID'!$O$3:$P$7,2,FALSE)</f>
        <v>4</v>
      </c>
      <c r="P9" s="15">
        <f t="shared" ref="P9:P23" si="0">+M9*O9</f>
        <v>8</v>
      </c>
      <c r="Q9" s="14" t="str">
        <f>IF(OR('[8]MAPAS DE RIESGOS INHER Y RESID'!$G$7='MATRIZ DE RIESGOS DE SST'!P9,P9&lt;'[8]MAPAS DE RIESGOS INHER Y RESID'!$G$3+1),'[8]MAPAS DE RIESGOS INHER Y RESID'!$M$6,IF(OR('[8]MAPAS DE RIESGOS INHER Y RESID'!$H$5='MATRIZ DE RIESGOS DE SST'!P9,P9&lt;'[8]MAPAS DE RIESGOS INHER Y RESID'!$I$5+1),'[8]MAPAS DE RIESGOS INHER Y RESID'!$M$5,IF(OR('[8]MAPAS DE RIESGOS INHER Y RESID'!$I$4='MATRIZ DE RIESGOS DE SST'!P9,P9&lt;'[8]MAPAS DE RIESGOS INHER Y RESID'!$J$4+1),'[8]MAPAS DE RIESGOS INHER Y RESID'!$M$4,'[8]MAPAS DE RIESGOS INHER Y RESID'!$M$3)))</f>
        <v>BAJO</v>
      </c>
      <c r="R9" s="17" t="s">
        <v>58</v>
      </c>
      <c r="S9" s="17"/>
      <c r="T9" s="17" t="s">
        <v>351</v>
      </c>
      <c r="U9" s="17"/>
      <c r="V9" s="14" t="s">
        <v>39</v>
      </c>
      <c r="W9" s="18">
        <f>VLOOKUP(V9,'[8]MAPAS DE RIESGOS INHER Y RESID'!$E$16:$F$18,2,FALSE)</f>
        <v>0.4</v>
      </c>
      <c r="X9" s="19">
        <f t="shared" ref="X9:X23" si="1">P9-(P9*W9)</f>
        <v>4.8</v>
      </c>
      <c r="Y9" s="20" t="str">
        <f>IF(OR('[8]MAPAS DE RIESGOS INHER Y RESID'!$G$18='MATRIZ DE RIESGOS DE SST'!X9,X9&lt;'[8]MAPAS DE RIESGOS INHER Y RESID'!$G$16+1),'[8]MAPAS DE RIESGOS INHER Y RESID'!$M$19,IF(OR('[8]MAPAS DE RIESGOS INHER Y RESID'!$H$17='MATRIZ DE RIESGOS DE SST'!X9,X9&lt;'[8]MAPAS DE RIESGOS INHER Y RESID'!$I$18+1),'[8]MAPAS DE RIESGOS INHER Y RESID'!$M$18,IF(OR('[8]MAPAS DE RIESGOS INHER Y RESID'!$I$17='MATRIZ DE RIESGOS DE SST'!X9,X9&lt;'[8]MAPAS DE RIESGOS INHER Y RESID'!$J$17+1),'[8]MAPAS DE RIESGOS INHER Y RESID'!$M$17,'[8]MAPAS DE RIESGOS INHER Y RESID'!$M$16)))</f>
        <v>BAJO</v>
      </c>
      <c r="Z9" s="13" t="str">
        <f>VLOOKUP('MATRIZ DE RIESGOS DE SST'!Y9,'[8]TABLA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" spans="1:26" ht="202.5" customHeight="1" x14ac:dyDescent="0.25">
      <c r="A10" s="91"/>
      <c r="B10" s="90"/>
      <c r="C10" s="90"/>
      <c r="D10" s="90"/>
      <c r="E10" s="90"/>
      <c r="F10" s="90"/>
      <c r="G10" s="90"/>
      <c r="H10" s="91"/>
      <c r="I10" s="13" t="s">
        <v>59</v>
      </c>
      <c r="J10" s="13" t="s">
        <v>60</v>
      </c>
      <c r="K10" s="13" t="s">
        <v>61</v>
      </c>
      <c r="L10" s="14" t="s">
        <v>46</v>
      </c>
      <c r="M10" s="15">
        <f>VLOOKUP('MATRIZ DE RIESGOS DE SST'!L10,'[8]MAPAS DE RIESGOS INHER Y RESID'!$E$3:$F$7,2,FALSE)</f>
        <v>2</v>
      </c>
      <c r="N10" s="14" t="s">
        <v>57</v>
      </c>
      <c r="O10" s="15">
        <f>VLOOKUP('MATRIZ DE RIESGOS DE SST'!N10,'[8]MAPAS DE RIESGOS INHER Y RESID'!$O$3:$P$7,2,FALSE)</f>
        <v>4</v>
      </c>
      <c r="P10" s="15">
        <f t="shared" si="0"/>
        <v>8</v>
      </c>
      <c r="Q10" s="14" t="str">
        <f>IF(OR('[8]MAPAS DE RIESGOS INHER Y RESID'!$G$7='MATRIZ DE RIESGOS DE SST'!P10,P10&lt;'[8]MAPAS DE RIESGOS INHER Y RESID'!$G$3+1),'[8]MAPAS DE RIESGOS INHER Y RESID'!$M$6,IF(OR('[8]MAPAS DE RIESGOS INHER Y RESID'!$H$5='MATRIZ DE RIESGOS DE SST'!P10,P10&lt;'[8]MAPAS DE RIESGOS INHER Y RESID'!$I$5+1),'[8]MAPAS DE RIESGOS INHER Y RESID'!$M$5,IF(OR('[8]MAPAS DE RIESGOS INHER Y RESID'!$I$4='MATRIZ DE RIESGOS DE SST'!P10,P10&lt;'[8]MAPAS DE RIESGOS INHER Y RESID'!$J$4+1),'[8]MAPAS DE RIESGOS INHER Y RESID'!$M$4,'[8]MAPAS DE RIESGOS INHER Y RESID'!$M$3)))</f>
        <v>BAJO</v>
      </c>
      <c r="R10" s="17" t="s">
        <v>62</v>
      </c>
      <c r="S10" s="17"/>
      <c r="T10" s="17" t="s">
        <v>351</v>
      </c>
      <c r="U10" s="17"/>
      <c r="V10" s="14" t="s">
        <v>39</v>
      </c>
      <c r="W10" s="18">
        <f>VLOOKUP(V10,'[8]MAPAS DE RIESGOS INHER Y RESID'!$E$16:$F$18,2,FALSE)</f>
        <v>0.4</v>
      </c>
      <c r="X10" s="19">
        <f t="shared" si="1"/>
        <v>4.8</v>
      </c>
      <c r="Y10" s="20" t="str">
        <f>IF(OR('[8]MAPAS DE RIESGOS INHER Y RESID'!$G$18='MATRIZ DE RIESGOS DE SST'!X10,X10&lt;'[8]MAPAS DE RIESGOS INHER Y RESID'!$G$16+1),'[8]MAPAS DE RIESGOS INHER Y RESID'!$M$19,IF(OR('[8]MAPAS DE RIESGOS INHER Y RESID'!$H$17='MATRIZ DE RIESGOS DE SST'!X10,X10&lt;'[8]MAPAS DE RIESGOS INHER Y RESID'!$I$18+1),'[8]MAPAS DE RIESGOS INHER Y RESID'!$M$18,IF(OR('[8]MAPAS DE RIESGOS INHER Y RESID'!$I$17='MATRIZ DE RIESGOS DE SST'!X10,X10&lt;'[8]MAPAS DE RIESGOS INHER Y RESID'!$J$17+1),'[8]MAPAS DE RIESGOS INHER Y RESID'!$M$17,'[8]MAPAS DE RIESGOS INHER Y RESID'!$M$16)))</f>
        <v>BAJO</v>
      </c>
      <c r="Z10" s="13" t="str">
        <f>VLOOKUP('MATRIZ DE RIESGOS DE SST'!Y10,'[8]TABLA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" spans="1:26" ht="211.5" customHeight="1" x14ac:dyDescent="0.25">
      <c r="A11" s="91"/>
      <c r="B11" s="90"/>
      <c r="C11" s="90"/>
      <c r="D11" s="90"/>
      <c r="E11" s="90"/>
      <c r="F11" s="90"/>
      <c r="G11" s="90"/>
      <c r="H11" s="91"/>
      <c r="I11" s="13" t="s">
        <v>63</v>
      </c>
      <c r="J11" s="13" t="s">
        <v>64</v>
      </c>
      <c r="K11" s="13" t="s">
        <v>65</v>
      </c>
      <c r="L11" s="14" t="s">
        <v>46</v>
      </c>
      <c r="M11" s="15">
        <f>VLOOKUP('MATRIZ DE RIESGOS DE SST'!L11,'[8]MAPAS DE RIESGOS INHER Y RESID'!$E$3:$F$7,2,FALSE)</f>
        <v>2</v>
      </c>
      <c r="N11" s="14" t="s">
        <v>57</v>
      </c>
      <c r="O11" s="15">
        <f>VLOOKUP('MATRIZ DE RIESGOS DE SST'!N11,'[8]MAPAS DE RIESGOS INHER Y RESID'!$O$3:$P$7,2,FALSE)</f>
        <v>4</v>
      </c>
      <c r="P11" s="15">
        <f t="shared" si="0"/>
        <v>8</v>
      </c>
      <c r="Q11" s="14" t="str">
        <f>IF(OR('[8]MAPAS DE RIESGOS INHER Y RESID'!$G$7='MATRIZ DE RIESGOS DE SST'!P11,P11&lt;'[8]MAPAS DE RIESGOS INHER Y RESID'!$G$3+1),'[8]MAPAS DE RIESGOS INHER Y RESID'!$M$6,IF(OR('[8]MAPAS DE RIESGOS INHER Y RESID'!$H$5='MATRIZ DE RIESGOS DE SST'!P11,P11&lt;'[8]MAPAS DE RIESGOS INHER Y RESID'!$I$5+1),'[8]MAPAS DE RIESGOS INHER Y RESID'!$M$5,IF(OR('[8]MAPAS DE RIESGOS INHER Y RESID'!$I$4='MATRIZ DE RIESGOS DE SST'!P11,P11&lt;'[8]MAPAS DE RIESGOS INHER Y RESID'!$J$4+1),'[8]MAPAS DE RIESGOS INHER Y RESID'!$M$4,'[8]MAPAS DE RIESGOS INHER Y RESID'!$M$3)))</f>
        <v>BAJO</v>
      </c>
      <c r="R11" s="17"/>
      <c r="S11" s="17"/>
      <c r="T11" s="17" t="s">
        <v>66</v>
      </c>
      <c r="U11" s="17" t="s">
        <v>352</v>
      </c>
      <c r="V11" s="14" t="s">
        <v>39</v>
      </c>
      <c r="W11" s="18">
        <f>VLOOKUP(V11,'[8]MAPAS DE RIESGOS INHER Y RESID'!$E$16:$F$18,2,FALSE)</f>
        <v>0.4</v>
      </c>
      <c r="X11" s="19">
        <f t="shared" si="1"/>
        <v>4.8</v>
      </c>
      <c r="Y11" s="20" t="str">
        <f>IF(OR('[8]MAPAS DE RIESGOS INHER Y RESID'!$G$18='MATRIZ DE RIESGOS DE SST'!X11,X11&lt;'[8]MAPAS DE RIESGOS INHER Y RESID'!$G$16+1),'[8]MAPAS DE RIESGOS INHER Y RESID'!$M$19,IF(OR('[8]MAPAS DE RIESGOS INHER Y RESID'!$H$17='MATRIZ DE RIESGOS DE SST'!X11,X11&lt;'[8]MAPAS DE RIESGOS INHER Y RESID'!$I$18+1),'[8]MAPAS DE RIESGOS INHER Y RESID'!$M$18,IF(OR('[8]MAPAS DE RIESGOS INHER Y RESID'!$I$17='MATRIZ DE RIESGOS DE SST'!X11,X11&lt;'[8]MAPAS DE RIESGOS INHER Y RESID'!$J$17+1),'[8]MAPAS DE RIESGOS INHER Y RESID'!$M$17,'[8]MAPAS DE RIESGOS INHER Y RESID'!$M$16)))</f>
        <v>BAJO</v>
      </c>
      <c r="Z11" s="13" t="str">
        <f>VLOOKUP('MATRIZ DE RIESGOS DE SST'!Y11,'[8]TABLA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" spans="1:26" ht="204" customHeight="1" x14ac:dyDescent="0.25">
      <c r="A12" s="91"/>
      <c r="B12" s="90"/>
      <c r="C12" s="90"/>
      <c r="D12" s="90"/>
      <c r="E12" s="90"/>
      <c r="F12" s="90"/>
      <c r="G12" s="90"/>
      <c r="H12" s="91"/>
      <c r="I12" s="13" t="s">
        <v>67</v>
      </c>
      <c r="J12" s="13" t="s">
        <v>68</v>
      </c>
      <c r="K12" s="13" t="s">
        <v>65</v>
      </c>
      <c r="L12" s="14" t="s">
        <v>46</v>
      </c>
      <c r="M12" s="15">
        <f>VLOOKUP('MATRIZ DE RIESGOS DE SST'!L12,'[8]MAPAS DE RIESGOS INHER Y RESID'!$E$3:$F$7,2,FALSE)</f>
        <v>2</v>
      </c>
      <c r="N12" s="14" t="s">
        <v>40</v>
      </c>
      <c r="O12" s="15">
        <f>VLOOKUP('MATRIZ DE RIESGOS DE SST'!N12,'[8]MAPAS DE RIESGOS INHER Y RESID'!$O$3:$P$7,2,FALSE)</f>
        <v>16</v>
      </c>
      <c r="P12" s="15">
        <f t="shared" si="0"/>
        <v>32</v>
      </c>
      <c r="Q12" s="14" t="str">
        <f>IF(OR('[8]MAPAS DE RIESGOS INHER Y RESID'!$G$7='MATRIZ DE RIESGOS DE SST'!P12,P12&lt;'[8]MAPAS DE RIESGOS INHER Y RESID'!$G$3+1),'[8]MAPAS DE RIESGOS INHER Y RESID'!$M$6,IF(OR('[8]MAPAS DE RIESGOS INHER Y RESID'!$H$5='MATRIZ DE RIESGOS DE SST'!P12,P12&lt;'[8]MAPAS DE RIESGOS INHER Y RESID'!$I$5+1),'[8]MAPAS DE RIESGOS INHER Y RESID'!$M$5,IF(OR('[8]MAPAS DE RIESGOS INHER Y RESID'!$I$4='MATRIZ DE RIESGOS DE SST'!P12,P12&lt;'[8]MAPAS DE RIESGOS INHER Y RESID'!$J$4+1),'[8]MAPAS DE RIESGOS INHER Y RESID'!$M$4,'[8]MAPAS DE RIESGOS INHER Y RESID'!$M$3)))</f>
        <v>MODERADO</v>
      </c>
      <c r="R12" s="17"/>
      <c r="S12" s="17"/>
      <c r="T12" s="17" t="s">
        <v>69</v>
      </c>
      <c r="U12" s="17" t="s">
        <v>353</v>
      </c>
      <c r="V12" s="14" t="s">
        <v>39</v>
      </c>
      <c r="W12" s="18">
        <f>VLOOKUP(V12,'[8]MAPAS DE RIESGOS INHER Y RESID'!$E$16:$F$18,2,FALSE)</f>
        <v>0.4</v>
      </c>
      <c r="X12" s="19">
        <f t="shared" si="1"/>
        <v>19.2</v>
      </c>
      <c r="Y12" s="20" t="str">
        <f>IF(OR('[8]MAPAS DE RIESGOS INHER Y RESID'!$G$18='MATRIZ DE RIESGOS DE SST'!X12,X12&lt;'[8]MAPAS DE RIESGOS INHER Y RESID'!$G$16+1),'[8]MAPAS DE RIESGOS INHER Y RESID'!$M$19,IF(OR('[8]MAPAS DE RIESGOS INHER Y RESID'!$H$17='MATRIZ DE RIESGOS DE SST'!X12,X12&lt;'[8]MAPAS DE RIESGOS INHER Y RESID'!$I$18+1),'[8]MAPAS DE RIESGOS INHER Y RESID'!$M$18,IF(OR('[8]MAPAS DE RIESGOS INHER Y RESID'!$I$17='MATRIZ DE RIESGOS DE SST'!X12,X12&lt;'[8]MAPAS DE RIESGOS INHER Y RESID'!$J$17+1),'[8]MAPAS DE RIESGOS INHER Y RESID'!$M$17,'[8]MAPAS DE RIESGOS INHER Y RESID'!$M$16)))</f>
        <v>MODERADO</v>
      </c>
      <c r="Z12" s="13" t="str">
        <f>VLOOKUP('MATRIZ DE RIESGOS DE SST'!Y12,'[8]TABLA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3" spans="1:26" ht="203.25" customHeight="1" x14ac:dyDescent="0.25">
      <c r="A13" s="91"/>
      <c r="B13" s="90"/>
      <c r="C13" s="90"/>
      <c r="D13" s="90"/>
      <c r="E13" s="90"/>
      <c r="F13" s="90"/>
      <c r="G13" s="90"/>
      <c r="H13" s="91"/>
      <c r="I13" s="13" t="s">
        <v>70</v>
      </c>
      <c r="J13" s="13" t="s">
        <v>71</v>
      </c>
      <c r="K13" s="13" t="s">
        <v>65</v>
      </c>
      <c r="L13" s="14" t="s">
        <v>46</v>
      </c>
      <c r="M13" s="15">
        <f>VLOOKUP('MATRIZ DE RIESGOS DE SST'!L13,'[8]MAPAS DE RIESGOS INHER Y RESID'!$E$3:$F$7,2,FALSE)</f>
        <v>2</v>
      </c>
      <c r="N13" s="14" t="s">
        <v>40</v>
      </c>
      <c r="O13" s="15">
        <f>VLOOKUP('MATRIZ DE RIESGOS DE SST'!N13,'[8]MAPAS DE RIESGOS INHER Y RESID'!$O$3:$P$7,2,FALSE)</f>
        <v>16</v>
      </c>
      <c r="P13" s="15">
        <f t="shared" si="0"/>
        <v>32</v>
      </c>
      <c r="Q13" s="14" t="str">
        <f>IF(OR('[8]MAPAS DE RIESGOS INHER Y RESID'!$G$7='MATRIZ DE RIESGOS DE SST'!P13,P13&lt;'[8]MAPAS DE RIESGOS INHER Y RESID'!$G$3+1),'[8]MAPAS DE RIESGOS INHER Y RESID'!$M$6,IF(OR('[8]MAPAS DE RIESGOS INHER Y RESID'!$H$5='MATRIZ DE RIESGOS DE SST'!P13,P13&lt;'[8]MAPAS DE RIESGOS INHER Y RESID'!$I$5+1),'[8]MAPAS DE RIESGOS INHER Y RESID'!$M$5,IF(OR('[8]MAPAS DE RIESGOS INHER Y RESID'!$I$4='MATRIZ DE RIESGOS DE SST'!P13,P13&lt;'[8]MAPAS DE RIESGOS INHER Y RESID'!$J$4+1),'[8]MAPAS DE RIESGOS INHER Y RESID'!$M$4,'[8]MAPAS DE RIESGOS INHER Y RESID'!$M$3)))</f>
        <v>MODERADO</v>
      </c>
      <c r="R13" s="17"/>
      <c r="S13" s="17"/>
      <c r="T13" s="17" t="s">
        <v>66</v>
      </c>
      <c r="U13" s="17" t="s">
        <v>72</v>
      </c>
      <c r="V13" s="14" t="s">
        <v>43</v>
      </c>
      <c r="W13" s="18">
        <f>VLOOKUP(V13,'[8]MAPAS DE RIESGOS INHER Y RESID'!$E$16:$F$18,2,FALSE)</f>
        <v>0.9</v>
      </c>
      <c r="X13" s="19">
        <f t="shared" si="1"/>
        <v>3.1999999999999993</v>
      </c>
      <c r="Y13" s="20" t="str">
        <f>IF(OR('[8]MAPAS DE RIESGOS INHER Y RESID'!$G$18='MATRIZ DE RIESGOS DE SST'!X13,X13&lt;'[8]MAPAS DE RIESGOS INHER Y RESID'!$G$16+1),'[8]MAPAS DE RIESGOS INHER Y RESID'!$M$19,IF(OR('[8]MAPAS DE RIESGOS INHER Y RESID'!$H$17='MATRIZ DE RIESGOS DE SST'!X13,X13&lt;'[8]MAPAS DE RIESGOS INHER Y RESID'!$I$18+1),'[8]MAPAS DE RIESGOS INHER Y RESID'!$M$18,IF(OR('[8]MAPAS DE RIESGOS INHER Y RESID'!$I$17='MATRIZ DE RIESGOS DE SST'!X13,X13&lt;'[8]MAPAS DE RIESGOS INHER Y RESID'!$J$17+1),'[8]MAPAS DE RIESGOS INHER Y RESID'!$M$17,'[8]MAPAS DE RIESGOS INHER Y RESID'!$M$16)))</f>
        <v>BAJO</v>
      </c>
      <c r="Z13" s="13" t="str">
        <f>VLOOKUP('MATRIZ DE RIESGOS DE SST'!Y13,'[8]TABLA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" spans="1:26" ht="291" customHeight="1" x14ac:dyDescent="0.25">
      <c r="A14" s="91"/>
      <c r="B14" s="90"/>
      <c r="C14" s="90"/>
      <c r="D14" s="90"/>
      <c r="E14" s="90"/>
      <c r="F14" s="90"/>
      <c r="G14" s="90"/>
      <c r="H14" s="91"/>
      <c r="I14" s="13" t="s">
        <v>73</v>
      </c>
      <c r="J14" s="13" t="s">
        <v>74</v>
      </c>
      <c r="K14" s="13" t="s">
        <v>75</v>
      </c>
      <c r="L14" s="14" t="s">
        <v>39</v>
      </c>
      <c r="M14" s="15">
        <f>VLOOKUP('MATRIZ DE RIESGOS DE SST'!L14,'[8]MAPAS DE RIESGOS INHER Y RESID'!$E$3:$F$7,2,FALSE)</f>
        <v>3</v>
      </c>
      <c r="N14" s="14" t="s">
        <v>40</v>
      </c>
      <c r="O14" s="15">
        <f>VLOOKUP('MATRIZ DE RIESGOS DE SST'!N14,'[8]MAPAS DE RIESGOS INHER Y RESID'!$O$3:$P$7,2,FALSE)</f>
        <v>16</v>
      </c>
      <c r="P14" s="15">
        <f t="shared" si="0"/>
        <v>48</v>
      </c>
      <c r="Q14" s="14" t="str">
        <f>IF(OR('[8]MAPAS DE RIESGOS INHER Y RESID'!$G$7='MATRIZ DE RIESGOS DE SST'!P14,P14&lt;'[8]MAPAS DE RIESGOS INHER Y RESID'!$G$3+1),'[8]MAPAS DE RIESGOS INHER Y RESID'!$M$6,IF(OR('[8]MAPAS DE RIESGOS INHER Y RESID'!$H$5='MATRIZ DE RIESGOS DE SST'!P14,P14&lt;'[8]MAPAS DE RIESGOS INHER Y RESID'!$I$5+1),'[8]MAPAS DE RIESGOS INHER Y RESID'!$M$5,IF(OR('[8]MAPAS DE RIESGOS INHER Y RESID'!$I$4='MATRIZ DE RIESGOS DE SST'!P14,P14&lt;'[8]MAPAS DE RIESGOS INHER Y RESID'!$J$4+1),'[8]MAPAS DE RIESGOS INHER Y RESID'!$M$4,'[8]MAPAS DE RIESGOS INHER Y RESID'!$M$3)))</f>
        <v>MODERADO</v>
      </c>
      <c r="R14" s="17"/>
      <c r="S14" s="17" t="s">
        <v>76</v>
      </c>
      <c r="T14" s="17"/>
      <c r="U14" s="17" t="s">
        <v>77</v>
      </c>
      <c r="V14" s="14" t="s">
        <v>43</v>
      </c>
      <c r="W14" s="18">
        <f>VLOOKUP(V14,'[8]MAPAS DE RIESGOS INHER Y RESID'!$E$16:$F$18,2,FALSE)</f>
        <v>0.9</v>
      </c>
      <c r="X14" s="19">
        <f t="shared" si="1"/>
        <v>4.7999999999999972</v>
      </c>
      <c r="Y14" s="20" t="str">
        <f>IF(OR('[8]MAPAS DE RIESGOS INHER Y RESID'!$G$18='MATRIZ DE RIESGOS DE SST'!X14,X14&lt;'[8]MAPAS DE RIESGOS INHER Y RESID'!$G$16+1),'[8]MAPAS DE RIESGOS INHER Y RESID'!$M$19,IF(OR('[8]MAPAS DE RIESGOS INHER Y RESID'!$H$17='MATRIZ DE RIESGOS DE SST'!X14,X14&lt;'[8]MAPAS DE RIESGOS INHER Y RESID'!$I$18+1),'[8]MAPAS DE RIESGOS INHER Y RESID'!$M$18,IF(OR('[8]MAPAS DE RIESGOS INHER Y RESID'!$I$17='MATRIZ DE RIESGOS DE SST'!X14,X14&lt;'[8]MAPAS DE RIESGOS INHER Y RESID'!$J$17+1),'[8]MAPAS DE RIESGOS INHER Y RESID'!$M$17,'[8]MAPAS DE RIESGOS INHER Y RESID'!$M$16)))</f>
        <v>BAJO</v>
      </c>
      <c r="Z14" s="13" t="str">
        <f>VLOOKUP('MATRIZ DE RIESGOS DE SST'!Y14,'[8]TABLA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" spans="1:26" ht="201" customHeight="1" x14ac:dyDescent="0.25">
      <c r="A15" s="91"/>
      <c r="B15" s="90"/>
      <c r="C15" s="90"/>
      <c r="D15" s="90"/>
      <c r="E15" s="90"/>
      <c r="F15" s="90"/>
      <c r="G15" s="90"/>
      <c r="H15" s="91"/>
      <c r="I15" s="13" t="s">
        <v>78</v>
      </c>
      <c r="J15" s="13" t="s">
        <v>117</v>
      </c>
      <c r="K15" s="13" t="s">
        <v>79</v>
      </c>
      <c r="L15" s="14" t="s">
        <v>46</v>
      </c>
      <c r="M15" s="15">
        <f>VLOOKUP('MATRIZ DE RIESGOS DE SST'!L15,'[8]MAPAS DE RIESGOS INHER Y RESID'!$E$3:$F$7,2,FALSE)</f>
        <v>2</v>
      </c>
      <c r="N15" s="14" t="s">
        <v>40</v>
      </c>
      <c r="O15" s="15">
        <f>VLOOKUP('MATRIZ DE RIESGOS DE SST'!N15,'[8]MAPAS DE RIESGOS INHER Y RESID'!$O$3:$P$7,2,FALSE)</f>
        <v>16</v>
      </c>
      <c r="P15" s="15">
        <f t="shared" si="0"/>
        <v>32</v>
      </c>
      <c r="Q15" s="14" t="str">
        <f>IF(OR('[8]MAPAS DE RIESGOS INHER Y RESID'!$G$7='MATRIZ DE RIESGOS DE SST'!P15,P15&lt;'[8]MAPAS DE RIESGOS INHER Y RESID'!$G$3+1),'[8]MAPAS DE RIESGOS INHER Y RESID'!$M$6,IF(OR('[8]MAPAS DE RIESGOS INHER Y RESID'!$H$5='MATRIZ DE RIESGOS DE SST'!P15,P15&lt;'[8]MAPAS DE RIESGOS INHER Y RESID'!$I$5+1),'[8]MAPAS DE RIESGOS INHER Y RESID'!$M$5,IF(OR('[8]MAPAS DE RIESGOS INHER Y RESID'!$I$4='MATRIZ DE RIESGOS DE SST'!P15,P15&lt;'[8]MAPAS DE RIESGOS INHER Y RESID'!$J$4+1),'[8]MAPAS DE RIESGOS INHER Y RESID'!$M$4,'[8]MAPAS DE RIESGOS INHER Y RESID'!$M$3)))</f>
        <v>MODERADO</v>
      </c>
      <c r="R15" s="17" t="s">
        <v>80</v>
      </c>
      <c r="S15" s="17"/>
      <c r="T15" s="17"/>
      <c r="U15" s="17"/>
      <c r="V15" s="14" t="s">
        <v>43</v>
      </c>
      <c r="W15" s="18">
        <f>VLOOKUP(V15,'[8]MAPAS DE RIESGOS INHER Y RESID'!$E$16:$F$18,2,FALSE)</f>
        <v>0.9</v>
      </c>
      <c r="X15" s="19">
        <f t="shared" si="1"/>
        <v>3.1999999999999993</v>
      </c>
      <c r="Y15" s="20" t="str">
        <f>IF(OR('[8]MAPAS DE RIESGOS INHER Y RESID'!$G$18='MATRIZ DE RIESGOS DE SST'!X15,X15&lt;'[8]MAPAS DE RIESGOS INHER Y RESID'!$G$16+1),'[8]MAPAS DE RIESGOS INHER Y RESID'!$M$19,IF(OR('[8]MAPAS DE RIESGOS INHER Y RESID'!$H$17='MATRIZ DE RIESGOS DE SST'!X15,X15&lt;'[8]MAPAS DE RIESGOS INHER Y RESID'!$I$18+1),'[8]MAPAS DE RIESGOS INHER Y RESID'!$M$18,IF(OR('[8]MAPAS DE RIESGOS INHER Y RESID'!$I$17='MATRIZ DE RIESGOS DE SST'!X15,X15&lt;'[8]MAPAS DE RIESGOS INHER Y RESID'!$J$17+1),'[8]MAPAS DE RIESGOS INHER Y RESID'!$M$17,'[8]MAPAS DE RIESGOS INHER Y RESID'!$M$16)))</f>
        <v>BAJO</v>
      </c>
      <c r="Z15" s="13" t="str">
        <f>VLOOKUP('MATRIZ DE RIESGOS DE SST'!Y15,'[8]TABLA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" spans="1:26" ht="207" customHeight="1" x14ac:dyDescent="0.25">
      <c r="A16" s="91"/>
      <c r="B16" s="90"/>
      <c r="C16" s="90"/>
      <c r="D16" s="90"/>
      <c r="E16" s="90"/>
      <c r="F16" s="90"/>
      <c r="G16" s="90"/>
      <c r="H16" s="91"/>
      <c r="I16" s="13" t="s">
        <v>81</v>
      </c>
      <c r="J16" s="13" t="s">
        <v>82</v>
      </c>
      <c r="K16" s="13" t="s">
        <v>83</v>
      </c>
      <c r="L16" s="14" t="s">
        <v>39</v>
      </c>
      <c r="M16" s="15">
        <f>VLOOKUP('MATRIZ DE RIESGOS DE SST'!L16,'[8]MAPAS DE RIESGOS INHER Y RESID'!$E$3:$F$7,2,FALSE)</f>
        <v>3</v>
      </c>
      <c r="N16" s="14" t="s">
        <v>40</v>
      </c>
      <c r="O16" s="15">
        <f>VLOOKUP('MATRIZ DE RIESGOS DE SST'!N16,'[8]MAPAS DE RIESGOS INHER Y RESID'!$O$3:$P$7,2,FALSE)</f>
        <v>16</v>
      </c>
      <c r="P16" s="15">
        <f t="shared" si="0"/>
        <v>48</v>
      </c>
      <c r="Q16" s="14" t="str">
        <f>IF(OR('[8]MAPAS DE RIESGOS INHER Y RESID'!$G$7='MATRIZ DE RIESGOS DE SST'!P16,P16&lt;'[8]MAPAS DE RIESGOS INHER Y RESID'!$G$3+1),'[8]MAPAS DE RIESGOS INHER Y RESID'!$M$6,IF(OR('[8]MAPAS DE RIESGOS INHER Y RESID'!$H$5='MATRIZ DE RIESGOS DE SST'!P16,P16&lt;'[8]MAPAS DE RIESGOS INHER Y RESID'!$I$5+1),'[8]MAPAS DE RIESGOS INHER Y RESID'!$M$5,IF(OR('[8]MAPAS DE RIESGOS INHER Y RESID'!$I$4='MATRIZ DE RIESGOS DE SST'!P16,P16&lt;'[8]MAPAS DE RIESGOS INHER Y RESID'!$J$4+1),'[8]MAPAS DE RIESGOS INHER Y RESID'!$M$4,'[8]MAPAS DE RIESGOS INHER Y RESID'!$M$3)))</f>
        <v>MODERADO</v>
      </c>
      <c r="R16" s="17"/>
      <c r="S16" s="17" t="s">
        <v>84</v>
      </c>
      <c r="T16" s="17"/>
      <c r="U16" s="17" t="s">
        <v>85</v>
      </c>
      <c r="V16" s="14" t="s">
        <v>43</v>
      </c>
      <c r="W16" s="18">
        <f>VLOOKUP(V16,'[8]MAPAS DE RIESGOS INHER Y RESID'!$E$16:$F$18,2,FALSE)</f>
        <v>0.9</v>
      </c>
      <c r="X16" s="19">
        <f t="shared" si="1"/>
        <v>4.7999999999999972</v>
      </c>
      <c r="Y16" s="20" t="str">
        <f>IF(OR('[8]MAPAS DE RIESGOS INHER Y RESID'!$G$18='MATRIZ DE RIESGOS DE SST'!X16,X16&lt;'[8]MAPAS DE RIESGOS INHER Y RESID'!$G$16+1),'[8]MAPAS DE RIESGOS INHER Y RESID'!$M$19,IF(OR('[8]MAPAS DE RIESGOS INHER Y RESID'!$H$17='MATRIZ DE RIESGOS DE SST'!X16,X16&lt;'[8]MAPAS DE RIESGOS INHER Y RESID'!$I$18+1),'[8]MAPAS DE RIESGOS INHER Y RESID'!$M$18,IF(OR('[8]MAPAS DE RIESGOS INHER Y RESID'!$I$17='MATRIZ DE RIESGOS DE SST'!X16,X16&lt;'[8]MAPAS DE RIESGOS INHER Y RESID'!$J$17+1),'[8]MAPAS DE RIESGOS INHER Y RESID'!$M$17,'[8]MAPAS DE RIESGOS INHER Y RESID'!$M$16)))</f>
        <v>BAJO</v>
      </c>
      <c r="Z16" s="13" t="str">
        <f>VLOOKUP('MATRIZ DE RIESGOS DE SST'!Y16,'[8]TABLA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" spans="1:26" ht="184.5" customHeight="1" x14ac:dyDescent="0.25">
      <c r="A17" s="91"/>
      <c r="B17" s="90"/>
      <c r="C17" s="90"/>
      <c r="D17" s="90"/>
      <c r="E17" s="90"/>
      <c r="F17" s="90"/>
      <c r="G17" s="90"/>
      <c r="H17" s="91"/>
      <c r="I17" s="13" t="s">
        <v>86</v>
      </c>
      <c r="J17" s="13" t="s">
        <v>87</v>
      </c>
      <c r="K17" s="13" t="s">
        <v>88</v>
      </c>
      <c r="L17" s="14" t="s">
        <v>46</v>
      </c>
      <c r="M17" s="15">
        <f>VLOOKUP('MATRIZ DE RIESGOS DE SST'!L17,'[8]MAPAS DE RIESGOS INHER Y RESID'!$E$3:$F$7,2,FALSE)</f>
        <v>2</v>
      </c>
      <c r="N17" s="14" t="s">
        <v>40</v>
      </c>
      <c r="O17" s="15">
        <f>VLOOKUP('MATRIZ DE RIESGOS DE SST'!N17,'[8]MAPAS DE RIESGOS INHER Y RESID'!$O$3:$P$7,2,FALSE)</f>
        <v>16</v>
      </c>
      <c r="P17" s="15">
        <f t="shared" si="0"/>
        <v>32</v>
      </c>
      <c r="Q17" s="14" t="str">
        <f>IF(OR('[8]MAPAS DE RIESGOS INHER Y RESID'!$G$7='MATRIZ DE RIESGOS DE SST'!P17,P17&lt;'[8]MAPAS DE RIESGOS INHER Y RESID'!$G$3+1),'[8]MAPAS DE RIESGOS INHER Y RESID'!$M$6,IF(OR('[8]MAPAS DE RIESGOS INHER Y RESID'!$H$5='MATRIZ DE RIESGOS DE SST'!P17,P17&lt;'[8]MAPAS DE RIESGOS INHER Y RESID'!$I$5+1),'[8]MAPAS DE RIESGOS INHER Y RESID'!$M$5,IF(OR('[8]MAPAS DE RIESGOS INHER Y RESID'!$I$4='MATRIZ DE RIESGOS DE SST'!P17,P17&lt;'[8]MAPAS DE RIESGOS INHER Y RESID'!$J$4+1),'[8]MAPAS DE RIESGOS INHER Y RESID'!$M$4,'[8]MAPAS DE RIESGOS INHER Y RESID'!$M$3)))</f>
        <v>MODERADO</v>
      </c>
      <c r="R17" s="17"/>
      <c r="S17" s="17" t="s">
        <v>89</v>
      </c>
      <c r="T17" s="17"/>
      <c r="U17" s="17" t="s">
        <v>85</v>
      </c>
      <c r="V17" s="14" t="s">
        <v>39</v>
      </c>
      <c r="W17" s="18">
        <f>VLOOKUP(V17,'[8]MAPAS DE RIESGOS INHER Y RESID'!$E$16:$F$18,2,FALSE)</f>
        <v>0.4</v>
      </c>
      <c r="X17" s="19">
        <f t="shared" si="1"/>
        <v>19.2</v>
      </c>
      <c r="Y17" s="20" t="str">
        <f>IF(OR('[8]MAPAS DE RIESGOS INHER Y RESID'!$G$18='MATRIZ DE RIESGOS DE SST'!X17,X17&lt;'[8]MAPAS DE RIESGOS INHER Y RESID'!$G$16+1),'[8]MAPAS DE RIESGOS INHER Y RESID'!$M$19,IF(OR('[8]MAPAS DE RIESGOS INHER Y RESID'!$H$17='MATRIZ DE RIESGOS DE SST'!X17,X17&lt;'[8]MAPAS DE RIESGOS INHER Y RESID'!$I$18+1),'[8]MAPAS DE RIESGOS INHER Y RESID'!$M$18,IF(OR('[8]MAPAS DE RIESGOS INHER Y RESID'!$I$17='MATRIZ DE RIESGOS DE SST'!X17,X17&lt;'[8]MAPAS DE RIESGOS INHER Y RESID'!$J$17+1),'[8]MAPAS DE RIESGOS INHER Y RESID'!$M$17,'[8]MAPAS DE RIESGOS INHER Y RESID'!$M$16)))</f>
        <v>MODERADO</v>
      </c>
      <c r="Z17" s="13" t="str">
        <f>VLOOKUP('MATRIZ DE RIESGOS DE SST'!Y17,'[8]TABLA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8" spans="1:26" ht="210.75" customHeight="1" x14ac:dyDescent="0.25">
      <c r="A18" s="91"/>
      <c r="B18" s="90"/>
      <c r="C18" s="90"/>
      <c r="D18" s="90"/>
      <c r="E18" s="90"/>
      <c r="F18" s="90"/>
      <c r="G18" s="90"/>
      <c r="H18" s="91"/>
      <c r="I18" s="13" t="s">
        <v>90</v>
      </c>
      <c r="J18" s="13" t="s">
        <v>91</v>
      </c>
      <c r="K18" s="13" t="s">
        <v>92</v>
      </c>
      <c r="L18" s="14" t="s">
        <v>46</v>
      </c>
      <c r="M18" s="15">
        <f>VLOOKUP('MATRIZ DE RIESGOS DE SST'!L18,'[8]MAPAS DE RIESGOS INHER Y RESID'!$E$3:$F$7,2,FALSE)</f>
        <v>2</v>
      </c>
      <c r="N18" s="14" t="s">
        <v>57</v>
      </c>
      <c r="O18" s="15">
        <f>VLOOKUP('MATRIZ DE RIESGOS DE SST'!N18,'[8]MAPAS DE RIESGOS INHER Y RESID'!$O$3:$P$7,2,FALSE)</f>
        <v>4</v>
      </c>
      <c r="P18" s="15">
        <f t="shared" si="0"/>
        <v>8</v>
      </c>
      <c r="Q18" s="14" t="str">
        <f>IF(OR('[8]MAPAS DE RIESGOS INHER Y RESID'!$G$7='MATRIZ DE RIESGOS DE SST'!P18,P18&lt;'[8]MAPAS DE RIESGOS INHER Y RESID'!$G$3+1),'[8]MAPAS DE RIESGOS INHER Y RESID'!$M$6,IF(OR('[8]MAPAS DE RIESGOS INHER Y RESID'!$H$5='MATRIZ DE RIESGOS DE SST'!P18,P18&lt;'[8]MAPAS DE RIESGOS INHER Y RESID'!$I$5+1),'[8]MAPAS DE RIESGOS INHER Y RESID'!$M$5,IF(OR('[8]MAPAS DE RIESGOS INHER Y RESID'!$I$4='MATRIZ DE RIESGOS DE SST'!P18,P18&lt;'[8]MAPAS DE RIESGOS INHER Y RESID'!$J$4+1),'[8]MAPAS DE RIESGOS INHER Y RESID'!$M$4,'[8]MAPAS DE RIESGOS INHER Y RESID'!$M$3)))</f>
        <v>BAJO</v>
      </c>
      <c r="R18" s="17"/>
      <c r="S18" s="17"/>
      <c r="T18" s="17"/>
      <c r="U18" s="17" t="s">
        <v>93</v>
      </c>
      <c r="V18" s="14" t="s">
        <v>39</v>
      </c>
      <c r="W18" s="18">
        <f>VLOOKUP(V18,'[8]MAPAS DE RIESGOS INHER Y RESID'!$E$16:$F$18,2,FALSE)</f>
        <v>0.4</v>
      </c>
      <c r="X18" s="19">
        <f t="shared" si="1"/>
        <v>4.8</v>
      </c>
      <c r="Y18" s="20" t="str">
        <f>IF(OR('[8]MAPAS DE RIESGOS INHER Y RESID'!$G$18='MATRIZ DE RIESGOS DE SST'!X18,X18&lt;'[8]MAPAS DE RIESGOS INHER Y RESID'!$G$16+1),'[8]MAPAS DE RIESGOS INHER Y RESID'!$M$19,IF(OR('[8]MAPAS DE RIESGOS INHER Y RESID'!$H$17='MATRIZ DE RIESGOS DE SST'!X18,X18&lt;'[8]MAPAS DE RIESGOS INHER Y RESID'!$I$18+1),'[8]MAPAS DE RIESGOS INHER Y RESID'!$M$18,IF(OR('[8]MAPAS DE RIESGOS INHER Y RESID'!$I$17='MATRIZ DE RIESGOS DE SST'!X18,X18&lt;'[8]MAPAS DE RIESGOS INHER Y RESID'!$J$17+1),'[8]MAPAS DE RIESGOS INHER Y RESID'!$M$17,'[8]MAPAS DE RIESGOS INHER Y RESID'!$M$16)))</f>
        <v>BAJO</v>
      </c>
      <c r="Z18" s="13" t="str">
        <f>VLOOKUP('MATRIZ DE RIESGOS DE SST'!Y18,'[8]TABLA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9" spans="1:26" ht="185.25" customHeight="1" x14ac:dyDescent="0.25">
      <c r="A19" s="91"/>
      <c r="B19" s="90"/>
      <c r="C19" s="90"/>
      <c r="D19" s="90"/>
      <c r="E19" s="90"/>
      <c r="F19" s="90"/>
      <c r="G19" s="90"/>
      <c r="H19" s="91"/>
      <c r="I19" s="13" t="s">
        <v>94</v>
      </c>
      <c r="J19" s="13" t="s">
        <v>118</v>
      </c>
      <c r="K19" s="13" t="s">
        <v>119</v>
      </c>
      <c r="L19" s="14" t="s">
        <v>46</v>
      </c>
      <c r="M19" s="15">
        <f>VLOOKUP('MATRIZ DE RIESGOS DE SST'!L19,'[8]MAPAS DE RIESGOS INHER Y RESID'!$E$3:$F$7,2,FALSE)</f>
        <v>2</v>
      </c>
      <c r="N19" s="14" t="s">
        <v>40</v>
      </c>
      <c r="O19" s="15">
        <f>VLOOKUP('MATRIZ DE RIESGOS DE SST'!N19,'[8]MAPAS DE RIESGOS INHER Y RESID'!$O$3:$P$7,2,FALSE)</f>
        <v>16</v>
      </c>
      <c r="P19" s="15">
        <f t="shared" si="0"/>
        <v>32</v>
      </c>
      <c r="Q19" s="14" t="str">
        <f>IF(OR('[8]MAPAS DE RIESGOS INHER Y RESID'!$G$7='MATRIZ DE RIESGOS DE SST'!P19,P19&lt;'[8]MAPAS DE RIESGOS INHER Y RESID'!$G$3+1),'[8]MAPAS DE RIESGOS INHER Y RESID'!$M$6,IF(OR('[8]MAPAS DE RIESGOS INHER Y RESID'!$H$5='MATRIZ DE RIESGOS DE SST'!P19,P19&lt;'[8]MAPAS DE RIESGOS INHER Y RESID'!$I$5+1),'[8]MAPAS DE RIESGOS INHER Y RESID'!$M$5,IF(OR('[8]MAPAS DE RIESGOS INHER Y RESID'!$I$4='MATRIZ DE RIESGOS DE SST'!P19,P19&lt;'[8]MAPAS DE RIESGOS INHER Y RESID'!$J$4+1),'[8]MAPAS DE RIESGOS INHER Y RESID'!$M$4,'[8]MAPAS DE RIESGOS INHER Y RESID'!$M$3)))</f>
        <v>MODERADO</v>
      </c>
      <c r="R19" s="17" t="s">
        <v>98</v>
      </c>
      <c r="S19" s="17"/>
      <c r="T19" s="17"/>
      <c r="U19" s="17" t="s">
        <v>99</v>
      </c>
      <c r="V19" s="14" t="s">
        <v>43</v>
      </c>
      <c r="W19" s="18">
        <f>VLOOKUP(V19,'[8]MAPAS DE RIESGOS INHER Y RESID'!$E$16:$F$18,2,FALSE)</f>
        <v>0.9</v>
      </c>
      <c r="X19" s="19">
        <f t="shared" si="1"/>
        <v>3.1999999999999993</v>
      </c>
      <c r="Y19" s="20" t="str">
        <f>IF(OR('[8]MAPAS DE RIESGOS INHER Y RESID'!$G$18='MATRIZ DE RIESGOS DE SST'!X19,X19&lt;'[8]MAPAS DE RIESGOS INHER Y RESID'!$G$16+1),'[8]MAPAS DE RIESGOS INHER Y RESID'!$M$19,IF(OR('[8]MAPAS DE RIESGOS INHER Y RESID'!$H$17='MATRIZ DE RIESGOS DE SST'!X19,X19&lt;'[8]MAPAS DE RIESGOS INHER Y RESID'!$I$18+1),'[8]MAPAS DE RIESGOS INHER Y RESID'!$M$18,IF(OR('[8]MAPAS DE RIESGOS INHER Y RESID'!$I$17='MATRIZ DE RIESGOS DE SST'!X19,X19&lt;'[8]MAPAS DE RIESGOS INHER Y RESID'!$J$17+1),'[8]MAPAS DE RIESGOS INHER Y RESID'!$M$17,'[8]MAPAS DE RIESGOS INHER Y RESID'!$M$16)))</f>
        <v>BAJO</v>
      </c>
      <c r="Z19" s="13" t="str">
        <f>VLOOKUP('MATRIZ DE RIESGOS DE SST'!Y19,'[8]TABLA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0" spans="1:26" ht="201.75" customHeight="1" x14ac:dyDescent="0.25">
      <c r="A20" s="91"/>
      <c r="B20" s="90"/>
      <c r="C20" s="90"/>
      <c r="D20" s="90"/>
      <c r="E20" s="90"/>
      <c r="F20" s="90"/>
      <c r="G20" s="90"/>
      <c r="H20" s="91"/>
      <c r="I20" s="13" t="s">
        <v>100</v>
      </c>
      <c r="J20" s="13" t="s">
        <v>101</v>
      </c>
      <c r="K20" s="13" t="s">
        <v>102</v>
      </c>
      <c r="L20" s="14" t="s">
        <v>46</v>
      </c>
      <c r="M20" s="15">
        <f>VLOOKUP('MATRIZ DE RIESGOS DE SST'!L20,'[8]MAPAS DE RIESGOS INHER Y RESID'!$E$3:$F$7,2,FALSE)</f>
        <v>2</v>
      </c>
      <c r="N20" s="14" t="s">
        <v>40</v>
      </c>
      <c r="O20" s="15">
        <f>VLOOKUP('MATRIZ DE RIESGOS DE SST'!N20,'[8]MAPAS DE RIESGOS INHER Y RESID'!$O$3:$P$7,2,FALSE)</f>
        <v>16</v>
      </c>
      <c r="P20" s="15">
        <f t="shared" si="0"/>
        <v>32</v>
      </c>
      <c r="Q20" s="14" t="str">
        <f>IF(OR('[8]MAPAS DE RIESGOS INHER Y RESID'!$G$7='MATRIZ DE RIESGOS DE SST'!P20,P20&lt;'[8]MAPAS DE RIESGOS INHER Y RESID'!$G$3+1),'[8]MAPAS DE RIESGOS INHER Y RESID'!$M$6,IF(OR('[8]MAPAS DE RIESGOS INHER Y RESID'!$H$5='MATRIZ DE RIESGOS DE SST'!P20,P20&lt;'[8]MAPAS DE RIESGOS INHER Y RESID'!$I$5+1),'[8]MAPAS DE RIESGOS INHER Y RESID'!$M$5,IF(OR('[8]MAPAS DE RIESGOS INHER Y RESID'!$I$4='MATRIZ DE RIESGOS DE SST'!P20,P20&lt;'[8]MAPAS DE RIESGOS INHER Y RESID'!$J$4+1),'[8]MAPAS DE RIESGOS INHER Y RESID'!$M$4,'[8]MAPAS DE RIESGOS INHER Y RESID'!$M$3)))</f>
        <v>MODERADO</v>
      </c>
      <c r="R20" s="17"/>
      <c r="S20" s="17" t="s">
        <v>103</v>
      </c>
      <c r="T20" s="17"/>
      <c r="U20" s="17" t="s">
        <v>104</v>
      </c>
      <c r="V20" s="14" t="s">
        <v>39</v>
      </c>
      <c r="W20" s="18">
        <f>VLOOKUP(V20,'[8]MAPAS DE RIESGOS INHER Y RESID'!$E$16:$F$18,2,FALSE)</f>
        <v>0.4</v>
      </c>
      <c r="X20" s="19">
        <f t="shared" si="1"/>
        <v>19.2</v>
      </c>
      <c r="Y20" s="20" t="str">
        <f>IF(OR('[8]MAPAS DE RIESGOS INHER Y RESID'!$G$18='MATRIZ DE RIESGOS DE SST'!X20,X20&lt;'[8]MAPAS DE RIESGOS INHER Y RESID'!$G$16+1),'[8]MAPAS DE RIESGOS INHER Y RESID'!$M$19,IF(OR('[8]MAPAS DE RIESGOS INHER Y RESID'!$H$17='MATRIZ DE RIESGOS DE SST'!X20,X20&lt;'[8]MAPAS DE RIESGOS INHER Y RESID'!$I$18+1),'[8]MAPAS DE RIESGOS INHER Y RESID'!$M$18,IF(OR('[8]MAPAS DE RIESGOS INHER Y RESID'!$I$17='MATRIZ DE RIESGOS DE SST'!X20,X20&lt;'[8]MAPAS DE RIESGOS INHER Y RESID'!$J$17+1),'[8]MAPAS DE RIESGOS INHER Y RESID'!$M$17,'[8]MAPAS DE RIESGOS INHER Y RESID'!$M$16)))</f>
        <v>MODERADO</v>
      </c>
      <c r="Z20" s="13" t="str">
        <f>VLOOKUP('MATRIZ DE RIESGOS DE SST'!Y20,'[8]TABLA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1" spans="1:26" ht="209.25" customHeight="1" x14ac:dyDescent="0.25">
      <c r="A21" s="91"/>
      <c r="B21" s="90"/>
      <c r="C21" s="90"/>
      <c r="D21" s="90"/>
      <c r="E21" s="90"/>
      <c r="F21" s="90"/>
      <c r="G21" s="90"/>
      <c r="H21" s="91"/>
      <c r="I21" s="13" t="s">
        <v>108</v>
      </c>
      <c r="J21" s="13" t="s">
        <v>120</v>
      </c>
      <c r="K21" s="13" t="s">
        <v>109</v>
      </c>
      <c r="L21" s="14" t="s">
        <v>46</v>
      </c>
      <c r="M21" s="15">
        <f>VLOOKUP('MATRIZ DE RIESGOS DE SST'!L21,'[8]MAPAS DE RIESGOS INHER Y RESID'!$E$3:$F$7,2,FALSE)</f>
        <v>2</v>
      </c>
      <c r="N21" s="14" t="s">
        <v>57</v>
      </c>
      <c r="O21" s="15">
        <f>VLOOKUP('MATRIZ DE RIESGOS DE SST'!N21,'[8]MAPAS DE RIESGOS INHER Y RESID'!$O$3:$P$7,2,FALSE)</f>
        <v>4</v>
      </c>
      <c r="P21" s="15">
        <f t="shared" si="0"/>
        <v>8</v>
      </c>
      <c r="Q21" s="14" t="str">
        <f>IF(OR('[8]MAPAS DE RIESGOS INHER Y RESID'!$G$7='MATRIZ DE RIESGOS DE SST'!P21,P21&lt;'[8]MAPAS DE RIESGOS INHER Y RESID'!$G$3+1),'[8]MAPAS DE RIESGOS INHER Y RESID'!$M$6,IF(OR('[8]MAPAS DE RIESGOS INHER Y RESID'!$H$5='MATRIZ DE RIESGOS DE SST'!P21,P21&lt;'[8]MAPAS DE RIESGOS INHER Y RESID'!$I$5+1),'[8]MAPAS DE RIESGOS INHER Y RESID'!$M$5,IF(OR('[8]MAPAS DE RIESGOS INHER Y RESID'!$I$4='MATRIZ DE RIESGOS DE SST'!P21,P21&lt;'[8]MAPAS DE RIESGOS INHER Y RESID'!$J$4+1),'[8]MAPAS DE RIESGOS INHER Y RESID'!$M$4,'[8]MAPAS DE RIESGOS INHER Y RESID'!$M$3)))</f>
        <v>BAJO</v>
      </c>
      <c r="R21" s="17" t="s">
        <v>110</v>
      </c>
      <c r="S21" s="17" t="s">
        <v>111</v>
      </c>
      <c r="T21" s="17"/>
      <c r="U21" s="17"/>
      <c r="V21" s="14" t="s">
        <v>39</v>
      </c>
      <c r="W21" s="18">
        <f>VLOOKUP(V21,'[8]MAPAS DE RIESGOS INHER Y RESID'!$E$16:$F$18,2,FALSE)</f>
        <v>0.4</v>
      </c>
      <c r="X21" s="19">
        <f t="shared" si="1"/>
        <v>4.8</v>
      </c>
      <c r="Y21" s="20" t="str">
        <f>IF(OR('[8]MAPAS DE RIESGOS INHER Y RESID'!$G$18='MATRIZ DE RIESGOS DE SST'!X21,X21&lt;'[8]MAPAS DE RIESGOS INHER Y RESID'!$G$16+1),'[8]MAPAS DE RIESGOS INHER Y RESID'!$M$19,IF(OR('[8]MAPAS DE RIESGOS INHER Y RESID'!$H$17='MATRIZ DE RIESGOS DE SST'!X21,X21&lt;'[8]MAPAS DE RIESGOS INHER Y RESID'!$I$18+1),'[8]MAPAS DE RIESGOS INHER Y RESID'!$M$18,IF(OR('[8]MAPAS DE RIESGOS INHER Y RESID'!$I$17='MATRIZ DE RIESGOS DE SST'!X21,X21&lt;'[8]MAPAS DE RIESGOS INHER Y RESID'!$J$17+1),'[8]MAPAS DE RIESGOS INHER Y RESID'!$M$17,'[8]MAPAS DE RIESGOS INHER Y RESID'!$M$16)))</f>
        <v>BAJO</v>
      </c>
      <c r="Z21" s="13" t="str">
        <f>VLOOKUP('MATRIZ DE RIESGOS DE SST'!Y21,'[8]TABLA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2" spans="1:26" ht="282" customHeight="1" x14ac:dyDescent="0.25">
      <c r="A22" s="91"/>
      <c r="B22" s="90"/>
      <c r="C22" s="90"/>
      <c r="D22" s="90"/>
      <c r="E22" s="90"/>
      <c r="F22" s="90"/>
      <c r="G22" s="90"/>
      <c r="H22" s="91"/>
      <c r="I22" s="13" t="s">
        <v>112</v>
      </c>
      <c r="J22" s="13" t="s">
        <v>342</v>
      </c>
      <c r="K22" s="13" t="s">
        <v>113</v>
      </c>
      <c r="L22" s="14" t="s">
        <v>39</v>
      </c>
      <c r="M22" s="15">
        <f>VLOOKUP('MATRIZ DE RIESGOS DE SST'!L22,'[8]MAPAS DE RIESGOS INHER Y RESID'!$E$3:$F$7,2,FALSE)</f>
        <v>3</v>
      </c>
      <c r="N22" s="14" t="s">
        <v>40</v>
      </c>
      <c r="O22" s="15">
        <f>VLOOKUP('MATRIZ DE RIESGOS DE SST'!N22,'[8]MAPAS DE RIESGOS INHER Y RESID'!$O$3:$P$7,2,FALSE)</f>
        <v>16</v>
      </c>
      <c r="P22" s="15">
        <f t="shared" si="0"/>
        <v>48</v>
      </c>
      <c r="Q22" s="14" t="str">
        <f>IF(OR('[8]MAPAS DE RIESGOS INHER Y RESID'!$G$7='MATRIZ DE RIESGOS DE SST'!P22,P22&lt;'[8]MAPAS DE RIESGOS INHER Y RESID'!$G$3+1),'[8]MAPAS DE RIESGOS INHER Y RESID'!$M$6,IF(OR('[8]MAPAS DE RIESGOS INHER Y RESID'!$H$5='MATRIZ DE RIESGOS DE SST'!P22,P22&lt;'[8]MAPAS DE RIESGOS INHER Y RESID'!$I$5+1),'[8]MAPAS DE RIESGOS INHER Y RESID'!$M$5,IF(OR('[8]MAPAS DE RIESGOS INHER Y RESID'!$I$4='MATRIZ DE RIESGOS DE SST'!P22,P22&lt;'[8]MAPAS DE RIESGOS INHER Y RESID'!$J$4+1),'[8]MAPAS DE RIESGOS INHER Y RESID'!$M$4,'[8]MAPAS DE RIESGOS INHER Y RESID'!$M$3)))</f>
        <v>MODERADO</v>
      </c>
      <c r="R22" s="17"/>
      <c r="S22" s="17"/>
      <c r="T22" s="17"/>
      <c r="U22" s="17" t="s">
        <v>114</v>
      </c>
      <c r="V22" s="14" t="s">
        <v>43</v>
      </c>
      <c r="W22" s="18">
        <f>VLOOKUP(V22,'[8]MAPAS DE RIESGOS INHER Y RESID'!$E$16:$F$18,2,FALSE)</f>
        <v>0.9</v>
      </c>
      <c r="X22" s="19">
        <f t="shared" si="1"/>
        <v>4.7999999999999972</v>
      </c>
      <c r="Y22" s="20" t="str">
        <f>IF(OR('[8]MAPAS DE RIESGOS INHER Y RESID'!$G$18='MATRIZ DE RIESGOS DE SST'!X22,X22&lt;'[8]MAPAS DE RIESGOS INHER Y RESID'!$G$16+1),'[8]MAPAS DE RIESGOS INHER Y RESID'!$M$19,IF(OR('[8]MAPAS DE RIESGOS INHER Y RESID'!$H$17='MATRIZ DE RIESGOS DE SST'!X22,X22&lt;'[8]MAPAS DE RIESGOS INHER Y RESID'!$I$18+1),'[8]MAPAS DE RIESGOS INHER Y RESID'!$M$18,IF(OR('[8]MAPAS DE RIESGOS INHER Y RESID'!$I$17='MATRIZ DE RIESGOS DE SST'!X22,X22&lt;'[8]MAPAS DE RIESGOS INHER Y RESID'!$J$17+1),'[8]MAPAS DE RIESGOS INHER Y RESID'!$M$17,'[8]MAPAS DE RIESGOS INHER Y RESID'!$M$16)))</f>
        <v>BAJO</v>
      </c>
      <c r="Z22" s="13" t="str">
        <f>VLOOKUP('MATRIZ DE RIESGOS DE SST'!Y22,'[8]TABLA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3" spans="1:26" ht="208.5" customHeight="1" x14ac:dyDescent="0.25">
      <c r="A23" s="91"/>
      <c r="B23" s="90"/>
      <c r="C23" s="90"/>
      <c r="D23" s="90"/>
      <c r="E23" s="90"/>
      <c r="F23" s="90"/>
      <c r="G23" s="90"/>
      <c r="H23" s="91"/>
      <c r="I23" s="13" t="s">
        <v>115</v>
      </c>
      <c r="J23" s="13" t="s">
        <v>121</v>
      </c>
      <c r="K23" s="13" t="s">
        <v>116</v>
      </c>
      <c r="L23" s="14" t="s">
        <v>46</v>
      </c>
      <c r="M23" s="15">
        <f>VLOOKUP('MATRIZ DE RIESGOS DE SST'!L23,'[8]MAPAS DE RIESGOS INHER Y RESID'!$E$3:$F$7,2,FALSE)</f>
        <v>2</v>
      </c>
      <c r="N23" s="14" t="s">
        <v>40</v>
      </c>
      <c r="O23" s="15">
        <f>VLOOKUP('MATRIZ DE RIESGOS DE SST'!N23,'[8]MAPAS DE RIESGOS INHER Y RESID'!$O$3:$P$7,2,FALSE)</f>
        <v>16</v>
      </c>
      <c r="P23" s="15">
        <f t="shared" si="0"/>
        <v>32</v>
      </c>
      <c r="Q23" s="14" t="str">
        <f>IF(OR('[8]MAPAS DE RIESGOS INHER Y RESID'!$G$7='MATRIZ DE RIESGOS DE SST'!P23,P23&lt;'[8]MAPAS DE RIESGOS INHER Y RESID'!$G$3+1),'[8]MAPAS DE RIESGOS INHER Y RESID'!$M$6,IF(OR('[8]MAPAS DE RIESGOS INHER Y RESID'!$H$5='MATRIZ DE RIESGOS DE SST'!P23,P23&lt;'[8]MAPAS DE RIESGOS INHER Y RESID'!$I$5+1),'[8]MAPAS DE RIESGOS INHER Y RESID'!$M$5,IF(OR('[8]MAPAS DE RIESGOS INHER Y RESID'!$I$4='MATRIZ DE RIESGOS DE SST'!P23,P23&lt;'[8]MAPAS DE RIESGOS INHER Y RESID'!$J$4+1),'[8]MAPAS DE RIESGOS INHER Y RESID'!$M$4,'[8]MAPAS DE RIESGOS INHER Y RESID'!$M$3)))</f>
        <v>MODERADO</v>
      </c>
      <c r="R23" s="17"/>
      <c r="S23" s="17"/>
      <c r="T23" s="17"/>
      <c r="U23" s="17" t="s">
        <v>114</v>
      </c>
      <c r="V23" s="14" t="s">
        <v>43</v>
      </c>
      <c r="W23" s="18">
        <f>VLOOKUP(V23,'[8]MAPAS DE RIESGOS INHER Y RESID'!$E$16:$F$18,2,FALSE)</f>
        <v>0.9</v>
      </c>
      <c r="X23" s="19">
        <f t="shared" si="1"/>
        <v>3.1999999999999993</v>
      </c>
      <c r="Y23" s="20" t="str">
        <f>IF(OR('[8]MAPAS DE RIESGOS INHER Y RESID'!$G$18='MATRIZ DE RIESGOS DE SST'!X23,X23&lt;'[8]MAPAS DE RIESGOS INHER Y RESID'!$G$16+1),'[8]MAPAS DE RIESGOS INHER Y RESID'!$M$19,IF(OR('[8]MAPAS DE RIESGOS INHER Y RESID'!$H$17='MATRIZ DE RIESGOS DE SST'!X23,X23&lt;'[8]MAPAS DE RIESGOS INHER Y RESID'!$I$18+1),'[8]MAPAS DE RIESGOS INHER Y RESID'!$M$18,IF(OR('[8]MAPAS DE RIESGOS INHER Y RESID'!$I$17='MATRIZ DE RIESGOS DE SST'!X23,X23&lt;'[8]MAPAS DE RIESGOS INHER Y RESID'!$J$17+1),'[8]MAPAS DE RIESGOS INHER Y RESID'!$M$17,'[8]MAPAS DE RIESGOS INHER Y RESID'!$M$16)))</f>
        <v>BAJO</v>
      </c>
      <c r="Z23" s="13" t="str">
        <f>VLOOKUP('MATRIZ DE RIESGOS DE SST'!Y23,'[8]TABLA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4" spans="1:26" s="21" customFormat="1" ht="409.6" customHeight="1" x14ac:dyDescent="0.25">
      <c r="A24" s="91" t="s">
        <v>343</v>
      </c>
      <c r="B24" s="90" t="s">
        <v>35</v>
      </c>
      <c r="C24" s="90"/>
      <c r="D24" s="90" t="s">
        <v>35</v>
      </c>
      <c r="E24" s="90"/>
      <c r="F24" s="90" t="s">
        <v>35</v>
      </c>
      <c r="G24" s="90" t="s">
        <v>35</v>
      </c>
      <c r="H24" s="91" t="s">
        <v>341</v>
      </c>
      <c r="I24" s="13" t="s">
        <v>94</v>
      </c>
      <c r="J24" s="13" t="s">
        <v>95</v>
      </c>
      <c r="K24" s="13" t="s">
        <v>96</v>
      </c>
      <c r="L24" s="14" t="s">
        <v>39</v>
      </c>
      <c r="M24" s="15">
        <f>VLOOKUP('MATRIZ DE RIESGOS DE SST'!L24,'[8]MAPAS DE RIESGOS INHER Y RESID'!$E$3:$F$7,2,FALSE)</f>
        <v>3</v>
      </c>
      <c r="N24" s="14" t="s">
        <v>97</v>
      </c>
      <c r="O24" s="15">
        <f>VLOOKUP('MATRIZ DE RIESGOS DE SST'!N24,'[8]MAPAS DE RIESGOS INHER Y RESID'!$O$3:$P$7,2,FALSE)</f>
        <v>256</v>
      </c>
      <c r="P24" s="15">
        <f>M24*O24</f>
        <v>768</v>
      </c>
      <c r="Q24" s="14" t="str">
        <f>IF(OR('[8]MAPAS DE RIESGOS INHER Y RESID'!$G$7='MATRIZ DE RIESGOS DE SST'!P24,P24&lt;'[8]MAPAS DE RIESGOS INHER Y RESID'!$G$3+1),'[8]MAPAS DE RIESGOS INHER Y RESID'!$M$6,IF(OR('[8]MAPAS DE RIESGOS INHER Y RESID'!$H$5='MATRIZ DE RIESGOS DE SST'!P24,P24&lt;'[8]MAPAS DE RIESGOS INHER Y RESID'!$I$5+1),'[8]MAPAS DE RIESGOS INHER Y RESID'!$M$5,IF(OR('[8]MAPAS DE RIESGOS INHER Y RESID'!$I$4='MATRIZ DE RIESGOS DE SST'!P24,P24&lt;'[8]MAPAS DE RIESGOS INHER Y RESID'!$J$4+1),'[8]MAPAS DE RIESGOS INHER Y RESID'!$M$4,'[8]MAPAS DE RIESGOS INHER Y RESID'!$M$3)))</f>
        <v>ALTO</v>
      </c>
      <c r="R24" s="17" t="s">
        <v>98</v>
      </c>
      <c r="S24" s="17"/>
      <c r="T24" s="17"/>
      <c r="U24" s="17" t="s">
        <v>99</v>
      </c>
      <c r="V24" s="14" t="s">
        <v>43</v>
      </c>
      <c r="W24" s="18">
        <f>VLOOKUP(V24,'[8]MAPAS DE RIESGOS INHER Y RESID'!$E$16:$F$18,2,FALSE)</f>
        <v>0.9</v>
      </c>
      <c r="X24" s="19">
        <f>P24-(W24*P24)</f>
        <v>76.799999999999955</v>
      </c>
      <c r="Y24" s="20" t="str">
        <f>IF(OR('[8]MAPAS DE RIESGOS INHER Y RESID'!$G$18='MATRIZ DE RIESGOS DE SST'!X24,X24&lt;'[8]MAPAS DE RIESGOS INHER Y RESID'!$G$16+1),'[8]MAPAS DE RIESGOS INHER Y RESID'!$M$19,IF(OR('[8]MAPAS DE RIESGOS INHER Y RESID'!$H$17='MATRIZ DE RIESGOS DE SST'!X24,X24&lt;'[8]MAPAS DE RIESGOS INHER Y RESID'!$I$18+1),'[8]MAPAS DE RIESGOS INHER Y RESID'!$M$18,IF(OR('[8]MAPAS DE RIESGOS INHER Y RESID'!$I$17='MATRIZ DE RIESGOS DE SST'!X24,X24&lt;'[8]MAPAS DE RIESGOS INHER Y RESID'!$J$17+1),'[8]MAPAS DE RIESGOS INHER Y RESID'!$M$17,'[8]MAPAS DE RIESGOS INHER Y RESID'!$M$16)))</f>
        <v>MODERADO</v>
      </c>
      <c r="Z24" s="13" t="str">
        <f>VLOOKUP('MATRIZ DE RIESGOS DE SST'!Y24,'[8]TABLA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5" spans="1:26" ht="207" customHeight="1" x14ac:dyDescent="0.25">
      <c r="A25" s="91"/>
      <c r="B25" s="90"/>
      <c r="C25" s="90"/>
      <c r="D25" s="90"/>
      <c r="E25" s="90"/>
      <c r="F25" s="90"/>
      <c r="G25" s="90"/>
      <c r="H25" s="91"/>
      <c r="I25" s="13" t="s">
        <v>345</v>
      </c>
      <c r="J25" s="13" t="s">
        <v>354</v>
      </c>
      <c r="K25" s="13" t="s">
        <v>38</v>
      </c>
      <c r="L25" s="14" t="s">
        <v>39</v>
      </c>
      <c r="M25" s="15">
        <f>VLOOKUP('MATRIZ DE RIESGOS DE SST'!L25,'[8]MAPAS DE RIESGOS INHER Y RESID'!$E$3:$F$7,2,FALSE)</f>
        <v>3</v>
      </c>
      <c r="N25" s="14" t="s">
        <v>40</v>
      </c>
      <c r="O25" s="15">
        <f>VLOOKUP('MATRIZ DE RIESGOS DE SST'!N25,'[8]MAPAS DE RIESGOS INHER Y RESID'!$O$3:$P$7,2,FALSE)</f>
        <v>16</v>
      </c>
      <c r="P25" s="15">
        <f>M25*O25</f>
        <v>48</v>
      </c>
      <c r="Q25" s="14" t="str">
        <f>IF(OR('[8]MAPAS DE RIESGOS INHER Y RESID'!$G$7='MATRIZ DE RIESGOS DE SST'!P25,P25&lt;'[8]MAPAS DE RIESGOS INHER Y RESID'!$G$3+1),'[8]MAPAS DE RIESGOS INHER Y RESID'!$M$6,IF(OR('[8]MAPAS DE RIESGOS INHER Y RESID'!$H$5='MATRIZ DE RIESGOS DE SST'!P25,P25&lt;'[8]MAPAS DE RIESGOS INHER Y RESID'!$I$5+1),'[8]MAPAS DE RIESGOS INHER Y RESID'!$M$5,IF(OR('[8]MAPAS DE RIESGOS INHER Y RESID'!$I$4='MATRIZ DE RIESGOS DE SST'!P25,P25&lt;'[8]MAPAS DE RIESGOS INHER Y RESID'!$J$4+1),'[8]MAPAS DE RIESGOS INHER Y RESID'!$M$4,'[8]MAPAS DE RIESGOS INHER Y RESID'!$M$3)))</f>
        <v>MODERADO</v>
      </c>
      <c r="R25" s="17"/>
      <c r="S25" s="17" t="s">
        <v>41</v>
      </c>
      <c r="T25" s="17" t="s">
        <v>122</v>
      </c>
      <c r="U25" s="17" t="s">
        <v>42</v>
      </c>
      <c r="V25" s="14" t="s">
        <v>39</v>
      </c>
      <c r="W25" s="18">
        <f>VLOOKUP(V25,'[8]MAPAS DE RIESGOS INHER Y RESID'!$E$16:$F$18,2,FALSE)</f>
        <v>0.4</v>
      </c>
      <c r="X25" s="19">
        <f>P25-(W25*P25)</f>
        <v>28.799999999999997</v>
      </c>
      <c r="Y25" s="20" t="str">
        <f>IF(OR('[8]MAPAS DE RIESGOS INHER Y RESID'!$G$18='MATRIZ DE RIESGOS DE SST'!X25,X25&lt;'[8]MAPAS DE RIESGOS INHER Y RESID'!$G$16+1),'[8]MAPAS DE RIESGOS INHER Y RESID'!$M$19,IF(OR('[8]MAPAS DE RIESGOS INHER Y RESID'!$H$17='MATRIZ DE RIESGOS DE SST'!X25,X25&lt;'[8]MAPAS DE RIESGOS INHER Y RESID'!$I$18+1),'[8]MAPAS DE RIESGOS INHER Y RESID'!$M$18,IF(OR('[8]MAPAS DE RIESGOS INHER Y RESID'!$I$17='MATRIZ DE RIESGOS DE SST'!X25,X25&lt;'[8]MAPAS DE RIESGOS INHER Y RESID'!$J$17+1),'[8]MAPAS DE RIESGOS INHER Y RESID'!$M$17,'[8]MAPAS DE RIESGOS INHER Y RESID'!$M$16)))</f>
        <v>MODERADO</v>
      </c>
      <c r="Z25" s="13" t="str">
        <f>VLOOKUP('MATRIZ DE RIESGOS DE SST'!Y25,'[8]TABLA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6" spans="1:26" ht="182.25" customHeight="1" x14ac:dyDescent="0.25">
      <c r="A26" s="91"/>
      <c r="B26" s="90"/>
      <c r="C26" s="90"/>
      <c r="D26" s="90"/>
      <c r="E26" s="90"/>
      <c r="F26" s="90"/>
      <c r="G26" s="90"/>
      <c r="H26" s="91"/>
      <c r="I26" s="13" t="s">
        <v>123</v>
      </c>
      <c r="J26" s="13" t="s">
        <v>124</v>
      </c>
      <c r="K26" s="13" t="s">
        <v>125</v>
      </c>
      <c r="L26" s="14" t="s">
        <v>39</v>
      </c>
      <c r="M26" s="15">
        <f>VLOOKUP('MATRIZ DE RIESGOS DE SST'!L26,'[8]MAPAS DE RIESGOS INHER Y RESID'!$E$3:$F$7,2,FALSE)</f>
        <v>3</v>
      </c>
      <c r="N26" s="14" t="s">
        <v>40</v>
      </c>
      <c r="O26" s="15">
        <f>VLOOKUP('MATRIZ DE RIESGOS DE SST'!N26,'[8]MAPAS DE RIESGOS INHER Y RESID'!$O$3:$P$7,2,FALSE)</f>
        <v>16</v>
      </c>
      <c r="P26" s="15">
        <f t="shared" ref="P26:P38" si="2">+M26*O26</f>
        <v>48</v>
      </c>
      <c r="Q26" s="14" t="str">
        <f>IF(OR('[8]MAPAS DE RIESGOS INHER Y RESID'!$G$7='MATRIZ DE RIESGOS DE SST'!P26,P26&lt;'[8]MAPAS DE RIESGOS INHER Y RESID'!$G$3+1),'[8]MAPAS DE RIESGOS INHER Y RESID'!$M$6,IF(OR('[8]MAPAS DE RIESGOS INHER Y RESID'!$H$5='MATRIZ DE RIESGOS DE SST'!P26,P26&lt;'[8]MAPAS DE RIESGOS INHER Y RESID'!$I$5+1),'[8]MAPAS DE RIESGOS INHER Y RESID'!$M$5,IF(OR('[8]MAPAS DE RIESGOS INHER Y RESID'!$I$4='MATRIZ DE RIESGOS DE SST'!P26,P26&lt;'[8]MAPAS DE RIESGOS INHER Y RESID'!$J$4+1),'[8]MAPAS DE RIESGOS INHER Y RESID'!$M$4,'[8]MAPAS DE RIESGOS INHER Y RESID'!$M$3)))</f>
        <v>MODERADO</v>
      </c>
      <c r="R26" s="17" t="s">
        <v>126</v>
      </c>
      <c r="S26" s="17" t="s">
        <v>355</v>
      </c>
      <c r="T26" s="17"/>
      <c r="U26" s="17" t="s">
        <v>127</v>
      </c>
      <c r="V26" s="14" t="s">
        <v>39</v>
      </c>
      <c r="W26" s="18">
        <f>VLOOKUP(V26,'[8]MAPAS DE RIESGOS INHER Y RESID'!$E$16:$F$18,2,FALSE)</f>
        <v>0.4</v>
      </c>
      <c r="X26" s="19">
        <f t="shared" ref="X26:X38" si="3">P26-(P26*W26)</f>
        <v>28.799999999999997</v>
      </c>
      <c r="Y26" s="20" t="str">
        <f>IF(OR('[8]MAPAS DE RIESGOS INHER Y RESID'!$G$18='MATRIZ DE RIESGOS DE SST'!X26,X26&lt;'[8]MAPAS DE RIESGOS INHER Y RESID'!$G$16+1),'[8]MAPAS DE RIESGOS INHER Y RESID'!$M$19,IF(OR('[8]MAPAS DE RIESGOS INHER Y RESID'!$H$17='MATRIZ DE RIESGOS DE SST'!X26,X26&lt;'[8]MAPAS DE RIESGOS INHER Y RESID'!$I$18+1),'[8]MAPAS DE RIESGOS INHER Y RESID'!$M$18,IF(OR('[8]MAPAS DE RIESGOS INHER Y RESID'!$I$17='MATRIZ DE RIESGOS DE SST'!X26,X26&lt;'[8]MAPAS DE RIESGOS INHER Y RESID'!$J$17+1),'[8]MAPAS DE RIESGOS INHER Y RESID'!$M$17,'[8]MAPAS DE RIESGOS INHER Y RESID'!$M$16)))</f>
        <v>MODERADO</v>
      </c>
      <c r="Z26" s="13" t="str">
        <f>VLOOKUP('MATRIZ DE RIESGOS DE SST'!Y26,'[8]TABLA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7" spans="1:26" ht="204.75" customHeight="1" x14ac:dyDescent="0.25">
      <c r="A27" s="91"/>
      <c r="B27" s="90"/>
      <c r="C27" s="90"/>
      <c r="D27" s="90"/>
      <c r="E27" s="90"/>
      <c r="F27" s="90"/>
      <c r="G27" s="90"/>
      <c r="H27" s="91"/>
      <c r="I27" s="13" t="s">
        <v>59</v>
      </c>
      <c r="J27" s="13" t="s">
        <v>128</v>
      </c>
      <c r="K27" s="13" t="s">
        <v>61</v>
      </c>
      <c r="L27" s="14" t="s">
        <v>46</v>
      </c>
      <c r="M27" s="15">
        <f>VLOOKUP('MATRIZ DE RIESGOS DE SST'!L27,'[8]MAPAS DE RIESGOS INHER Y RESID'!$E$3:$F$7,2,FALSE)</f>
        <v>2</v>
      </c>
      <c r="N27" s="14" t="s">
        <v>57</v>
      </c>
      <c r="O27" s="15">
        <f>VLOOKUP('MATRIZ DE RIESGOS DE SST'!N27,'[8]MAPAS DE RIESGOS INHER Y RESID'!$O$3:$P$7,2,FALSE)</f>
        <v>4</v>
      </c>
      <c r="P27" s="15">
        <f t="shared" si="2"/>
        <v>8</v>
      </c>
      <c r="Q27" s="14" t="str">
        <f>IF(OR('[8]MAPAS DE RIESGOS INHER Y RESID'!$G$7='MATRIZ DE RIESGOS DE SST'!P27,P27&lt;'[8]MAPAS DE RIESGOS INHER Y RESID'!$G$3+1),'[8]MAPAS DE RIESGOS INHER Y RESID'!$M$6,IF(OR('[8]MAPAS DE RIESGOS INHER Y RESID'!$H$5='MATRIZ DE RIESGOS DE SST'!P27,P27&lt;'[8]MAPAS DE RIESGOS INHER Y RESID'!$I$5+1),'[8]MAPAS DE RIESGOS INHER Y RESID'!$M$5,IF(OR('[8]MAPAS DE RIESGOS INHER Y RESID'!$I$4='MATRIZ DE RIESGOS DE SST'!P27,P27&lt;'[8]MAPAS DE RIESGOS INHER Y RESID'!$J$4+1),'[8]MAPAS DE RIESGOS INHER Y RESID'!$M$4,'[8]MAPAS DE RIESGOS INHER Y RESID'!$M$3)))</f>
        <v>BAJO</v>
      </c>
      <c r="R27" s="17"/>
      <c r="S27" s="17"/>
      <c r="T27" s="17" t="s">
        <v>129</v>
      </c>
      <c r="U27" s="17" t="s">
        <v>130</v>
      </c>
      <c r="V27" s="14" t="s">
        <v>39</v>
      </c>
      <c r="W27" s="18">
        <f>VLOOKUP(V27,'[8]MAPAS DE RIESGOS INHER Y RESID'!$E$16:$F$18,2,FALSE)</f>
        <v>0.4</v>
      </c>
      <c r="X27" s="19">
        <f t="shared" si="3"/>
        <v>4.8</v>
      </c>
      <c r="Y27" s="20" t="str">
        <f>IF(OR('[8]MAPAS DE RIESGOS INHER Y RESID'!$G$18='MATRIZ DE RIESGOS DE SST'!X27,X27&lt;'[8]MAPAS DE RIESGOS INHER Y RESID'!$G$16+1),'[8]MAPAS DE RIESGOS INHER Y RESID'!$M$19,IF(OR('[8]MAPAS DE RIESGOS INHER Y RESID'!$H$17='MATRIZ DE RIESGOS DE SST'!X27,X27&lt;'[8]MAPAS DE RIESGOS INHER Y RESID'!$I$18+1),'[8]MAPAS DE RIESGOS INHER Y RESID'!$M$18,IF(OR('[8]MAPAS DE RIESGOS INHER Y RESID'!$I$17='MATRIZ DE RIESGOS DE SST'!X27,X27&lt;'[8]MAPAS DE RIESGOS INHER Y RESID'!$J$17+1),'[8]MAPAS DE RIESGOS INHER Y RESID'!$M$17,'[8]MAPAS DE RIESGOS INHER Y RESID'!$M$16)))</f>
        <v>BAJO</v>
      </c>
      <c r="Z27" s="13" t="str">
        <f>VLOOKUP('MATRIZ DE RIESGOS DE SST'!Y27,'[8]TABLA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8" spans="1:26" ht="204.75" customHeight="1" x14ac:dyDescent="0.25">
      <c r="A28" s="91"/>
      <c r="B28" s="90"/>
      <c r="C28" s="90"/>
      <c r="D28" s="90"/>
      <c r="E28" s="90"/>
      <c r="F28" s="90"/>
      <c r="G28" s="90"/>
      <c r="H28" s="91"/>
      <c r="I28" s="13" t="s">
        <v>44</v>
      </c>
      <c r="J28" s="13" t="s">
        <v>131</v>
      </c>
      <c r="K28" s="13" t="s">
        <v>132</v>
      </c>
      <c r="L28" s="14" t="s">
        <v>46</v>
      </c>
      <c r="M28" s="15">
        <f>VLOOKUP('MATRIZ DE RIESGOS DE SST'!L28,'[8]MAPAS DE RIESGOS INHER Y RESID'!$E$3:$F$7,2,FALSE)</f>
        <v>2</v>
      </c>
      <c r="N28" s="14" t="s">
        <v>57</v>
      </c>
      <c r="O28" s="15">
        <f>VLOOKUP('MATRIZ DE RIESGOS DE SST'!N28,'[8]MAPAS DE RIESGOS INHER Y RESID'!$O$3:$P$7,2,FALSE)</f>
        <v>4</v>
      </c>
      <c r="P28" s="15">
        <f t="shared" si="2"/>
        <v>8</v>
      </c>
      <c r="Q28" s="14" t="str">
        <f>IF(OR('[8]MAPAS DE RIESGOS INHER Y RESID'!$G$7='MATRIZ DE RIESGOS DE SST'!P28,P28&lt;'[8]MAPAS DE RIESGOS INHER Y RESID'!$G$3+1),'[8]MAPAS DE RIESGOS INHER Y RESID'!$M$6,IF(OR('[8]MAPAS DE RIESGOS INHER Y RESID'!$H$5='MATRIZ DE RIESGOS DE SST'!P28,P28&lt;'[8]MAPAS DE RIESGOS INHER Y RESID'!$I$5+1),'[8]MAPAS DE RIESGOS INHER Y RESID'!$M$5,IF(OR('[8]MAPAS DE RIESGOS INHER Y RESID'!$I$4='MATRIZ DE RIESGOS DE SST'!P28,P28&lt;'[8]MAPAS DE RIESGOS INHER Y RESID'!$J$4+1),'[8]MAPAS DE RIESGOS INHER Y RESID'!$M$4,'[8]MAPAS DE RIESGOS INHER Y RESID'!$M$3)))</f>
        <v>BAJO</v>
      </c>
      <c r="R28" s="17" t="s">
        <v>133</v>
      </c>
      <c r="S28" s="17"/>
      <c r="T28" s="17" t="s">
        <v>134</v>
      </c>
      <c r="U28" s="17" t="s">
        <v>135</v>
      </c>
      <c r="V28" s="14" t="s">
        <v>43</v>
      </c>
      <c r="W28" s="18">
        <f>VLOOKUP(V28,'[8]MAPAS DE RIESGOS INHER Y RESID'!$E$16:$F$18,2,FALSE)</f>
        <v>0.9</v>
      </c>
      <c r="X28" s="19">
        <f t="shared" si="3"/>
        <v>0.79999999999999982</v>
      </c>
      <c r="Y28" s="20" t="str">
        <f>IF(OR('[8]MAPAS DE RIESGOS INHER Y RESID'!$G$18='MATRIZ DE RIESGOS DE SST'!X28,X28&lt;'[8]MAPAS DE RIESGOS INHER Y RESID'!$G$16+1),'[8]MAPAS DE RIESGOS INHER Y RESID'!$M$19,IF(OR('[8]MAPAS DE RIESGOS INHER Y RESID'!$H$17='MATRIZ DE RIESGOS DE SST'!X28,X28&lt;'[8]MAPAS DE RIESGOS INHER Y RESID'!$I$18+1),'[8]MAPAS DE RIESGOS INHER Y RESID'!$M$18,IF(OR('[8]MAPAS DE RIESGOS INHER Y RESID'!$I$17='MATRIZ DE RIESGOS DE SST'!X28,X28&lt;'[8]MAPAS DE RIESGOS INHER Y RESID'!$J$17+1),'[8]MAPAS DE RIESGOS INHER Y RESID'!$M$17,'[8]MAPAS DE RIESGOS INHER Y RESID'!$M$16)))</f>
        <v>BAJO</v>
      </c>
      <c r="Z28" s="13" t="str">
        <f>VLOOKUP('MATRIZ DE RIESGOS DE SST'!Y28,'[8]TABLA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9" spans="1:26" ht="207" customHeight="1" x14ac:dyDescent="0.25">
      <c r="A29" s="91"/>
      <c r="B29" s="90"/>
      <c r="C29" s="90"/>
      <c r="D29" s="90"/>
      <c r="E29" s="90"/>
      <c r="F29" s="90"/>
      <c r="G29" s="90"/>
      <c r="H29" s="91"/>
      <c r="I29" s="13" t="s">
        <v>136</v>
      </c>
      <c r="J29" s="13" t="s">
        <v>137</v>
      </c>
      <c r="K29" s="13" t="s">
        <v>51</v>
      </c>
      <c r="L29" s="14" t="s">
        <v>46</v>
      </c>
      <c r="M29" s="15">
        <f>VLOOKUP('MATRIZ DE RIESGOS DE SST'!L29,'[8]MAPAS DE RIESGOS INHER Y RESID'!$E$3:$F$7,2,FALSE)</f>
        <v>2</v>
      </c>
      <c r="N29" s="14" t="s">
        <v>57</v>
      </c>
      <c r="O29" s="15">
        <f>VLOOKUP('MATRIZ DE RIESGOS DE SST'!N29,'[8]MAPAS DE RIESGOS INHER Y RESID'!$O$3:$P$7,2,FALSE)</f>
        <v>4</v>
      </c>
      <c r="P29" s="15">
        <f t="shared" si="2"/>
        <v>8</v>
      </c>
      <c r="Q29" s="14" t="str">
        <f>IF(OR('[8]MAPAS DE RIESGOS INHER Y RESID'!$G$7='MATRIZ DE RIESGOS DE SST'!P29,P29&lt;'[8]MAPAS DE RIESGOS INHER Y RESID'!$G$3+1),'[8]MAPAS DE RIESGOS INHER Y RESID'!$M$6,IF(OR('[8]MAPAS DE RIESGOS INHER Y RESID'!$H$5='MATRIZ DE RIESGOS DE SST'!P29,P29&lt;'[8]MAPAS DE RIESGOS INHER Y RESID'!$I$5+1),'[8]MAPAS DE RIESGOS INHER Y RESID'!$M$5,IF(OR('[8]MAPAS DE RIESGOS INHER Y RESID'!$I$4='MATRIZ DE RIESGOS DE SST'!P29,P29&lt;'[8]MAPAS DE RIESGOS INHER Y RESID'!$J$4+1),'[8]MAPAS DE RIESGOS INHER Y RESID'!$M$4,'[8]MAPAS DE RIESGOS INHER Y RESID'!$M$3)))</f>
        <v>BAJO</v>
      </c>
      <c r="R29" s="17"/>
      <c r="S29" s="17"/>
      <c r="T29" s="17" t="s">
        <v>356</v>
      </c>
      <c r="U29" s="17"/>
      <c r="V29" s="14" t="s">
        <v>39</v>
      </c>
      <c r="W29" s="18">
        <f>VLOOKUP(V29,'[8]MAPAS DE RIESGOS INHER Y RESID'!$E$16:$F$18,2,FALSE)</f>
        <v>0.4</v>
      </c>
      <c r="X29" s="19">
        <f t="shared" si="3"/>
        <v>4.8</v>
      </c>
      <c r="Y29" s="20" t="str">
        <f>IF(OR('[8]MAPAS DE RIESGOS INHER Y RESID'!$G$18='MATRIZ DE RIESGOS DE SST'!X29,X29&lt;'[8]MAPAS DE RIESGOS INHER Y RESID'!$G$16+1),'[8]MAPAS DE RIESGOS INHER Y RESID'!$M$19,IF(OR('[8]MAPAS DE RIESGOS INHER Y RESID'!$H$17='MATRIZ DE RIESGOS DE SST'!X29,X29&lt;'[8]MAPAS DE RIESGOS INHER Y RESID'!$I$18+1),'[8]MAPAS DE RIESGOS INHER Y RESID'!$M$18,IF(OR('[8]MAPAS DE RIESGOS INHER Y RESID'!$I$17='MATRIZ DE RIESGOS DE SST'!X29,X29&lt;'[8]MAPAS DE RIESGOS INHER Y RESID'!$J$17+1),'[8]MAPAS DE RIESGOS INHER Y RESID'!$M$17,'[8]MAPAS DE RIESGOS INHER Y RESID'!$M$16)))</f>
        <v>BAJO</v>
      </c>
      <c r="Z29" s="13" t="str">
        <f>VLOOKUP('MATRIZ DE RIESGOS DE SST'!Y29,'[8]TABLA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0" spans="1:26" ht="190.5" customHeight="1" x14ac:dyDescent="0.25">
      <c r="A30" s="91"/>
      <c r="B30" s="90"/>
      <c r="C30" s="90"/>
      <c r="D30" s="90"/>
      <c r="E30" s="90"/>
      <c r="F30" s="90"/>
      <c r="G30" s="90"/>
      <c r="H30" s="91"/>
      <c r="I30" s="13" t="s">
        <v>138</v>
      </c>
      <c r="J30" s="13" t="s">
        <v>139</v>
      </c>
      <c r="K30" s="13" t="s">
        <v>140</v>
      </c>
      <c r="L30" s="14" t="s">
        <v>46</v>
      </c>
      <c r="M30" s="15">
        <f>VLOOKUP('MATRIZ DE RIESGOS DE SST'!L30,'[8]MAPAS DE RIESGOS INHER Y RESID'!$E$3:$F$7,2,FALSE)</f>
        <v>2</v>
      </c>
      <c r="N30" s="14" t="s">
        <v>97</v>
      </c>
      <c r="O30" s="15">
        <f>VLOOKUP('MATRIZ DE RIESGOS DE SST'!N30,'[8]MAPAS DE RIESGOS INHER Y RESID'!$O$3:$P$7,2,FALSE)</f>
        <v>256</v>
      </c>
      <c r="P30" s="15">
        <f t="shared" si="2"/>
        <v>512</v>
      </c>
      <c r="Q30" s="14" t="str">
        <f>IF(OR('[8]MAPAS DE RIESGOS INHER Y RESID'!$G$7='MATRIZ DE RIESGOS DE SST'!P30,P30&lt;'[8]MAPAS DE RIESGOS INHER Y RESID'!$G$3+1),'[8]MAPAS DE RIESGOS INHER Y RESID'!$M$6,IF(OR('[8]MAPAS DE RIESGOS INHER Y RESID'!$H$5='MATRIZ DE RIESGOS DE SST'!P30,P30&lt;'[8]MAPAS DE RIESGOS INHER Y RESID'!$I$5+1),'[8]MAPAS DE RIESGOS INHER Y RESID'!$M$5,IF(OR('[8]MAPAS DE RIESGOS INHER Y RESID'!$I$4='MATRIZ DE RIESGOS DE SST'!P30,P30&lt;'[8]MAPAS DE RIESGOS INHER Y RESID'!$J$4+1),'[8]MAPAS DE RIESGOS INHER Y RESID'!$M$4,'[8]MAPAS DE RIESGOS INHER Y RESID'!$M$3)))</f>
        <v>ALTO</v>
      </c>
      <c r="R30" s="17" t="s">
        <v>141</v>
      </c>
      <c r="S30" s="17" t="s">
        <v>142</v>
      </c>
      <c r="T30" s="17"/>
      <c r="U30" s="17" t="s">
        <v>77</v>
      </c>
      <c r="V30" s="14" t="s">
        <v>43</v>
      </c>
      <c r="W30" s="18">
        <f>VLOOKUP(V30,'[8]MAPAS DE RIESGOS INHER Y RESID'!$E$16:$F$18,2,FALSE)</f>
        <v>0.9</v>
      </c>
      <c r="X30" s="19">
        <f t="shared" si="3"/>
        <v>51.199999999999989</v>
      </c>
      <c r="Y30" s="20" t="str">
        <f>IF(OR('[8]MAPAS DE RIESGOS INHER Y RESID'!$G$18='MATRIZ DE RIESGOS DE SST'!X30,X30&lt;'[8]MAPAS DE RIESGOS INHER Y RESID'!$G$16+1),'[8]MAPAS DE RIESGOS INHER Y RESID'!$M$19,IF(OR('[8]MAPAS DE RIESGOS INHER Y RESID'!$H$17='MATRIZ DE RIESGOS DE SST'!X30,X30&lt;'[8]MAPAS DE RIESGOS INHER Y RESID'!$I$18+1),'[8]MAPAS DE RIESGOS INHER Y RESID'!$M$18,IF(OR('[8]MAPAS DE RIESGOS INHER Y RESID'!$I$17='MATRIZ DE RIESGOS DE SST'!X30,X30&lt;'[8]MAPAS DE RIESGOS INHER Y RESID'!$J$17+1),'[8]MAPAS DE RIESGOS INHER Y RESID'!$M$17,'[8]MAPAS DE RIESGOS INHER Y RESID'!$M$16)))</f>
        <v>MODERADO</v>
      </c>
      <c r="Z30" s="13" t="str">
        <f>VLOOKUP('MATRIZ DE RIESGOS DE SST'!Y30,'[8]TABLA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1" spans="1:26" ht="291" customHeight="1" x14ac:dyDescent="0.25">
      <c r="A31" s="91"/>
      <c r="B31" s="90"/>
      <c r="C31" s="90"/>
      <c r="D31" s="90"/>
      <c r="E31" s="90"/>
      <c r="F31" s="90"/>
      <c r="G31" s="90"/>
      <c r="H31" s="91"/>
      <c r="I31" s="13" t="s">
        <v>86</v>
      </c>
      <c r="J31" s="13" t="s">
        <v>143</v>
      </c>
      <c r="K31" s="13" t="s">
        <v>88</v>
      </c>
      <c r="L31" s="14" t="s">
        <v>39</v>
      </c>
      <c r="M31" s="15">
        <f>VLOOKUP('MATRIZ DE RIESGOS DE SST'!L31,'[8]MAPAS DE RIESGOS INHER Y RESID'!$E$3:$F$7,2,FALSE)</f>
        <v>3</v>
      </c>
      <c r="N31" s="14" t="s">
        <v>40</v>
      </c>
      <c r="O31" s="15">
        <f>VLOOKUP('MATRIZ DE RIESGOS DE SST'!N31,'[8]MAPAS DE RIESGOS INHER Y RESID'!$O$3:$P$7,2,FALSE)</f>
        <v>16</v>
      </c>
      <c r="P31" s="15">
        <f t="shared" si="2"/>
        <v>48</v>
      </c>
      <c r="Q31" s="14" t="str">
        <f>IF(OR('[8]MAPAS DE RIESGOS INHER Y RESID'!$G$7='MATRIZ DE RIESGOS DE SST'!P31,P31&lt;'[8]MAPAS DE RIESGOS INHER Y RESID'!$G$3+1),'[8]MAPAS DE RIESGOS INHER Y RESID'!$M$6,IF(OR('[8]MAPAS DE RIESGOS INHER Y RESID'!$H$5='MATRIZ DE RIESGOS DE SST'!P31,P31&lt;'[8]MAPAS DE RIESGOS INHER Y RESID'!$I$5+1),'[8]MAPAS DE RIESGOS INHER Y RESID'!$M$5,IF(OR('[8]MAPAS DE RIESGOS INHER Y RESID'!$I$4='MATRIZ DE RIESGOS DE SST'!P31,P31&lt;'[8]MAPAS DE RIESGOS INHER Y RESID'!$J$4+1),'[8]MAPAS DE RIESGOS INHER Y RESID'!$M$4,'[8]MAPAS DE RIESGOS INHER Y RESID'!$M$3)))</f>
        <v>MODERADO</v>
      </c>
      <c r="R31" s="17"/>
      <c r="S31" s="17"/>
      <c r="T31" s="17" t="s">
        <v>144</v>
      </c>
      <c r="U31" s="17" t="s">
        <v>145</v>
      </c>
      <c r="V31" s="14" t="s">
        <v>39</v>
      </c>
      <c r="W31" s="18">
        <f>VLOOKUP(V31,'[8]MAPAS DE RIESGOS INHER Y RESID'!$E$16:$F$18,2,FALSE)</f>
        <v>0.4</v>
      </c>
      <c r="X31" s="19">
        <f t="shared" si="3"/>
        <v>28.799999999999997</v>
      </c>
      <c r="Y31" s="20" t="str">
        <f>IF(OR('[8]MAPAS DE RIESGOS INHER Y RESID'!$G$18='MATRIZ DE RIESGOS DE SST'!X31,X31&lt;'[8]MAPAS DE RIESGOS INHER Y RESID'!$G$16+1),'[8]MAPAS DE RIESGOS INHER Y RESID'!$M$19,IF(OR('[8]MAPAS DE RIESGOS INHER Y RESID'!$H$17='MATRIZ DE RIESGOS DE SST'!X31,X31&lt;'[8]MAPAS DE RIESGOS INHER Y RESID'!$I$18+1),'[8]MAPAS DE RIESGOS INHER Y RESID'!$M$18,IF(OR('[8]MAPAS DE RIESGOS INHER Y RESID'!$I$17='MATRIZ DE RIESGOS DE SST'!X31,X31&lt;'[8]MAPAS DE RIESGOS INHER Y RESID'!$J$17+1),'[8]MAPAS DE RIESGOS INHER Y RESID'!$M$17,'[8]MAPAS DE RIESGOS INHER Y RESID'!$M$16)))</f>
        <v>MODERADO</v>
      </c>
      <c r="Z31" s="13" t="str">
        <f>VLOOKUP('MATRIZ DE RIESGOS DE SST'!Y31,'[8]TABLA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2" spans="1:26" ht="208.5" customHeight="1" x14ac:dyDescent="0.25">
      <c r="A32" s="91"/>
      <c r="B32" s="90"/>
      <c r="C32" s="90"/>
      <c r="D32" s="90"/>
      <c r="E32" s="90"/>
      <c r="F32" s="90"/>
      <c r="G32" s="90"/>
      <c r="H32" s="91"/>
      <c r="I32" s="13" t="s">
        <v>147</v>
      </c>
      <c r="J32" s="13" t="s">
        <v>148</v>
      </c>
      <c r="K32" s="13" t="s">
        <v>149</v>
      </c>
      <c r="L32" s="14" t="s">
        <v>46</v>
      </c>
      <c r="M32" s="15">
        <f>VLOOKUP('MATRIZ DE RIESGOS DE SST'!L32,'[8]MAPAS DE RIESGOS INHER Y RESID'!$E$3:$F$7,2,FALSE)</f>
        <v>2</v>
      </c>
      <c r="N32" s="14" t="s">
        <v>57</v>
      </c>
      <c r="O32" s="15">
        <f>VLOOKUP('MATRIZ DE RIESGOS DE SST'!N32,'[8]MAPAS DE RIESGOS INHER Y RESID'!$O$3:$P$7,2,FALSE)</f>
        <v>4</v>
      </c>
      <c r="P32" s="15">
        <f t="shared" si="2"/>
        <v>8</v>
      </c>
      <c r="Q32" s="14" t="str">
        <f>IF(OR('[8]MAPAS DE RIESGOS INHER Y RESID'!$G$7='MATRIZ DE RIESGOS DE SST'!P32,P32&lt;'[8]MAPAS DE RIESGOS INHER Y RESID'!$G$3+1),'[8]MAPAS DE RIESGOS INHER Y RESID'!$M$6,IF(OR('[8]MAPAS DE RIESGOS INHER Y RESID'!$H$5='MATRIZ DE RIESGOS DE SST'!P32,P32&lt;'[8]MAPAS DE RIESGOS INHER Y RESID'!$I$5+1),'[8]MAPAS DE RIESGOS INHER Y RESID'!$M$5,IF(OR('[8]MAPAS DE RIESGOS INHER Y RESID'!$I$4='MATRIZ DE RIESGOS DE SST'!P32,P32&lt;'[8]MAPAS DE RIESGOS INHER Y RESID'!$J$4+1),'[8]MAPAS DE RIESGOS INHER Y RESID'!$M$4,'[8]MAPAS DE RIESGOS INHER Y RESID'!$M$3)))</f>
        <v>BAJO</v>
      </c>
      <c r="R32" s="17"/>
      <c r="S32" s="17"/>
      <c r="T32" s="17" t="s">
        <v>150</v>
      </c>
      <c r="U32" s="17" t="s">
        <v>151</v>
      </c>
      <c r="V32" s="14" t="s">
        <v>39</v>
      </c>
      <c r="W32" s="18">
        <f>VLOOKUP(V32,'[8]MAPAS DE RIESGOS INHER Y RESID'!$E$16:$F$18,2,FALSE)</f>
        <v>0.4</v>
      </c>
      <c r="X32" s="19">
        <f t="shared" si="3"/>
        <v>4.8</v>
      </c>
      <c r="Y32" s="20" t="str">
        <f>IF(OR('[8]MAPAS DE RIESGOS INHER Y RESID'!$G$18='MATRIZ DE RIESGOS DE SST'!X32,X32&lt;'[8]MAPAS DE RIESGOS INHER Y RESID'!$G$16+1),'[8]MAPAS DE RIESGOS INHER Y RESID'!$M$19,IF(OR('[8]MAPAS DE RIESGOS INHER Y RESID'!$H$17='MATRIZ DE RIESGOS DE SST'!X32,X32&lt;'[8]MAPAS DE RIESGOS INHER Y RESID'!$I$18+1),'[8]MAPAS DE RIESGOS INHER Y RESID'!$M$18,IF(OR('[8]MAPAS DE RIESGOS INHER Y RESID'!$I$17='MATRIZ DE RIESGOS DE SST'!X32,X32&lt;'[8]MAPAS DE RIESGOS INHER Y RESID'!$J$17+1),'[8]MAPAS DE RIESGOS INHER Y RESID'!$M$17,'[8]MAPAS DE RIESGOS INHER Y RESID'!$M$16)))</f>
        <v>BAJO</v>
      </c>
      <c r="Z32" s="13" t="str">
        <f>VLOOKUP('MATRIZ DE RIESGOS DE SST'!Y32,'[8]TABLA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3" spans="1:26" ht="184.5" customHeight="1" x14ac:dyDescent="0.25">
      <c r="A33" s="91"/>
      <c r="B33" s="90"/>
      <c r="C33" s="90"/>
      <c r="D33" s="90"/>
      <c r="E33" s="90"/>
      <c r="F33" s="90"/>
      <c r="G33" s="90"/>
      <c r="H33" s="91"/>
      <c r="I33" s="13" t="s">
        <v>100</v>
      </c>
      <c r="J33" s="13" t="s">
        <v>101</v>
      </c>
      <c r="K33" s="13" t="s">
        <v>102</v>
      </c>
      <c r="L33" s="14" t="s">
        <v>46</v>
      </c>
      <c r="M33" s="15">
        <f>VLOOKUP('MATRIZ DE RIESGOS DE SST'!L33,'[8]MAPAS DE RIESGOS INHER Y RESID'!$E$3:$F$7,2,FALSE)</f>
        <v>2</v>
      </c>
      <c r="N33" s="14" t="s">
        <v>40</v>
      </c>
      <c r="O33" s="15">
        <f>VLOOKUP('MATRIZ DE RIESGOS DE SST'!N33,'[8]MAPAS DE RIESGOS INHER Y RESID'!$O$3:$P$7,2,FALSE)</f>
        <v>16</v>
      </c>
      <c r="P33" s="15">
        <f t="shared" si="2"/>
        <v>32</v>
      </c>
      <c r="Q33" s="14" t="str">
        <f>IF(OR('[8]MAPAS DE RIESGOS INHER Y RESID'!$G$7='MATRIZ DE RIESGOS DE SST'!P33,P33&lt;'[8]MAPAS DE RIESGOS INHER Y RESID'!$G$3+1),'[8]MAPAS DE RIESGOS INHER Y RESID'!$M$6,IF(OR('[8]MAPAS DE RIESGOS INHER Y RESID'!$H$5='MATRIZ DE RIESGOS DE SST'!P33,P33&lt;'[8]MAPAS DE RIESGOS INHER Y RESID'!$I$5+1),'[8]MAPAS DE RIESGOS INHER Y RESID'!$M$5,IF(OR('[8]MAPAS DE RIESGOS INHER Y RESID'!$I$4='MATRIZ DE RIESGOS DE SST'!P33,P33&lt;'[8]MAPAS DE RIESGOS INHER Y RESID'!$J$4+1),'[8]MAPAS DE RIESGOS INHER Y RESID'!$M$4,'[8]MAPAS DE RIESGOS INHER Y RESID'!$M$3)))</f>
        <v>MODERADO</v>
      </c>
      <c r="R33" s="17"/>
      <c r="S33" s="17" t="s">
        <v>103</v>
      </c>
      <c r="T33" s="17"/>
      <c r="U33" s="17" t="s">
        <v>104</v>
      </c>
      <c r="V33" s="14" t="s">
        <v>39</v>
      </c>
      <c r="W33" s="18">
        <f>VLOOKUP(V33,'[8]MAPAS DE RIESGOS INHER Y RESID'!$E$16:$F$18,2,FALSE)</f>
        <v>0.4</v>
      </c>
      <c r="X33" s="19">
        <f t="shared" si="3"/>
        <v>19.2</v>
      </c>
      <c r="Y33" s="20" t="str">
        <f>IF(OR('[8]MAPAS DE RIESGOS INHER Y RESID'!$G$18='MATRIZ DE RIESGOS DE SST'!X33,X33&lt;'[8]MAPAS DE RIESGOS INHER Y RESID'!$G$16+1),'[8]MAPAS DE RIESGOS INHER Y RESID'!$M$19,IF(OR('[8]MAPAS DE RIESGOS INHER Y RESID'!$H$17='MATRIZ DE RIESGOS DE SST'!X33,X33&lt;'[8]MAPAS DE RIESGOS INHER Y RESID'!$I$18+1),'[8]MAPAS DE RIESGOS INHER Y RESID'!$M$18,IF(OR('[8]MAPAS DE RIESGOS INHER Y RESID'!$I$17='MATRIZ DE RIESGOS DE SST'!X33,X33&lt;'[8]MAPAS DE RIESGOS INHER Y RESID'!$J$17+1),'[8]MAPAS DE RIESGOS INHER Y RESID'!$M$17,'[8]MAPAS DE RIESGOS INHER Y RESID'!$M$16)))</f>
        <v>MODERADO</v>
      </c>
      <c r="Z33" s="13" t="str">
        <f>VLOOKUP('MATRIZ DE RIESGOS DE SST'!Y33,'[8]TABLA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4" spans="1:26" ht="188.25" customHeight="1" x14ac:dyDescent="0.25">
      <c r="A34" s="91"/>
      <c r="B34" s="90"/>
      <c r="C34" s="90"/>
      <c r="D34" s="90"/>
      <c r="E34" s="90"/>
      <c r="F34" s="90"/>
      <c r="G34" s="90"/>
      <c r="H34" s="91"/>
      <c r="I34" s="13" t="s">
        <v>105</v>
      </c>
      <c r="J34" s="13" t="s">
        <v>106</v>
      </c>
      <c r="K34" s="13" t="s">
        <v>102</v>
      </c>
      <c r="L34" s="14" t="s">
        <v>46</v>
      </c>
      <c r="M34" s="15">
        <f>VLOOKUP('MATRIZ DE RIESGOS DE SST'!L34,'[8]MAPAS DE RIESGOS INHER Y RESID'!$E$3:$F$7,2,FALSE)</f>
        <v>2</v>
      </c>
      <c r="N34" s="14" t="s">
        <v>40</v>
      </c>
      <c r="O34" s="15">
        <f>VLOOKUP('MATRIZ DE RIESGOS DE SST'!N34,'[8]MAPAS DE RIESGOS INHER Y RESID'!$O$3:$P$7,2,FALSE)</f>
        <v>16</v>
      </c>
      <c r="P34" s="15">
        <f t="shared" si="2"/>
        <v>32</v>
      </c>
      <c r="Q34" s="14" t="str">
        <f>IF(OR('[8]MAPAS DE RIESGOS INHER Y RESID'!$G$7='MATRIZ DE RIESGOS DE SST'!P34,P34&lt;'[8]MAPAS DE RIESGOS INHER Y RESID'!$G$3+1),'[8]MAPAS DE RIESGOS INHER Y RESID'!$M$6,IF(OR('[8]MAPAS DE RIESGOS INHER Y RESID'!$H$5='MATRIZ DE RIESGOS DE SST'!P34,P34&lt;'[8]MAPAS DE RIESGOS INHER Y RESID'!$I$5+1),'[8]MAPAS DE RIESGOS INHER Y RESID'!$M$5,IF(OR('[8]MAPAS DE RIESGOS INHER Y RESID'!$I$4='MATRIZ DE RIESGOS DE SST'!P34,P34&lt;'[8]MAPAS DE RIESGOS INHER Y RESID'!$J$4+1),'[8]MAPAS DE RIESGOS INHER Y RESID'!$M$4,'[8]MAPAS DE RIESGOS INHER Y RESID'!$M$3)))</f>
        <v>MODERADO</v>
      </c>
      <c r="R34" s="17"/>
      <c r="S34" s="17" t="s">
        <v>103</v>
      </c>
      <c r="T34" s="17"/>
      <c r="U34" s="17" t="s">
        <v>107</v>
      </c>
      <c r="V34" s="14" t="s">
        <v>39</v>
      </c>
      <c r="W34" s="18">
        <f>VLOOKUP(V34,'[8]MAPAS DE RIESGOS INHER Y RESID'!$E$16:$F$18,2,FALSE)</f>
        <v>0.4</v>
      </c>
      <c r="X34" s="19">
        <f t="shared" si="3"/>
        <v>19.2</v>
      </c>
      <c r="Y34" s="20" t="str">
        <f>IF(OR('[8]MAPAS DE RIESGOS INHER Y RESID'!$G$18='MATRIZ DE RIESGOS DE SST'!X34,X34&lt;'[8]MAPAS DE RIESGOS INHER Y RESID'!$G$16+1),'[8]MAPAS DE RIESGOS INHER Y RESID'!$M$19,IF(OR('[8]MAPAS DE RIESGOS INHER Y RESID'!$H$17='MATRIZ DE RIESGOS DE SST'!X34,X34&lt;'[8]MAPAS DE RIESGOS INHER Y RESID'!$I$18+1),'[8]MAPAS DE RIESGOS INHER Y RESID'!$M$18,IF(OR('[8]MAPAS DE RIESGOS INHER Y RESID'!$I$17='MATRIZ DE RIESGOS DE SST'!X34,X34&lt;'[8]MAPAS DE RIESGOS INHER Y RESID'!$J$17+1),'[8]MAPAS DE RIESGOS INHER Y RESID'!$M$17,'[8]MAPAS DE RIESGOS INHER Y RESID'!$M$16)))</f>
        <v>MODERADO</v>
      </c>
      <c r="Z34" s="13" t="str">
        <f>VLOOKUP('MATRIZ DE RIESGOS DE SST'!Y34,'[8]TABLA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5" spans="1:26" ht="211.5" customHeight="1" x14ac:dyDescent="0.25">
      <c r="A35" s="91"/>
      <c r="B35" s="90"/>
      <c r="C35" s="90"/>
      <c r="D35" s="90"/>
      <c r="E35" s="90"/>
      <c r="F35" s="90"/>
      <c r="G35" s="90"/>
      <c r="H35" s="91"/>
      <c r="I35" s="13" t="s">
        <v>154</v>
      </c>
      <c r="J35" s="13" t="s">
        <v>155</v>
      </c>
      <c r="K35" s="13" t="s">
        <v>156</v>
      </c>
      <c r="L35" s="14" t="s">
        <v>46</v>
      </c>
      <c r="M35" s="15">
        <f>VLOOKUP('MATRIZ DE RIESGOS DE SST'!L35,'[8]MAPAS DE RIESGOS INHER Y RESID'!$E$3:$F$7,2,FALSE)</f>
        <v>2</v>
      </c>
      <c r="N35" s="14" t="s">
        <v>57</v>
      </c>
      <c r="O35" s="15">
        <f>VLOOKUP('MATRIZ DE RIESGOS DE SST'!N35,'[8]MAPAS DE RIESGOS INHER Y RESID'!$O$3:$P$7,2,FALSE)</f>
        <v>4</v>
      </c>
      <c r="P35" s="15">
        <f t="shared" si="2"/>
        <v>8</v>
      </c>
      <c r="Q35" s="14" t="str">
        <f>IF(OR('[8]MAPAS DE RIESGOS INHER Y RESID'!$G$7='MATRIZ DE RIESGOS DE SST'!P35,P35&lt;'[8]MAPAS DE RIESGOS INHER Y RESID'!$G$3+1),'[8]MAPAS DE RIESGOS INHER Y RESID'!$M$6,IF(OR('[8]MAPAS DE RIESGOS INHER Y RESID'!$H$5='MATRIZ DE RIESGOS DE SST'!P35,P35&lt;'[8]MAPAS DE RIESGOS INHER Y RESID'!$I$5+1),'[8]MAPAS DE RIESGOS INHER Y RESID'!$M$5,IF(OR('[8]MAPAS DE RIESGOS INHER Y RESID'!$I$4='MATRIZ DE RIESGOS DE SST'!P35,P35&lt;'[8]MAPAS DE RIESGOS INHER Y RESID'!$J$4+1),'[8]MAPAS DE RIESGOS INHER Y RESID'!$M$4,'[8]MAPAS DE RIESGOS INHER Y RESID'!$M$3)))</f>
        <v>BAJO</v>
      </c>
      <c r="R35" s="17"/>
      <c r="S35" s="17"/>
      <c r="T35" s="17"/>
      <c r="U35" s="17" t="s">
        <v>157</v>
      </c>
      <c r="V35" s="14" t="s">
        <v>39</v>
      </c>
      <c r="W35" s="18">
        <f>VLOOKUP(V35,'[8]MAPAS DE RIESGOS INHER Y RESID'!$E$16:$F$18,2,FALSE)</f>
        <v>0.4</v>
      </c>
      <c r="X35" s="19">
        <f t="shared" si="3"/>
        <v>4.8</v>
      </c>
      <c r="Y35" s="20" t="str">
        <f>IF(OR('[8]MAPAS DE RIESGOS INHER Y RESID'!$G$18='MATRIZ DE RIESGOS DE SST'!X35,X35&lt;'[8]MAPAS DE RIESGOS INHER Y RESID'!$G$16+1),'[8]MAPAS DE RIESGOS INHER Y RESID'!$M$19,IF(OR('[8]MAPAS DE RIESGOS INHER Y RESID'!$H$17='MATRIZ DE RIESGOS DE SST'!X35,X35&lt;'[8]MAPAS DE RIESGOS INHER Y RESID'!$I$18+1),'[8]MAPAS DE RIESGOS INHER Y RESID'!$M$18,IF(OR('[8]MAPAS DE RIESGOS INHER Y RESID'!$I$17='MATRIZ DE RIESGOS DE SST'!X35,X35&lt;'[8]MAPAS DE RIESGOS INHER Y RESID'!$J$17+1),'[8]MAPAS DE RIESGOS INHER Y RESID'!$M$17,'[8]MAPAS DE RIESGOS INHER Y RESID'!$M$16)))</f>
        <v>BAJO</v>
      </c>
      <c r="Z35" s="13" t="str">
        <f>VLOOKUP('MATRIZ DE RIESGOS DE SST'!Y35,'[8]TABLA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6" spans="1:26" ht="209.25" customHeight="1" x14ac:dyDescent="0.25">
      <c r="A36" s="91"/>
      <c r="B36" s="90"/>
      <c r="C36" s="90"/>
      <c r="D36" s="90"/>
      <c r="E36" s="90"/>
      <c r="F36" s="90"/>
      <c r="G36" s="90"/>
      <c r="H36" s="91"/>
      <c r="I36" s="13" t="s">
        <v>338</v>
      </c>
      <c r="J36" s="13" t="s">
        <v>339</v>
      </c>
      <c r="K36" s="13" t="s">
        <v>159</v>
      </c>
      <c r="L36" s="14" t="s">
        <v>46</v>
      </c>
      <c r="M36" s="15">
        <f>VLOOKUP('MATRIZ DE RIESGOS DE SST'!L36,'[8]MAPAS DE RIESGOS INHER Y RESID'!$E$3:$F$7,2,FALSE)</f>
        <v>2</v>
      </c>
      <c r="N36" s="14" t="s">
        <v>57</v>
      </c>
      <c r="O36" s="15">
        <f>VLOOKUP('MATRIZ DE RIESGOS DE SST'!N36,'[8]MAPAS DE RIESGOS INHER Y RESID'!$O$3:$P$7,2,FALSE)</f>
        <v>4</v>
      </c>
      <c r="P36" s="15">
        <f t="shared" si="2"/>
        <v>8</v>
      </c>
      <c r="Q36" s="14" t="str">
        <f>IF(OR('[8]MAPAS DE RIESGOS INHER Y RESID'!$G$7='MATRIZ DE RIESGOS DE SST'!P36,P36&lt;'[8]MAPAS DE RIESGOS INHER Y RESID'!$G$3+1),'[8]MAPAS DE RIESGOS INHER Y RESID'!$M$6,IF(OR('[8]MAPAS DE RIESGOS INHER Y RESID'!$H$5='MATRIZ DE RIESGOS DE SST'!P36,P36&lt;'[8]MAPAS DE RIESGOS INHER Y RESID'!$I$5+1),'[8]MAPAS DE RIESGOS INHER Y RESID'!$M$5,IF(OR('[8]MAPAS DE RIESGOS INHER Y RESID'!$I$4='MATRIZ DE RIESGOS DE SST'!P36,P36&lt;'[8]MAPAS DE RIESGOS INHER Y RESID'!$J$4+1),'[8]MAPAS DE RIESGOS INHER Y RESID'!$M$4,'[8]MAPAS DE RIESGOS INHER Y RESID'!$M$3)))</f>
        <v>BAJO</v>
      </c>
      <c r="R36" s="17"/>
      <c r="S36" s="17"/>
      <c r="T36" s="17"/>
      <c r="U36" s="17" t="s">
        <v>157</v>
      </c>
      <c r="V36" s="14" t="s">
        <v>39</v>
      </c>
      <c r="W36" s="18">
        <f>VLOOKUP(V36,'[8]MAPAS DE RIESGOS INHER Y RESID'!$E$16:$F$18,2,FALSE)</f>
        <v>0.4</v>
      </c>
      <c r="X36" s="19">
        <f t="shared" si="3"/>
        <v>4.8</v>
      </c>
      <c r="Y36" s="20" t="str">
        <f>IF(OR('[8]MAPAS DE RIESGOS INHER Y RESID'!$G$18='MATRIZ DE RIESGOS DE SST'!X36,X36&lt;'[8]MAPAS DE RIESGOS INHER Y RESID'!$G$16+1),'[8]MAPAS DE RIESGOS INHER Y RESID'!$M$19,IF(OR('[8]MAPAS DE RIESGOS INHER Y RESID'!$H$17='MATRIZ DE RIESGOS DE SST'!X36,X36&lt;'[8]MAPAS DE RIESGOS INHER Y RESID'!$I$18+1),'[8]MAPAS DE RIESGOS INHER Y RESID'!$M$18,IF(OR('[8]MAPAS DE RIESGOS INHER Y RESID'!$I$17='MATRIZ DE RIESGOS DE SST'!X36,X36&lt;'[8]MAPAS DE RIESGOS INHER Y RESID'!$J$17+1),'[8]MAPAS DE RIESGOS INHER Y RESID'!$M$17,'[8]MAPAS DE RIESGOS INHER Y RESID'!$M$16)))</f>
        <v>BAJO</v>
      </c>
      <c r="Z36" s="13" t="str">
        <f>VLOOKUP('MATRIZ DE RIESGOS DE SST'!Y36,'[8]TABLA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7" spans="1:26" ht="203.25" customHeight="1" x14ac:dyDescent="0.25">
      <c r="A37" s="91"/>
      <c r="B37" s="90"/>
      <c r="C37" s="90"/>
      <c r="D37" s="90"/>
      <c r="E37" s="90"/>
      <c r="F37" s="90"/>
      <c r="G37" s="90"/>
      <c r="H37" s="91"/>
      <c r="I37" s="13" t="s">
        <v>115</v>
      </c>
      <c r="J37" s="13" t="s">
        <v>160</v>
      </c>
      <c r="K37" s="13" t="s">
        <v>116</v>
      </c>
      <c r="L37" s="14" t="s">
        <v>46</v>
      </c>
      <c r="M37" s="15">
        <f>VLOOKUP('MATRIZ DE RIESGOS DE SST'!L37,'[8]MAPAS DE RIESGOS INHER Y RESID'!$E$3:$F$7,2,FALSE)</f>
        <v>2</v>
      </c>
      <c r="N37" s="14" t="s">
        <v>40</v>
      </c>
      <c r="O37" s="15">
        <f>VLOOKUP('MATRIZ DE RIESGOS DE SST'!N37,'[8]MAPAS DE RIESGOS INHER Y RESID'!$O$3:$P$7,2,FALSE)</f>
        <v>16</v>
      </c>
      <c r="P37" s="15">
        <f t="shared" si="2"/>
        <v>32</v>
      </c>
      <c r="Q37" s="14" t="str">
        <f>IF(OR('[8]MAPAS DE RIESGOS INHER Y RESID'!$G$7='MATRIZ DE RIESGOS DE SST'!P37,P37&lt;'[8]MAPAS DE RIESGOS INHER Y RESID'!$G$3+1),'[8]MAPAS DE RIESGOS INHER Y RESID'!$M$6,IF(OR('[8]MAPAS DE RIESGOS INHER Y RESID'!$H$5='MATRIZ DE RIESGOS DE SST'!P37,P37&lt;'[8]MAPAS DE RIESGOS INHER Y RESID'!$I$5+1),'[8]MAPAS DE RIESGOS INHER Y RESID'!$M$5,IF(OR('[8]MAPAS DE RIESGOS INHER Y RESID'!$I$4='MATRIZ DE RIESGOS DE SST'!P37,P37&lt;'[8]MAPAS DE RIESGOS INHER Y RESID'!$J$4+1),'[8]MAPAS DE RIESGOS INHER Y RESID'!$M$4,'[8]MAPAS DE RIESGOS INHER Y RESID'!$M$3)))</f>
        <v>MODERADO</v>
      </c>
      <c r="R37" s="17"/>
      <c r="S37" s="17"/>
      <c r="T37" s="17"/>
      <c r="U37" s="17" t="s">
        <v>114</v>
      </c>
      <c r="V37" s="14" t="s">
        <v>43</v>
      </c>
      <c r="W37" s="18">
        <f>VLOOKUP(V37,'[8]MAPAS DE RIESGOS INHER Y RESID'!$E$16:$F$18,2,FALSE)</f>
        <v>0.9</v>
      </c>
      <c r="X37" s="19">
        <f t="shared" si="3"/>
        <v>3.1999999999999993</v>
      </c>
      <c r="Y37" s="20" t="str">
        <f>IF(OR('[8]MAPAS DE RIESGOS INHER Y RESID'!$G$18='MATRIZ DE RIESGOS DE SST'!X37,X37&lt;'[8]MAPAS DE RIESGOS INHER Y RESID'!$G$16+1),'[8]MAPAS DE RIESGOS INHER Y RESID'!$M$19,IF(OR('[8]MAPAS DE RIESGOS INHER Y RESID'!$H$17='MATRIZ DE RIESGOS DE SST'!X37,X37&lt;'[8]MAPAS DE RIESGOS INHER Y RESID'!$I$18+1),'[8]MAPAS DE RIESGOS INHER Y RESID'!$M$18,IF(OR('[8]MAPAS DE RIESGOS INHER Y RESID'!$I$17='MATRIZ DE RIESGOS DE SST'!X37,X37&lt;'[8]MAPAS DE RIESGOS INHER Y RESID'!$J$17+1),'[8]MAPAS DE RIESGOS INHER Y RESID'!$M$17,'[8]MAPAS DE RIESGOS INHER Y RESID'!$M$16)))</f>
        <v>BAJO</v>
      </c>
      <c r="Z37" s="13" t="str">
        <f>VLOOKUP('MATRIZ DE RIESGOS DE SST'!Y37,'[8]TABLA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8" spans="1:26" ht="282" customHeight="1" x14ac:dyDescent="0.25">
      <c r="A38" s="91"/>
      <c r="B38" s="90"/>
      <c r="C38" s="90"/>
      <c r="D38" s="90"/>
      <c r="E38" s="90"/>
      <c r="F38" s="90"/>
      <c r="G38" s="90"/>
      <c r="H38" s="91"/>
      <c r="I38" s="13" t="s">
        <v>161</v>
      </c>
      <c r="J38" s="13" t="s">
        <v>162</v>
      </c>
      <c r="K38" s="13" t="s">
        <v>163</v>
      </c>
      <c r="L38" s="14" t="s">
        <v>46</v>
      </c>
      <c r="M38" s="15">
        <f>VLOOKUP('MATRIZ DE RIESGOS DE SST'!L38,'[8]MAPAS DE RIESGOS INHER Y RESID'!$E$3:$F$7,2,FALSE)</f>
        <v>2</v>
      </c>
      <c r="N38" s="14" t="s">
        <v>40</v>
      </c>
      <c r="O38" s="15">
        <f>VLOOKUP('MATRIZ DE RIESGOS DE SST'!N38,'[8]MAPAS DE RIESGOS INHER Y RESID'!$O$3:$P$7,2,FALSE)</f>
        <v>16</v>
      </c>
      <c r="P38" s="15">
        <f t="shared" si="2"/>
        <v>32</v>
      </c>
      <c r="Q38" s="14" t="str">
        <f>IF(OR('[8]MAPAS DE RIESGOS INHER Y RESID'!$G$7='MATRIZ DE RIESGOS DE SST'!P38,P38&lt;'[8]MAPAS DE RIESGOS INHER Y RESID'!$G$3+1),'[8]MAPAS DE RIESGOS INHER Y RESID'!$M$6,IF(OR('[8]MAPAS DE RIESGOS INHER Y RESID'!$H$5='MATRIZ DE RIESGOS DE SST'!P38,P38&lt;'[8]MAPAS DE RIESGOS INHER Y RESID'!$I$5+1),'[8]MAPAS DE RIESGOS INHER Y RESID'!$M$5,IF(OR('[8]MAPAS DE RIESGOS INHER Y RESID'!$I$4='MATRIZ DE RIESGOS DE SST'!P38,P38&lt;'[8]MAPAS DE RIESGOS INHER Y RESID'!$J$4+1),'[8]MAPAS DE RIESGOS INHER Y RESID'!$M$4,'[8]MAPAS DE RIESGOS INHER Y RESID'!$M$3)))</f>
        <v>MODERADO</v>
      </c>
      <c r="R38" s="17"/>
      <c r="S38" s="17"/>
      <c r="T38" s="17"/>
      <c r="U38" s="17" t="s">
        <v>114</v>
      </c>
      <c r="V38" s="14" t="s">
        <v>43</v>
      </c>
      <c r="W38" s="18">
        <f>VLOOKUP(V38,'[8]MAPAS DE RIESGOS INHER Y RESID'!$E$16:$F$18,2,FALSE)</f>
        <v>0.9</v>
      </c>
      <c r="X38" s="19">
        <f t="shared" si="3"/>
        <v>3.1999999999999993</v>
      </c>
      <c r="Y38" s="20" t="str">
        <f>IF(OR('[8]MAPAS DE RIESGOS INHER Y RESID'!$G$18='MATRIZ DE RIESGOS DE SST'!X38,X38&lt;'[8]MAPAS DE RIESGOS INHER Y RESID'!$G$16+1),'[8]MAPAS DE RIESGOS INHER Y RESID'!$M$19,IF(OR('[8]MAPAS DE RIESGOS INHER Y RESID'!$H$17='MATRIZ DE RIESGOS DE SST'!X38,X38&lt;'[8]MAPAS DE RIESGOS INHER Y RESID'!$I$18+1),'[8]MAPAS DE RIESGOS INHER Y RESID'!$M$18,IF(OR('[8]MAPAS DE RIESGOS INHER Y RESID'!$I$17='MATRIZ DE RIESGOS DE SST'!X38,X38&lt;'[8]MAPAS DE RIESGOS INHER Y RESID'!$J$17+1),'[8]MAPAS DE RIESGOS INHER Y RESID'!$M$17,'[8]MAPAS DE RIESGOS INHER Y RESID'!$M$16)))</f>
        <v>BAJO</v>
      </c>
      <c r="Z38" s="13" t="str">
        <f>VLOOKUP('MATRIZ DE RIESGOS DE SST'!Y38,'[8]TABLA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</sheetData>
  <autoFilter ref="A5:Z38"/>
  <mergeCells count="35">
    <mergeCell ref="A1:B1"/>
    <mergeCell ref="C1:Y1"/>
    <mergeCell ref="B2:Z2"/>
    <mergeCell ref="B3:Z3"/>
    <mergeCell ref="A4:A5"/>
    <mergeCell ref="B4:C4"/>
    <mergeCell ref="D4:G4"/>
    <mergeCell ref="H4:H5"/>
    <mergeCell ref="I4:I5"/>
    <mergeCell ref="J4:J5"/>
    <mergeCell ref="Z4:Z5"/>
    <mergeCell ref="K4:K5"/>
    <mergeCell ref="L4:O4"/>
    <mergeCell ref="Q4:Q5"/>
    <mergeCell ref="R4:U4"/>
    <mergeCell ref="V4:V5"/>
    <mergeCell ref="Y4:Y5"/>
    <mergeCell ref="A6:A23"/>
    <mergeCell ref="B6:B23"/>
    <mergeCell ref="C6:C23"/>
    <mergeCell ref="D6:D23"/>
    <mergeCell ref="E6:E23"/>
    <mergeCell ref="W4:W5"/>
    <mergeCell ref="F6:F23"/>
    <mergeCell ref="G6:G23"/>
    <mergeCell ref="H6:H23"/>
    <mergeCell ref="X4:X5"/>
    <mergeCell ref="G24:G38"/>
    <mergeCell ref="H24:H38"/>
    <mergeCell ref="A24:A38"/>
    <mergeCell ref="B24:B38"/>
    <mergeCell ref="C24:C38"/>
    <mergeCell ref="D24:D38"/>
    <mergeCell ref="E24:E38"/>
    <mergeCell ref="F24:F38"/>
  </mergeCells>
  <printOptions horizontalCentered="1"/>
  <pageMargins left="0.39370078740157483" right="0.39370078740157483" top="0.39370078740157483" bottom="0.39370078740157483" header="0.31496062992125984" footer="0.31496062992125984"/>
  <pageSetup scale="15" fitToWidth="0" orientation="landscape" r:id="rId1"/>
  <headerFooter alignWithMargins="0"/>
  <rowBreaks count="1" manualBreakCount="1">
    <brk id="15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D4A5A75C-C789-465B-8C49-51C48886B847}">
            <xm:f>'C:\Users\yquintero\AppData\Local\Microsoft\Windows\INetCache\Content.Outlook\3YB8RHVB\[IPEVR_MATRIZ DE RIESGOS DE SST SUBGERENCIA INTERVENTORIA_Ver.00.xlsx]MAPAS DE RIESGOS INHER Y RESID'!#REF!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" operator="equal" id="{A120FAD0-5F49-46F3-83D6-88C848FF04FA}">
            <xm:f>'C:\Users\yquintero\AppData\Local\Microsoft\Windows\INetCache\Content.Outlook\3YB8RHVB\[IPEVR_MATRIZ DE RIESGOS DE SST SUBGERENCIA INTERVENTORIA_Ver.00.xlsx]MAPAS DE RIESGOS INHER Y RESID'!#REF!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" operator="equal" id="{3E955F8D-366F-4E57-A086-AF47D951749B}">
            <xm:f>'C:\Users\yquintero\AppData\Local\Microsoft\Windows\INetCache\Content.Outlook\3YB8RHVB\[IPEVR_MATRIZ DE RIESGOS DE SST SUBGERENCIA INTERVENTORIA_Ver.00.xlsx]MAPAS DE RIESGOS INHER Y RESID'!#REF!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" operator="equal" id="{4D90E528-F657-4A02-8CA4-C7790FA40A2F}">
            <xm:f>'C:\Users\yquintero\AppData\Local\Microsoft\Windows\INetCache\Content.Outlook\3YB8RHVB\[IPEVR_MATRIZ DE RIESGOS DE SST SUBGERENCIA INTERVENTORIA_Ver.00.xlsx]MAPAS DE RIESGOS INHER Y RESID'!#REF!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" operator="equal" id="{8568C99A-4B47-4987-98AD-BF64446BEE6A}">
            <xm:f>'C:\Users\yquintero\AppData\Local\Microsoft\Windows\INetCache\Content.Outlook\3YB8RHVB\[IPEVR_MATRIZ DE RIESGOS DE SST SUBGERENCIA INTERVENTORIA_Ver.00.xlsx]MAPAS DE RIESGOS INHER Y RESID'!#REF!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L6:L38</xm:sqref>
        </x14:conditionalFormatting>
        <x14:conditionalFormatting xmlns:xm="http://schemas.microsoft.com/office/excel/2006/main">
          <x14:cfRule type="cellIs" priority="1" operator="equal" id="{7E8F7E55-1396-41C7-B2F2-E442B515E030}">
            <xm:f>'C:\Users\yquintero\AppData\Local\Microsoft\Windows\INetCache\Content.Outlook\3YB8RHVB\[IPEVR_MATRIZ DE RIESGOS DE SST SUBGERENCIA INTERVENTORIA_Ver.00.xlsx]MAPAS DE RIESGOS INHER Y RESID'!#REF!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" operator="equal" id="{BAD26F8B-6E1E-4771-A728-8B48A301BF73}">
            <xm:f>'C:\Users\yquintero\AppData\Local\Microsoft\Windows\INetCache\Content.Outlook\3YB8RHVB\[IPEVR_MATRIZ DE RIESGOS DE SST SUBGERENCIA INTERVENTORIA_Ver.00.xlsx]MAPAS DE RIESGOS INHER Y RESID'!#REF!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" operator="equal" id="{86375FBC-3416-4590-B244-BDE3E9A52764}">
            <xm:f>'C:\Users\yquintero\AppData\Local\Microsoft\Windows\INetCache\Content.Outlook\3YB8RHVB\[IPEVR_MATRIZ DE RIESGOS DE SST SUBGERENCIA INTERVENTORIA_Ver.00.xlsx]MAPAS DE RIESGOS INHER Y RESID'!#REF!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" operator="equal" id="{5522BBE3-0C23-42B9-89C8-C8C7AA4A7B67}">
            <xm:f>'C:\Users\yquintero\AppData\Local\Microsoft\Windows\INetCache\Content.Outlook\3YB8RHVB\[IPEVR_MATRIZ DE RIESGOS DE SST SUBGERENCIA INTERVENTORIA_Ver.00.xlsx]MAPAS DE RIESGOS INHER Y RESID'!#REF!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" operator="equal" id="{27054EBA-661C-4F79-AFF8-66AC2A1AC65D}">
            <xm:f>'C:\Users\yquintero\AppData\Local\Microsoft\Windows\INetCache\Content.Outlook\3YB8RHVB\[IPEVR_MATRIZ DE RIESGOS DE SST SUBGERENCIA INTERVENTORIA_Ver.00.xlsx]MAPAS DE RIESGOS INHER Y RESID'!#REF!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N6:N38</xm:sqref>
        </x14:conditionalFormatting>
        <x14:conditionalFormatting xmlns:xm="http://schemas.microsoft.com/office/excel/2006/main">
          <x14:cfRule type="cellIs" priority="11" operator="equal" id="{FA11691D-FC74-42FF-9DE4-F1B218053BC5}">
            <xm:f>'C:\Users\yquintero\AppData\Local\Microsoft\Windows\INetCache\Content.Outlook\3YB8RHVB\[IPEVR_MATRIZ DE RIESGOS DE SST SUBGERENCIA INTERVENTORIA_Ver.00.xlsx]MAPAS DE RIESGOS INHER Y RESID'!#REF!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" operator="equal" id="{6C031406-8E89-46EE-8094-B98CEFF4BD76}">
            <xm:f>'C:\Users\yquintero\AppData\Local\Microsoft\Windows\INetCache\Content.Outlook\3YB8RHVB\[IPEVR_MATRIZ DE RIESGOS DE SST SUBGERENCIA INTERVENTORIA_Ver.00.xlsx]MAPAS DE RIESGOS INHER Y RESID'!#REF!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" operator="equal" id="{679BED65-C8E8-4D6D-883E-3BC2C006FE57}">
            <xm:f>'C:\Users\yquintero\AppData\Local\Microsoft\Windows\INetCache\Content.Outlook\3YB8RHVB\[IPEVR_MATRIZ DE RIESGOS DE SST SUBGERENCIA INTERVENTORIA_Ver.00.xlsx]MAPAS DE RIESGOS INHER Y RESID'!#REF!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" operator="equal" id="{1D3C2B74-BC9D-4E9B-9579-1285BBB1B6FA}">
            <xm:f>'C:\Users\yquintero\AppData\Local\Microsoft\Windows\INetCache\Content.Outlook\3YB8RHVB\[IPEVR_MATRIZ DE RIESGOS DE SST SUBGERENCIA INTERVENTORIA_Ver.00.xlsx]MAPAS DE RIESGOS INHER Y RESID'!#REF!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V6:V38 Q6:Q38 Y6:Y38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'[8]MAPAS DE RIESGOS INHER Y RESID'!#REF!</xm:f>
          </x14:formula1>
          <xm:sqref>L6:L38 N6:N38 V6:V38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baseColWidth="10" defaultColWidth="8.71093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65"/>
  <sheetViews>
    <sheetView zoomScale="59" zoomScaleNormal="59" workbookViewId="0">
      <pane ySplit="1" topLeftCell="A27" activePane="bottomLeft" state="frozen"/>
      <selection pane="bottomLeft" activeCell="A27" sqref="A27:C27"/>
    </sheetView>
  </sheetViews>
  <sheetFormatPr baseColWidth="10" defaultColWidth="10.85546875" defaultRowHeight="19.5" x14ac:dyDescent="0.25"/>
  <cols>
    <col min="1" max="1" width="41.42578125" style="33" customWidth="1"/>
    <col min="2" max="2" width="51.42578125" style="34" customWidth="1"/>
    <col min="3" max="3" width="56.28515625" style="35" customWidth="1"/>
    <col min="4" max="16384" width="10.85546875" style="30"/>
  </cols>
  <sheetData>
    <row r="1" spans="1:3" ht="38.1" customHeight="1" x14ac:dyDescent="0.25">
      <c r="A1" s="29" t="s">
        <v>8</v>
      </c>
      <c r="B1" s="29" t="s">
        <v>9</v>
      </c>
      <c r="C1" s="29" t="s">
        <v>10</v>
      </c>
    </row>
    <row r="2" spans="1:3" ht="78" x14ac:dyDescent="0.25">
      <c r="A2" s="23" t="s">
        <v>167</v>
      </c>
      <c r="B2" s="22" t="s">
        <v>168</v>
      </c>
      <c r="C2" s="23" t="s">
        <v>169</v>
      </c>
    </row>
    <row r="3" spans="1:3" ht="58.5" x14ac:dyDescent="0.25">
      <c r="A3" s="23" t="s">
        <v>170</v>
      </c>
      <c r="B3" s="22" t="s">
        <v>171</v>
      </c>
      <c r="C3" s="23" t="s">
        <v>169</v>
      </c>
    </row>
    <row r="4" spans="1:3" ht="409.5" x14ac:dyDescent="0.25">
      <c r="A4" s="23" t="s">
        <v>172</v>
      </c>
      <c r="B4" s="22" t="s">
        <v>173</v>
      </c>
      <c r="C4" s="23" t="s">
        <v>174</v>
      </c>
    </row>
    <row r="5" spans="1:3" ht="97.5" x14ac:dyDescent="0.25">
      <c r="A5" s="23" t="s">
        <v>36</v>
      </c>
      <c r="B5" s="22" t="s">
        <v>37</v>
      </c>
      <c r="C5" s="23" t="s">
        <v>175</v>
      </c>
    </row>
    <row r="6" spans="1:3" ht="97.5" x14ac:dyDescent="0.25">
      <c r="A6" s="23" t="s">
        <v>123</v>
      </c>
      <c r="B6" s="22" t="s">
        <v>124</v>
      </c>
      <c r="C6" s="23" t="s">
        <v>174</v>
      </c>
    </row>
    <row r="7" spans="1:3" ht="327.75" customHeight="1" x14ac:dyDescent="0.25">
      <c r="A7" s="23" t="s">
        <v>176</v>
      </c>
      <c r="B7" s="22" t="s">
        <v>177</v>
      </c>
      <c r="C7" s="23" t="s">
        <v>174</v>
      </c>
    </row>
    <row r="8" spans="1:3" ht="123" customHeight="1" x14ac:dyDescent="0.25">
      <c r="A8" s="23" t="s">
        <v>178</v>
      </c>
      <c r="B8" s="22" t="s">
        <v>179</v>
      </c>
      <c r="C8" s="23" t="s">
        <v>180</v>
      </c>
    </row>
    <row r="9" spans="1:3" ht="130.5" customHeight="1" x14ac:dyDescent="0.25">
      <c r="A9" s="23" t="s">
        <v>181</v>
      </c>
      <c r="B9" s="22" t="s">
        <v>179</v>
      </c>
      <c r="C9" s="23" t="s">
        <v>180</v>
      </c>
    </row>
    <row r="10" spans="1:3" ht="136.5" x14ac:dyDescent="0.25">
      <c r="A10" s="23" t="s">
        <v>67</v>
      </c>
      <c r="B10" s="22" t="s">
        <v>182</v>
      </c>
      <c r="C10" s="23" t="s">
        <v>180</v>
      </c>
    </row>
    <row r="11" spans="1:3" ht="117" x14ac:dyDescent="0.25">
      <c r="A11" s="23" t="s">
        <v>183</v>
      </c>
      <c r="B11" s="22" t="s">
        <v>184</v>
      </c>
      <c r="C11" s="23" t="s">
        <v>185</v>
      </c>
    </row>
    <row r="12" spans="1:3" ht="124.5" customHeight="1" x14ac:dyDescent="0.25">
      <c r="A12" s="23" t="s">
        <v>63</v>
      </c>
      <c r="B12" s="22" t="s">
        <v>186</v>
      </c>
      <c r="C12" s="23" t="s">
        <v>180</v>
      </c>
    </row>
    <row r="13" spans="1:3" ht="97.5" x14ac:dyDescent="0.25">
      <c r="A13" s="23" t="s">
        <v>70</v>
      </c>
      <c r="B13" s="22" t="s">
        <v>187</v>
      </c>
      <c r="C13" s="23" t="s">
        <v>180</v>
      </c>
    </row>
    <row r="14" spans="1:3" ht="39" x14ac:dyDescent="0.25">
      <c r="A14" s="23" t="s">
        <v>188</v>
      </c>
      <c r="B14" s="22" t="s">
        <v>189</v>
      </c>
      <c r="C14" s="23" t="s">
        <v>190</v>
      </c>
    </row>
    <row r="15" spans="1:3" ht="78" x14ac:dyDescent="0.25">
      <c r="A15" s="23" t="s">
        <v>191</v>
      </c>
      <c r="B15" s="22" t="s">
        <v>192</v>
      </c>
      <c r="C15" s="23" t="s">
        <v>193</v>
      </c>
    </row>
    <row r="16" spans="1:3" ht="39" x14ac:dyDescent="0.25">
      <c r="A16" s="23" t="s">
        <v>194</v>
      </c>
      <c r="B16" s="22" t="s">
        <v>189</v>
      </c>
      <c r="C16" s="23" t="s">
        <v>190</v>
      </c>
    </row>
    <row r="17" spans="1:3" ht="97.5" x14ac:dyDescent="0.25">
      <c r="A17" s="23" t="s">
        <v>195</v>
      </c>
      <c r="B17" s="22" t="s">
        <v>196</v>
      </c>
      <c r="C17" s="23" t="s">
        <v>190</v>
      </c>
    </row>
    <row r="18" spans="1:3" ht="117" x14ac:dyDescent="0.25">
      <c r="A18" s="23" t="s">
        <v>197</v>
      </c>
      <c r="B18" s="22" t="s">
        <v>198</v>
      </c>
      <c r="C18" s="23" t="s">
        <v>190</v>
      </c>
    </row>
    <row r="19" spans="1:3" ht="58.5" x14ac:dyDescent="0.25">
      <c r="A19" s="23" t="s">
        <v>199</v>
      </c>
      <c r="B19" s="22" t="s">
        <v>200</v>
      </c>
      <c r="C19" s="23" t="s">
        <v>201</v>
      </c>
    </row>
    <row r="20" spans="1:3" ht="39" x14ac:dyDescent="0.25">
      <c r="A20" s="23" t="s">
        <v>202</v>
      </c>
      <c r="B20" s="22" t="s">
        <v>200</v>
      </c>
      <c r="C20" s="23" t="s">
        <v>193</v>
      </c>
    </row>
    <row r="21" spans="1:3" ht="78" x14ac:dyDescent="0.25">
      <c r="A21" s="23" t="s">
        <v>154</v>
      </c>
      <c r="B21" s="22" t="s">
        <v>155</v>
      </c>
      <c r="C21" s="23" t="s">
        <v>203</v>
      </c>
    </row>
    <row r="22" spans="1:3" ht="78" x14ac:dyDescent="0.25">
      <c r="A22" s="23" t="s">
        <v>158</v>
      </c>
      <c r="B22" s="22" t="s">
        <v>155</v>
      </c>
      <c r="C22" s="23" t="s">
        <v>203</v>
      </c>
    </row>
    <row r="23" spans="1:3" ht="58.5" x14ac:dyDescent="0.25">
      <c r="A23" s="23" t="s">
        <v>59</v>
      </c>
      <c r="B23" s="22" t="s">
        <v>204</v>
      </c>
      <c r="C23" s="23" t="s">
        <v>205</v>
      </c>
    </row>
    <row r="24" spans="1:3" ht="214.5" x14ac:dyDescent="0.25">
      <c r="A24" s="23" t="s">
        <v>206</v>
      </c>
      <c r="B24" s="22" t="s">
        <v>207</v>
      </c>
      <c r="C24" s="23" t="s">
        <v>208</v>
      </c>
    </row>
    <row r="25" spans="1:3" ht="136.5" x14ac:dyDescent="0.25">
      <c r="A25" s="23" t="s">
        <v>209</v>
      </c>
      <c r="B25" s="22" t="s">
        <v>210</v>
      </c>
      <c r="C25" s="23" t="s">
        <v>211</v>
      </c>
    </row>
    <row r="26" spans="1:3" ht="97.5" x14ac:dyDescent="0.25">
      <c r="A26" s="23" t="s">
        <v>212</v>
      </c>
      <c r="B26" s="22" t="s">
        <v>213</v>
      </c>
      <c r="C26" s="23" t="s">
        <v>214</v>
      </c>
    </row>
    <row r="27" spans="1:3" ht="370.5" x14ac:dyDescent="0.25">
      <c r="A27" s="23" t="s">
        <v>44</v>
      </c>
      <c r="B27" s="22" t="s">
        <v>215</v>
      </c>
      <c r="C27" s="23" t="s">
        <v>132</v>
      </c>
    </row>
    <row r="28" spans="1:3" ht="202.5" x14ac:dyDescent="0.25">
      <c r="A28" s="23" t="s">
        <v>216</v>
      </c>
      <c r="B28" s="31" t="s">
        <v>217</v>
      </c>
      <c r="C28" s="23" t="s">
        <v>218</v>
      </c>
    </row>
    <row r="29" spans="1:3" ht="195" x14ac:dyDescent="0.25">
      <c r="A29" s="23" t="s">
        <v>219</v>
      </c>
      <c r="B29" s="22" t="s">
        <v>220</v>
      </c>
      <c r="C29" s="23" t="s">
        <v>221</v>
      </c>
    </row>
    <row r="30" spans="1:3" ht="97.5" x14ac:dyDescent="0.25">
      <c r="A30" s="23" t="s">
        <v>161</v>
      </c>
      <c r="B30" s="22" t="s">
        <v>222</v>
      </c>
      <c r="C30" s="23" t="s">
        <v>163</v>
      </c>
    </row>
    <row r="31" spans="1:3" ht="173.1" customHeight="1" x14ac:dyDescent="0.25">
      <c r="A31" s="23" t="s">
        <v>112</v>
      </c>
      <c r="B31" s="22" t="s">
        <v>223</v>
      </c>
      <c r="C31" s="23" t="s">
        <v>113</v>
      </c>
    </row>
    <row r="32" spans="1:3" ht="105" customHeight="1" x14ac:dyDescent="0.25">
      <c r="A32" s="23" t="s">
        <v>115</v>
      </c>
      <c r="B32" s="22" t="s">
        <v>224</v>
      </c>
      <c r="C32" s="23" t="s">
        <v>113</v>
      </c>
    </row>
    <row r="33" spans="1:3" ht="195" x14ac:dyDescent="0.25">
      <c r="A33" s="23" t="s">
        <v>225</v>
      </c>
      <c r="B33" s="22" t="s">
        <v>226</v>
      </c>
      <c r="C33" s="23" t="s">
        <v>227</v>
      </c>
    </row>
    <row r="34" spans="1:3" ht="136.5" x14ac:dyDescent="0.25">
      <c r="A34" s="23" t="s">
        <v>100</v>
      </c>
      <c r="B34" s="22" t="s">
        <v>228</v>
      </c>
      <c r="C34" s="23" t="s">
        <v>227</v>
      </c>
    </row>
    <row r="35" spans="1:3" ht="97.5" x14ac:dyDescent="0.25">
      <c r="A35" s="23" t="s">
        <v>105</v>
      </c>
      <c r="B35" s="22" t="s">
        <v>229</v>
      </c>
      <c r="C35" s="23" t="s">
        <v>227</v>
      </c>
    </row>
    <row r="36" spans="1:3" ht="273" x14ac:dyDescent="0.25">
      <c r="A36" s="23" t="s">
        <v>230</v>
      </c>
      <c r="B36" s="22" t="s">
        <v>231</v>
      </c>
      <c r="C36" s="23" t="s">
        <v>232</v>
      </c>
    </row>
    <row r="37" spans="1:3" ht="409.5" x14ac:dyDescent="0.25">
      <c r="A37" s="23" t="s">
        <v>233</v>
      </c>
      <c r="B37" s="22" t="s">
        <v>234</v>
      </c>
      <c r="C37" s="23" t="s">
        <v>232</v>
      </c>
    </row>
    <row r="38" spans="1:3" ht="156" x14ac:dyDescent="0.25">
      <c r="A38" s="23" t="s">
        <v>235</v>
      </c>
      <c r="B38" s="22" t="s">
        <v>236</v>
      </c>
      <c r="C38" s="23" t="s">
        <v>232</v>
      </c>
    </row>
    <row r="39" spans="1:3" ht="273" x14ac:dyDescent="0.25">
      <c r="A39" s="23" t="s">
        <v>237</v>
      </c>
      <c r="B39" s="22" t="s">
        <v>238</v>
      </c>
      <c r="C39" s="23" t="s">
        <v>232</v>
      </c>
    </row>
    <row r="40" spans="1:3" ht="156" x14ac:dyDescent="0.25">
      <c r="A40" s="23" t="s">
        <v>108</v>
      </c>
      <c r="B40" s="22" t="s">
        <v>239</v>
      </c>
      <c r="C40" s="23" t="s">
        <v>232</v>
      </c>
    </row>
    <row r="41" spans="1:3" ht="156" x14ac:dyDescent="0.25">
      <c r="A41" s="23" t="s">
        <v>240</v>
      </c>
      <c r="B41" s="22" t="s">
        <v>241</v>
      </c>
      <c r="C41" s="23" t="s">
        <v>232</v>
      </c>
    </row>
    <row r="42" spans="1:3" ht="409.5" x14ac:dyDescent="0.25">
      <c r="A42" s="23" t="s">
        <v>94</v>
      </c>
      <c r="B42" s="22" t="s">
        <v>242</v>
      </c>
      <c r="C42" s="23" t="s">
        <v>243</v>
      </c>
    </row>
    <row r="43" spans="1:3" ht="136.5" x14ac:dyDescent="0.25">
      <c r="A43" s="23" t="s">
        <v>164</v>
      </c>
      <c r="B43" s="22" t="s">
        <v>244</v>
      </c>
      <c r="C43" s="23" t="s">
        <v>245</v>
      </c>
    </row>
    <row r="44" spans="1:3" ht="88.5" customHeight="1" x14ac:dyDescent="0.25">
      <c r="A44" s="23" t="s">
        <v>246</v>
      </c>
      <c r="B44" s="22" t="s">
        <v>247</v>
      </c>
      <c r="C44" s="23" t="s">
        <v>248</v>
      </c>
    </row>
    <row r="45" spans="1:3" ht="78" x14ac:dyDescent="0.25">
      <c r="A45" s="23" t="s">
        <v>249</v>
      </c>
      <c r="B45" s="22" t="s">
        <v>250</v>
      </c>
      <c r="C45" s="23" t="s">
        <v>251</v>
      </c>
    </row>
    <row r="46" spans="1:3" ht="175.5" x14ac:dyDescent="0.25">
      <c r="A46" s="23" t="s">
        <v>252</v>
      </c>
      <c r="B46" s="22" t="s">
        <v>253</v>
      </c>
      <c r="C46" s="23" t="s">
        <v>254</v>
      </c>
    </row>
    <row r="47" spans="1:3" ht="78" x14ac:dyDescent="0.25">
      <c r="A47" s="23" t="s">
        <v>81</v>
      </c>
      <c r="B47" s="22" t="s">
        <v>255</v>
      </c>
      <c r="C47" s="23" t="s">
        <v>256</v>
      </c>
    </row>
    <row r="48" spans="1:3" ht="78" x14ac:dyDescent="0.25">
      <c r="A48" s="23" t="s">
        <v>257</v>
      </c>
      <c r="B48" s="22" t="s">
        <v>258</v>
      </c>
      <c r="C48" s="23" t="s">
        <v>256</v>
      </c>
    </row>
    <row r="49" spans="1:3" ht="97.5" x14ac:dyDescent="0.25">
      <c r="A49" s="23" t="s">
        <v>259</v>
      </c>
      <c r="B49" s="22" t="s">
        <v>260</v>
      </c>
      <c r="C49" s="32" t="s">
        <v>261</v>
      </c>
    </row>
    <row r="50" spans="1:3" ht="156" x14ac:dyDescent="0.25">
      <c r="A50" s="23" t="s">
        <v>86</v>
      </c>
      <c r="B50" s="22" t="s">
        <v>143</v>
      </c>
      <c r="C50" s="23" t="s">
        <v>262</v>
      </c>
    </row>
    <row r="51" spans="1:3" ht="39" x14ac:dyDescent="0.25">
      <c r="A51" s="23" t="s">
        <v>152</v>
      </c>
      <c r="B51" s="22" t="s">
        <v>263</v>
      </c>
      <c r="C51" s="23" t="s">
        <v>264</v>
      </c>
    </row>
    <row r="52" spans="1:3" ht="136.5" x14ac:dyDescent="0.25">
      <c r="A52" s="23" t="s">
        <v>153</v>
      </c>
      <c r="B52" s="22" t="s">
        <v>265</v>
      </c>
      <c r="C52" s="23" t="s">
        <v>266</v>
      </c>
    </row>
    <row r="53" spans="1:3" ht="156" x14ac:dyDescent="0.25">
      <c r="A53" s="23" t="s">
        <v>267</v>
      </c>
      <c r="B53" s="22" t="s">
        <v>268</v>
      </c>
      <c r="C53" s="23" t="s">
        <v>269</v>
      </c>
    </row>
    <row r="54" spans="1:3" ht="175.5" x14ac:dyDescent="0.25">
      <c r="A54" s="23" t="s">
        <v>90</v>
      </c>
      <c r="B54" s="22" t="s">
        <v>270</v>
      </c>
      <c r="C54" s="23" t="s">
        <v>92</v>
      </c>
    </row>
    <row r="55" spans="1:3" ht="58.5" x14ac:dyDescent="0.25">
      <c r="A55" s="23" t="s">
        <v>165</v>
      </c>
      <c r="B55" s="22" t="s">
        <v>166</v>
      </c>
      <c r="C55" s="23" t="s">
        <v>271</v>
      </c>
    </row>
    <row r="56" spans="1:3" ht="58.5" x14ac:dyDescent="0.25">
      <c r="A56" s="23" t="s">
        <v>272</v>
      </c>
      <c r="B56" s="22" t="s">
        <v>273</v>
      </c>
      <c r="C56" s="23" t="s">
        <v>271</v>
      </c>
    </row>
    <row r="57" spans="1:3" ht="214.5" x14ac:dyDescent="0.25">
      <c r="A57" s="23" t="s">
        <v>147</v>
      </c>
      <c r="B57" s="22" t="s">
        <v>274</v>
      </c>
      <c r="C57" s="23" t="s">
        <v>275</v>
      </c>
    </row>
    <row r="58" spans="1:3" ht="39" x14ac:dyDescent="0.25">
      <c r="A58" s="23" t="s">
        <v>276</v>
      </c>
      <c r="B58" s="22" t="s">
        <v>277</v>
      </c>
      <c r="C58" s="23" t="s">
        <v>278</v>
      </c>
    </row>
    <row r="59" spans="1:3" ht="370.5" x14ac:dyDescent="0.25">
      <c r="A59" s="23" t="s">
        <v>279</v>
      </c>
      <c r="B59" s="22" t="s">
        <v>280</v>
      </c>
      <c r="C59" s="23" t="s">
        <v>281</v>
      </c>
    </row>
    <row r="60" spans="1:3" ht="390" x14ac:dyDescent="0.25">
      <c r="A60" s="23" t="s">
        <v>138</v>
      </c>
      <c r="B60" s="22" t="s">
        <v>282</v>
      </c>
      <c r="C60" s="23" t="s">
        <v>281</v>
      </c>
    </row>
    <row r="61" spans="1:3" ht="234" x14ac:dyDescent="0.25">
      <c r="A61" s="23" t="s">
        <v>73</v>
      </c>
      <c r="B61" s="22" t="s">
        <v>283</v>
      </c>
      <c r="C61" s="23" t="s">
        <v>281</v>
      </c>
    </row>
    <row r="62" spans="1:3" ht="195" x14ac:dyDescent="0.25">
      <c r="A62" s="23" t="s">
        <v>146</v>
      </c>
      <c r="B62" s="22" t="s">
        <v>284</v>
      </c>
      <c r="C62" s="23" t="s">
        <v>281</v>
      </c>
    </row>
    <row r="63" spans="1:3" ht="39" x14ac:dyDescent="0.25">
      <c r="A63" s="23" t="s">
        <v>285</v>
      </c>
      <c r="B63" s="22" t="s">
        <v>286</v>
      </c>
      <c r="C63" s="32" t="s">
        <v>193</v>
      </c>
    </row>
    <row r="64" spans="1:3" ht="156" x14ac:dyDescent="0.25">
      <c r="A64" s="23" t="s">
        <v>287</v>
      </c>
      <c r="B64" s="22" t="s">
        <v>288</v>
      </c>
      <c r="C64" s="23" t="s">
        <v>289</v>
      </c>
    </row>
    <row r="65" ht="137.1" customHeight="1" x14ac:dyDescent="0.25"/>
  </sheetData>
  <autoFilter ref="A1:C66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25" zoomScale="110" zoomScaleNormal="110" workbookViewId="0">
      <selection activeCell="F27" sqref="F27"/>
    </sheetView>
  </sheetViews>
  <sheetFormatPr baseColWidth="10" defaultColWidth="10.85546875" defaultRowHeight="11.25" x14ac:dyDescent="0.15"/>
  <cols>
    <col min="1" max="1" width="21.28515625" style="36" customWidth="1"/>
    <col min="2" max="2" width="43.42578125" style="36" customWidth="1"/>
    <col min="3" max="3" width="4.85546875" style="36" customWidth="1"/>
    <col min="4" max="4" width="19.42578125" style="36" customWidth="1"/>
    <col min="5" max="5" width="13" style="36" customWidth="1"/>
    <col min="6" max="16384" width="10.85546875" style="36"/>
  </cols>
  <sheetData>
    <row r="1" spans="1:2" ht="21" customHeight="1" x14ac:dyDescent="0.15">
      <c r="A1" s="120" t="s">
        <v>27</v>
      </c>
      <c r="B1" s="120"/>
    </row>
    <row r="2" spans="1:2" ht="57" customHeight="1" x14ac:dyDescent="0.15">
      <c r="A2" s="37" t="s">
        <v>290</v>
      </c>
      <c r="B2" s="38" t="s">
        <v>291</v>
      </c>
    </row>
    <row r="3" spans="1:2" ht="51.95" customHeight="1" x14ac:dyDescent="0.15">
      <c r="A3" s="39" t="s">
        <v>292</v>
      </c>
      <c r="B3" s="38" t="s">
        <v>293</v>
      </c>
    </row>
    <row r="4" spans="1:2" ht="56.1" customHeight="1" x14ac:dyDescent="0.15">
      <c r="A4" s="40" t="s">
        <v>294</v>
      </c>
      <c r="B4" s="38" t="s">
        <v>295</v>
      </c>
    </row>
    <row r="5" spans="1:2" ht="53.1" customHeight="1" x14ac:dyDescent="0.15">
      <c r="A5" s="41" t="s">
        <v>296</v>
      </c>
      <c r="B5" s="38" t="s">
        <v>297</v>
      </c>
    </row>
    <row r="6" spans="1:2" ht="63.95" customHeight="1" x14ac:dyDescent="0.15">
      <c r="A6" s="42" t="s">
        <v>298</v>
      </c>
      <c r="B6" s="38" t="s">
        <v>299</v>
      </c>
    </row>
    <row r="8" spans="1:2" ht="30" customHeight="1" x14ac:dyDescent="0.15">
      <c r="A8" s="121" t="s">
        <v>300</v>
      </c>
      <c r="B8" s="122"/>
    </row>
    <row r="9" spans="1:2" ht="41.1" customHeight="1" x14ac:dyDescent="0.15">
      <c r="A9" s="43" t="s">
        <v>301</v>
      </c>
      <c r="B9" s="44" t="s">
        <v>302</v>
      </c>
    </row>
    <row r="10" spans="1:2" ht="45" customHeight="1" x14ac:dyDescent="0.15">
      <c r="A10" s="39" t="s">
        <v>303</v>
      </c>
      <c r="B10" s="44" t="s">
        <v>304</v>
      </c>
    </row>
    <row r="11" spans="1:2" ht="50.1" customHeight="1" x14ac:dyDescent="0.15">
      <c r="A11" s="45" t="s">
        <v>305</v>
      </c>
      <c r="B11" s="44" t="s">
        <v>306</v>
      </c>
    </row>
    <row r="12" spans="1:2" ht="45" customHeight="1" x14ac:dyDescent="0.15">
      <c r="A12" s="46" t="s">
        <v>307</v>
      </c>
      <c r="B12" s="44" t="s">
        <v>308</v>
      </c>
    </row>
    <row r="13" spans="1:2" ht="54.95" customHeight="1" x14ac:dyDescent="0.15">
      <c r="A13" s="47" t="s">
        <v>309</v>
      </c>
      <c r="B13" s="44" t="s">
        <v>310</v>
      </c>
    </row>
    <row r="15" spans="1:2" ht="330" customHeight="1" x14ac:dyDescent="0.15"/>
    <row r="17" spans="1:2" ht="27.95" customHeight="1" x14ac:dyDescent="0.15">
      <c r="A17" s="123" t="s">
        <v>311</v>
      </c>
      <c r="B17" s="124"/>
    </row>
    <row r="18" spans="1:2" ht="51.95" customHeight="1" x14ac:dyDescent="0.15">
      <c r="A18" s="48" t="s">
        <v>312</v>
      </c>
      <c r="B18" s="49" t="s">
        <v>313</v>
      </c>
    </row>
    <row r="19" spans="1:2" ht="48" customHeight="1" x14ac:dyDescent="0.15">
      <c r="A19" s="50" t="s">
        <v>314</v>
      </c>
      <c r="B19" s="49" t="s">
        <v>315</v>
      </c>
    </row>
    <row r="20" spans="1:2" ht="42.95" customHeight="1" x14ac:dyDescent="0.15">
      <c r="A20" s="51" t="s">
        <v>316</v>
      </c>
      <c r="B20" s="49" t="s">
        <v>317</v>
      </c>
    </row>
    <row r="24" spans="1:2" ht="26.1" customHeight="1" x14ac:dyDescent="0.15">
      <c r="A24" s="52" t="s">
        <v>17</v>
      </c>
      <c r="B24" s="53" t="s">
        <v>18</v>
      </c>
    </row>
    <row r="25" spans="1:2" ht="60" customHeight="1" x14ac:dyDescent="0.15">
      <c r="A25" s="54" t="s">
        <v>318</v>
      </c>
      <c r="B25" s="55" t="s">
        <v>319</v>
      </c>
    </row>
    <row r="26" spans="1:2" ht="60" customHeight="1" x14ac:dyDescent="0.15">
      <c r="A26" s="56" t="s">
        <v>320</v>
      </c>
      <c r="B26" s="57" t="s">
        <v>321</v>
      </c>
    </row>
    <row r="27" spans="1:2" ht="60" customHeight="1" x14ac:dyDescent="0.15">
      <c r="A27" s="58" t="s">
        <v>322</v>
      </c>
      <c r="B27" s="59" t="s">
        <v>323</v>
      </c>
    </row>
    <row r="28" spans="1:2" ht="60" customHeight="1" x14ac:dyDescent="0.15">
      <c r="A28" s="60" t="s">
        <v>324</v>
      </c>
      <c r="B28" s="61" t="s">
        <v>325</v>
      </c>
    </row>
  </sheetData>
  <mergeCells count="3">
    <mergeCell ref="A1:B1"/>
    <mergeCell ref="A8:B8"/>
    <mergeCell ref="A17:B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showGridLines="0" zoomScale="90" zoomScaleNormal="90" workbookViewId="0">
      <selection activeCell="I8" sqref="I8"/>
    </sheetView>
  </sheetViews>
  <sheetFormatPr baseColWidth="10" defaultColWidth="10.85546875" defaultRowHeight="14.25" x14ac:dyDescent="0.2"/>
  <cols>
    <col min="1" max="3" width="2.7109375" style="63" customWidth="1"/>
    <col min="4" max="4" width="6.42578125" style="63" customWidth="1"/>
    <col min="5" max="5" width="13.7109375" style="63" customWidth="1"/>
    <col min="6" max="6" width="6.7109375" style="63" customWidth="1"/>
    <col min="7" max="7" width="15.140625" style="63" customWidth="1"/>
    <col min="8" max="11" width="13.85546875" style="63" customWidth="1"/>
    <col min="12" max="12" width="2.7109375" style="63" customWidth="1"/>
    <col min="13" max="13" width="13.85546875" style="63" customWidth="1"/>
    <col min="14" max="14" width="10.85546875" style="63"/>
    <col min="15" max="15" width="15" style="63" bestFit="1" customWidth="1"/>
    <col min="16" max="16384" width="10.85546875" style="63"/>
  </cols>
  <sheetData>
    <row r="1" spans="1:16" ht="33.950000000000003" customHeight="1" x14ac:dyDescent="0.3">
      <c r="A1" s="62"/>
      <c r="B1" s="62"/>
      <c r="C1" s="62"/>
      <c r="D1" s="62"/>
      <c r="E1" s="62"/>
      <c r="F1" s="62"/>
      <c r="G1" s="126" t="s">
        <v>326</v>
      </c>
      <c r="H1" s="126"/>
      <c r="I1" s="126"/>
      <c r="J1" s="126"/>
      <c r="K1" s="126"/>
      <c r="L1" s="62"/>
      <c r="M1" s="62"/>
      <c r="O1" s="127" t="s">
        <v>10</v>
      </c>
      <c r="P1" s="127"/>
    </row>
    <row r="2" spans="1:16" ht="15" x14ac:dyDescent="0.2">
      <c r="A2" s="64"/>
      <c r="B2" s="62"/>
      <c r="C2" s="62"/>
      <c r="D2" s="62"/>
      <c r="E2" s="64"/>
      <c r="F2" s="64"/>
      <c r="G2" s="62"/>
      <c r="H2" s="62"/>
      <c r="I2" s="62"/>
      <c r="J2" s="62"/>
      <c r="K2" s="62"/>
      <c r="L2" s="62"/>
      <c r="M2" s="62"/>
    </row>
    <row r="3" spans="1:16" ht="50.1" customHeight="1" x14ac:dyDescent="0.2">
      <c r="A3" s="128"/>
      <c r="B3" s="65"/>
      <c r="C3" s="62"/>
      <c r="D3" s="129" t="s">
        <v>27</v>
      </c>
      <c r="E3" s="66" t="s">
        <v>327</v>
      </c>
      <c r="F3" s="67">
        <v>5</v>
      </c>
      <c r="G3" s="68">
        <f>+$F3*G$8</f>
        <v>10</v>
      </c>
      <c r="H3" s="69">
        <f>+$F3*H$8</f>
        <v>20</v>
      </c>
      <c r="I3" s="70">
        <f>+$F3*I$8</f>
        <v>80</v>
      </c>
      <c r="J3" s="71">
        <f>+$F3*J$8</f>
        <v>1280</v>
      </c>
      <c r="K3" s="71">
        <f>+$F3*K$8</f>
        <v>327680</v>
      </c>
      <c r="L3" s="62"/>
      <c r="M3" s="72" t="s">
        <v>328</v>
      </c>
      <c r="O3" s="73" t="s">
        <v>329</v>
      </c>
      <c r="P3" s="74">
        <v>2</v>
      </c>
    </row>
    <row r="4" spans="1:16" ht="50.1" customHeight="1" x14ac:dyDescent="0.2">
      <c r="A4" s="128"/>
      <c r="B4" s="65"/>
      <c r="C4" s="62"/>
      <c r="D4" s="129"/>
      <c r="E4" s="66" t="s">
        <v>330</v>
      </c>
      <c r="F4" s="67">
        <v>4</v>
      </c>
      <c r="G4" s="68">
        <f>+$F4*G$8</f>
        <v>8</v>
      </c>
      <c r="H4" s="69">
        <f t="shared" ref="H4:K7" si="0">+$F4*H$8</f>
        <v>16</v>
      </c>
      <c r="I4" s="70">
        <f t="shared" si="0"/>
        <v>64</v>
      </c>
      <c r="J4" s="70">
        <f t="shared" si="0"/>
        <v>1024</v>
      </c>
      <c r="K4" s="71">
        <f t="shared" si="0"/>
        <v>262144</v>
      </c>
      <c r="L4" s="62"/>
      <c r="M4" s="75" t="s">
        <v>322</v>
      </c>
      <c r="O4" s="73" t="s">
        <v>57</v>
      </c>
      <c r="P4" s="74">
        <v>4</v>
      </c>
    </row>
    <row r="5" spans="1:16" ht="50.1" customHeight="1" x14ac:dyDescent="0.2">
      <c r="A5" s="128"/>
      <c r="B5" s="65"/>
      <c r="C5" s="66"/>
      <c r="D5" s="129"/>
      <c r="E5" s="66" t="s">
        <v>39</v>
      </c>
      <c r="F5" s="67">
        <v>3</v>
      </c>
      <c r="G5" s="68">
        <f>+$F5*G$8</f>
        <v>6</v>
      </c>
      <c r="H5" s="69">
        <f t="shared" si="0"/>
        <v>12</v>
      </c>
      <c r="I5" s="69">
        <f t="shared" si="0"/>
        <v>48</v>
      </c>
      <c r="J5" s="70">
        <f t="shared" si="0"/>
        <v>768</v>
      </c>
      <c r="K5" s="71">
        <f t="shared" si="0"/>
        <v>196608</v>
      </c>
      <c r="L5" s="62"/>
      <c r="M5" s="76" t="s">
        <v>320</v>
      </c>
      <c r="O5" s="73" t="s">
        <v>40</v>
      </c>
      <c r="P5" s="74">
        <v>16</v>
      </c>
    </row>
    <row r="6" spans="1:16" ht="50.1" customHeight="1" x14ac:dyDescent="0.2">
      <c r="A6" s="128"/>
      <c r="B6" s="65"/>
      <c r="C6" s="62"/>
      <c r="D6" s="129"/>
      <c r="E6" s="66" t="s">
        <v>46</v>
      </c>
      <c r="F6" s="67">
        <v>2</v>
      </c>
      <c r="G6" s="68">
        <f>+$F6*G$8</f>
        <v>4</v>
      </c>
      <c r="H6" s="68">
        <f t="shared" si="0"/>
        <v>8</v>
      </c>
      <c r="I6" s="69">
        <f t="shared" si="0"/>
        <v>32</v>
      </c>
      <c r="J6" s="70">
        <f t="shared" si="0"/>
        <v>512</v>
      </c>
      <c r="K6" s="71">
        <f t="shared" si="0"/>
        <v>131072</v>
      </c>
      <c r="L6" s="62"/>
      <c r="M6" s="77" t="s">
        <v>318</v>
      </c>
      <c r="O6" s="73" t="s">
        <v>97</v>
      </c>
      <c r="P6" s="74">
        <v>256</v>
      </c>
    </row>
    <row r="7" spans="1:16" ht="50.1" customHeight="1" x14ac:dyDescent="0.2">
      <c r="A7" s="128"/>
      <c r="B7" s="65"/>
      <c r="C7" s="66"/>
      <c r="D7" s="129"/>
      <c r="E7" s="66" t="s">
        <v>331</v>
      </c>
      <c r="F7" s="67">
        <v>1</v>
      </c>
      <c r="G7" s="68">
        <f>+$F7*G$8</f>
        <v>2</v>
      </c>
      <c r="H7" s="68">
        <f t="shared" si="0"/>
        <v>4</v>
      </c>
      <c r="I7" s="69">
        <f>+$F7*I$8</f>
        <v>16</v>
      </c>
      <c r="J7" s="70">
        <f>+$F7*J$8</f>
        <v>256</v>
      </c>
      <c r="K7" s="71">
        <f>+$F7*K$8</f>
        <v>65536</v>
      </c>
      <c r="L7" s="62"/>
      <c r="M7" s="62"/>
      <c r="O7" s="73" t="s">
        <v>332</v>
      </c>
      <c r="P7" s="74">
        <v>65536</v>
      </c>
    </row>
    <row r="8" spans="1:16" ht="27" customHeight="1" x14ac:dyDescent="0.2">
      <c r="A8" s="62"/>
      <c r="B8" s="62"/>
      <c r="C8" s="62"/>
      <c r="D8" s="62"/>
      <c r="E8" s="62"/>
      <c r="F8" s="62"/>
      <c r="G8" s="78">
        <v>2</v>
      </c>
      <c r="H8" s="78">
        <v>4</v>
      </c>
      <c r="I8" s="78">
        <v>16</v>
      </c>
      <c r="J8" s="78">
        <v>256</v>
      </c>
      <c r="K8" s="78">
        <v>65536</v>
      </c>
      <c r="L8" s="62"/>
      <c r="M8" s="62"/>
    </row>
    <row r="9" spans="1:16" ht="27" customHeight="1" x14ac:dyDescent="0.2">
      <c r="A9" s="62"/>
      <c r="B9" s="62"/>
      <c r="C9" s="62"/>
      <c r="D9" s="62"/>
      <c r="E9" s="62"/>
      <c r="F9" s="62"/>
      <c r="G9" s="79" t="s">
        <v>329</v>
      </c>
      <c r="H9" s="79" t="s">
        <v>57</v>
      </c>
      <c r="I9" s="79" t="s">
        <v>40</v>
      </c>
      <c r="J9" s="79" t="s">
        <v>97</v>
      </c>
      <c r="K9" s="79" t="s">
        <v>332</v>
      </c>
      <c r="L9" s="62"/>
      <c r="M9" s="62"/>
    </row>
    <row r="10" spans="1:16" ht="26.1" customHeight="1" x14ac:dyDescent="0.2">
      <c r="A10" s="62"/>
      <c r="B10" s="62"/>
      <c r="C10" s="62"/>
      <c r="D10" s="62"/>
      <c r="E10" s="62"/>
      <c r="F10" s="62"/>
      <c r="G10" s="130" t="s">
        <v>10</v>
      </c>
      <c r="H10" s="130"/>
      <c r="I10" s="130"/>
      <c r="J10" s="130"/>
      <c r="K10" s="130"/>
      <c r="L10" s="62"/>
      <c r="M10" s="62"/>
    </row>
    <row r="11" spans="1:16" ht="15" x14ac:dyDescent="0.2">
      <c r="A11" s="62"/>
      <c r="B11" s="62"/>
      <c r="C11" s="62"/>
      <c r="D11" s="62"/>
      <c r="E11" s="62"/>
      <c r="F11" s="62"/>
      <c r="G11" s="125"/>
      <c r="H11" s="125"/>
      <c r="I11" s="125"/>
      <c r="J11" s="125"/>
      <c r="K11" s="125"/>
      <c r="L11" s="62"/>
      <c r="M11" s="62"/>
    </row>
    <row r="12" spans="1:16" ht="15" x14ac:dyDescent="0.2">
      <c r="A12" s="62"/>
      <c r="B12" s="62"/>
      <c r="C12" s="62"/>
      <c r="D12" s="62"/>
      <c r="E12" s="62"/>
      <c r="F12" s="62"/>
      <c r="G12" s="80"/>
      <c r="H12" s="80"/>
      <c r="I12" s="80"/>
      <c r="J12" s="80"/>
      <c r="K12" s="80"/>
      <c r="L12" s="62"/>
      <c r="M12" s="62"/>
    </row>
    <row r="13" spans="1:16" ht="15" x14ac:dyDescent="0.2">
      <c r="A13" s="62"/>
      <c r="B13" s="62"/>
      <c r="C13" s="62"/>
      <c r="D13" s="62"/>
      <c r="E13" s="62"/>
      <c r="F13" s="62"/>
      <c r="G13" s="81"/>
      <c r="H13" s="81"/>
      <c r="I13" s="81"/>
      <c r="J13" s="81"/>
      <c r="K13" s="81"/>
      <c r="L13" s="62"/>
      <c r="M13" s="62"/>
    </row>
    <row r="14" spans="1:16" ht="33.950000000000003" customHeight="1" x14ac:dyDescent="0.3">
      <c r="A14" s="62"/>
      <c r="B14" s="62"/>
      <c r="C14" s="62"/>
      <c r="D14" s="62"/>
      <c r="E14" s="62"/>
      <c r="F14" s="62"/>
      <c r="G14" s="126" t="s">
        <v>333</v>
      </c>
      <c r="H14" s="126"/>
      <c r="I14" s="126"/>
      <c r="J14" s="126"/>
      <c r="K14" s="126"/>
      <c r="L14" s="62"/>
      <c r="M14" s="62"/>
    </row>
    <row r="15" spans="1:16" ht="15" x14ac:dyDescent="0.2">
      <c r="A15" s="131"/>
      <c r="B15" s="82"/>
      <c r="C15" s="128"/>
      <c r="D15" s="128"/>
      <c r="E15" s="128"/>
      <c r="F15" s="83"/>
      <c r="G15" s="84"/>
      <c r="H15" s="84"/>
      <c r="I15" s="84"/>
      <c r="J15" s="84"/>
      <c r="K15" s="62"/>
      <c r="L15" s="62"/>
      <c r="M15" s="62"/>
    </row>
    <row r="16" spans="1:16" ht="50.1" customHeight="1" x14ac:dyDescent="0.2">
      <c r="A16" s="131"/>
      <c r="B16" s="65"/>
      <c r="C16" s="85"/>
      <c r="D16" s="132" t="s">
        <v>311</v>
      </c>
      <c r="E16" s="86" t="s">
        <v>334</v>
      </c>
      <c r="F16" s="87">
        <v>0.15</v>
      </c>
      <c r="G16" s="88">
        <f>G$19-$F16*G$19</f>
        <v>8.5</v>
      </c>
      <c r="H16" s="69">
        <f t="shared" ref="H16:I17" si="1">H$19-$F16*H$19</f>
        <v>40.799999999999997</v>
      </c>
      <c r="I16" s="70">
        <f t="shared" si="1"/>
        <v>870.4</v>
      </c>
      <c r="J16" s="71">
        <f>J$19-$F16*J$19</f>
        <v>278528</v>
      </c>
      <c r="K16" s="62"/>
      <c r="L16" s="62"/>
      <c r="M16" s="71" t="s">
        <v>328</v>
      </c>
    </row>
    <row r="17" spans="1:13" ht="50.1" customHeight="1" x14ac:dyDescent="0.2">
      <c r="A17" s="131"/>
      <c r="B17" s="65"/>
      <c r="C17" s="85"/>
      <c r="D17" s="132"/>
      <c r="E17" s="86" t="s">
        <v>39</v>
      </c>
      <c r="F17" s="87">
        <v>0.4</v>
      </c>
      <c r="G17" s="88">
        <f>G$19-$F17*G$19</f>
        <v>6</v>
      </c>
      <c r="H17" s="69">
        <f t="shared" si="1"/>
        <v>28.799999999999997</v>
      </c>
      <c r="I17" s="70">
        <f t="shared" si="1"/>
        <v>614.4</v>
      </c>
      <c r="J17" s="70">
        <f>J$19-$F17*J$19</f>
        <v>196608</v>
      </c>
      <c r="K17" s="62"/>
      <c r="L17" s="62"/>
      <c r="M17" s="70" t="s">
        <v>322</v>
      </c>
    </row>
    <row r="18" spans="1:13" ht="50.1" customHeight="1" x14ac:dyDescent="0.2">
      <c r="A18" s="131"/>
      <c r="B18" s="65"/>
      <c r="C18" s="85"/>
      <c r="D18" s="132"/>
      <c r="E18" s="86" t="s">
        <v>43</v>
      </c>
      <c r="F18" s="87">
        <v>0.9</v>
      </c>
      <c r="G18" s="88">
        <f>G$19-$F18*G$19</f>
        <v>1</v>
      </c>
      <c r="H18" s="88">
        <f>H$19-$F18*H$19</f>
        <v>4.7999999999999972</v>
      </c>
      <c r="I18" s="69">
        <f>I$19-$F18*I$19</f>
        <v>102.39999999999998</v>
      </c>
      <c r="J18" s="70">
        <f>J$19-$F18*J$19</f>
        <v>32768</v>
      </c>
      <c r="K18" s="62"/>
      <c r="L18" s="62"/>
      <c r="M18" s="69" t="s">
        <v>320</v>
      </c>
    </row>
    <row r="19" spans="1:13" ht="30" customHeight="1" x14ac:dyDescent="0.2">
      <c r="A19" s="62"/>
      <c r="B19" s="62"/>
      <c r="C19" s="62"/>
      <c r="D19" s="62"/>
      <c r="E19" s="62"/>
      <c r="F19" s="87"/>
      <c r="G19" s="89">
        <v>10</v>
      </c>
      <c r="H19" s="89">
        <v>48</v>
      </c>
      <c r="I19" s="89">
        <v>1024</v>
      </c>
      <c r="J19" s="89">
        <v>327680</v>
      </c>
      <c r="K19" s="62"/>
      <c r="L19" s="62"/>
      <c r="M19" s="68" t="s">
        <v>318</v>
      </c>
    </row>
    <row r="20" spans="1:13" ht="26.25" customHeight="1" x14ac:dyDescent="0.2">
      <c r="A20" s="62"/>
      <c r="B20" s="62"/>
      <c r="C20" s="62"/>
      <c r="D20" s="62"/>
      <c r="E20" s="62"/>
      <c r="F20" s="87"/>
      <c r="G20" s="86" t="s">
        <v>335</v>
      </c>
      <c r="H20" s="86" t="s">
        <v>320</v>
      </c>
      <c r="I20" s="86" t="s">
        <v>336</v>
      </c>
      <c r="J20" s="86" t="s">
        <v>324</v>
      </c>
      <c r="K20" s="62"/>
      <c r="L20" s="62"/>
      <c r="M20" s="62"/>
    </row>
    <row r="21" spans="1:13" ht="26.1" customHeight="1" x14ac:dyDescent="0.2">
      <c r="A21" s="62"/>
      <c r="B21" s="62"/>
      <c r="C21" s="62"/>
      <c r="D21" s="62"/>
      <c r="E21" s="62"/>
      <c r="F21" s="87"/>
      <c r="G21" s="130" t="s">
        <v>337</v>
      </c>
      <c r="H21" s="130"/>
      <c r="I21" s="130"/>
      <c r="J21" s="130"/>
      <c r="K21" s="62"/>
      <c r="L21" s="62"/>
      <c r="M21" s="62"/>
    </row>
    <row r="22" spans="1:13" ht="15" x14ac:dyDescent="0.2">
      <c r="A22" s="62"/>
      <c r="B22" s="62"/>
      <c r="C22" s="62"/>
      <c r="D22" s="62"/>
      <c r="E22" s="62"/>
      <c r="F22" s="87"/>
      <c r="G22" s="125"/>
      <c r="H22" s="125"/>
      <c r="I22" s="125"/>
      <c r="J22" s="125"/>
      <c r="K22" s="62"/>
      <c r="L22" s="62"/>
      <c r="M22" s="62"/>
    </row>
    <row r="23" spans="1:13" ht="15" x14ac:dyDescent="0.2">
      <c r="A23" s="62"/>
      <c r="B23" s="62"/>
      <c r="C23" s="62"/>
      <c r="D23" s="62"/>
      <c r="E23" s="62"/>
      <c r="F23" s="87"/>
      <c r="G23" s="80"/>
      <c r="H23" s="80"/>
      <c r="I23" s="80"/>
      <c r="J23" s="80"/>
      <c r="K23" s="62"/>
      <c r="L23" s="62"/>
      <c r="M23" s="62"/>
    </row>
    <row r="24" spans="1:13" ht="15" x14ac:dyDescent="0.2">
      <c r="A24" s="62"/>
      <c r="B24" s="62"/>
      <c r="C24" s="62"/>
      <c r="D24" s="62"/>
      <c r="E24" s="62"/>
      <c r="F24" s="62"/>
      <c r="G24" s="81"/>
      <c r="H24" s="81"/>
      <c r="I24" s="81"/>
      <c r="J24" s="81"/>
      <c r="K24" s="62"/>
      <c r="L24" s="62"/>
      <c r="M24" s="62"/>
    </row>
  </sheetData>
  <mergeCells count="12">
    <mergeCell ref="G22:J22"/>
    <mergeCell ref="G1:K1"/>
    <mergeCell ref="O1:P1"/>
    <mergeCell ref="A3:A7"/>
    <mergeCell ref="D3:D7"/>
    <mergeCell ref="G10:K10"/>
    <mergeCell ref="G11:K11"/>
    <mergeCell ref="G14:K14"/>
    <mergeCell ref="A15:A18"/>
    <mergeCell ref="C15:E15"/>
    <mergeCell ref="D16:D18"/>
    <mergeCell ref="G21:J2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78D65A5-B8C8-4311-A92B-2C14478F5A49}">
            <xm:f>NOT(ISERROR(SEARCH($G$9+$D$3=$M$6,D3)))</xm:f>
            <xm:f>$G$9+$D$3=$M$6</xm:f>
            <x14:dxf/>
          </x14:cfRule>
          <xm:sqref>D3:F3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MATRIZ DE RIESGOS DE SST</vt:lpstr>
      <vt:lpstr>Hoja1</vt:lpstr>
      <vt:lpstr>UNIVERSO DE RIESGOS DE SST </vt:lpstr>
      <vt:lpstr>TABLA DE CRITERIOS</vt:lpstr>
      <vt:lpstr>MAPAS DE RIESGOS INHER Y RESID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Yina Quintero Espinosa</dc:creator>
  <cp:lastModifiedBy>Ingrid Vargas Buendía</cp:lastModifiedBy>
  <dcterms:created xsi:type="dcterms:W3CDTF">2024-07-09T14:52:51Z</dcterms:created>
  <dcterms:modified xsi:type="dcterms:W3CDTF">2024-07-23T20:06:09Z</dcterms:modified>
</cp:coreProperties>
</file>