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<sst xmlns="http://schemas.openxmlformats.org/spreadsheetml/2006/main" count="790" uniqueCount="478">
  <si>
    <t xml:space="preserve">s. no</t>
  </si>
  <si>
    <t xml:space="preserve">code</t>
  </si>
  <si>
    <t xml:space="preserve">subject</t>
  </si>
  <si>
    <t xml:space="preserve">published at</t>
  </si>
  <si>
    <t xml:space="preserve">impact factor</t>
  </si>
  <si>
    <t xml:space="preserve">online link</t>
  </si>
  <si>
    <t xml:space="preserve">Drive link</t>
  </si>
  <si>
    <t xml:space="preserve">A</t>
  </si>
  <si>
    <t xml:space="preserve">Blunt Injury Abdomen - An Evolution of Solid Organs</t>
  </si>
  <si>
    <t xml:space="preserve">BioMed. Scl. &amp; Res</t>
  </si>
  <si>
    <t xml:space="preserve">Vol.4(6), 2012,839-842</t>
  </si>
  <si>
    <t xml:space="preserve">TRIPLE NEGATIVE APOCRINE CARCINOMA OF BREAST</t>
  </si>
  <si>
    <t xml:space="preserve">International Journal of Current Medical and Pharmaceutical Research</t>
  </si>
  <si>
    <t xml:space="preserve">Vol. 3, Issue, 09, pp.2406-2408, September, 2017</t>
  </si>
  <si>
    <t xml:space="preserve">http://dx.doi.org/10.24327/23956429.ijcmpr20170250</t>
  </si>
  <si>
    <t xml:space="preserve">Modified triple assessment in breast lumps</t>
  </si>
  <si>
    <t xml:space="preserve">International journal of pharmacology and toxicology 2012</t>
  </si>
  <si>
    <t xml:space="preserve">Volume 2 issue 2 page 67-69</t>
  </si>
  <si>
    <t xml:space="preserve">https://www.ijpt.org/viw/2/2</t>
  </si>
  <si>
    <t xml:space="preserve">Evaluation of efficacy of skin grafting in ulcers</t>
  </si>
  <si>
    <t xml:space="preserve">International journal of current pharmaceutical and clinical research 2012</t>
  </si>
  <si>
    <t xml:space="preserve">Volume 2 issue 2 page 50-53</t>
  </si>
  <si>
    <t xml:space="preserve">http://www.ijcpcr.com/morecontents.php?year=2012&amp;qutr=2&amp;issue=2</t>
  </si>
  <si>
    <t xml:space="preserve">Incidence and symptomatology associated with post operative adhesions</t>
  </si>
  <si>
    <t xml:space="preserve">International journal of pharmacology research 2012</t>
  </si>
  <si>
    <t xml:space="preserve">Volume 2 issue 2 page 61-63</t>
  </si>
  <si>
    <t xml:space="preserve">https://www.ijprjournal.org/viw/2/2</t>
  </si>
  <si>
    <t xml:space="preserve">Prospective study of incisional hernia and the outcome of various surgical techniques</t>
  </si>
  <si>
    <t xml:space="preserve">Journal of scientific research in pharmacy 2012</t>
  </si>
  <si>
    <t xml:space="preserve">Volume 1 issue 1 page 15-19</t>
  </si>
  <si>
    <t xml:space="preserve">https://www.jsrponline.com/archives/2012/116/Issue%201%20(Mar%202012)</t>
  </si>
  <si>
    <t xml:space="preserve">Prevalance of various non variceal diseases producing upper GI bleeding</t>
  </si>
  <si>
    <t xml:space="preserve">International journal of research in pharmacology and pharmacotherapeutics (IJRPP)</t>
  </si>
  <si>
    <t xml:space="preserve">Volume I issue 1 Page 44-49 </t>
  </si>
  <si>
    <t xml:space="preserve">journals.indexcopernicus.com/api/file/viewByFileId/410669.pdf</t>
  </si>
  <si>
    <t xml:space="preserve">Study of calculous cholecystytis</t>
  </si>
  <si>
    <t xml:space="preserve">Journal of biomedical science and research 2012</t>
  </si>
  <si>
    <t xml:space="preserve">Volume 4 issue 6 page 835-838</t>
  </si>
  <si>
    <t xml:space="preserve">Identifying specific etiology of non diabetic chronic leg ulcers '</t>
  </si>
  <si>
    <t xml:space="preserve">International journal of pharmacotherapy 2012</t>
  </si>
  <si>
    <t xml:space="preserve">Volume 2 issue 2 page 48-50</t>
  </si>
  <si>
    <t xml:space="preserve">http://www.ijopjournal.com/viw/2/2#</t>
  </si>
  <si>
    <t xml:space="preserve">Study of drug interactions due to poly pharmacy in the department of surgery RMMCH</t>
  </si>
  <si>
    <t xml:space="preserve">International journal of pharmacological screening methods 2013</t>
  </si>
  <si>
    <t xml:space="preserve">Volume 3 issue 2 page 56-58</t>
  </si>
  <si>
    <t xml:space="preserve">Nutritional status of patients in surgical ward</t>
  </si>
  <si>
    <t xml:space="preserve">International journal of pharmacotherapy 2013</t>
  </si>
  <si>
    <t xml:space="preserve">Volume 3 issue 2 page 39-43</t>
  </si>
  <si>
    <t xml:space="preserve">Study on anti-hypertensive drugs induced adverse drug reactions in tertiary care hospital</t>
  </si>
  <si>
    <t xml:space="preserve">International journal of preclinical and pharmaceutical research 2013</t>
  </si>
  <si>
    <t xml:space="preserve">Volume 4 issue 2 page 69-74</t>
  </si>
  <si>
    <t xml:space="preserve">http://www.preclinicaljournal.com/viw/4/2</t>
  </si>
  <si>
    <t xml:space="preserve">Impact of patient counselling on outcomes of diabetic foot ulcer patients in tertiary care teaching hospital</t>
  </si>
  <si>
    <t xml:space="preserve">International journal of medical and applied sciences 2013</t>
  </si>
  <si>
    <t xml:space="preserve">Volume 2 issue 4</t>
  </si>
  <si>
    <t xml:space="preserve">Study of major post operative complications of colorectal cancer in the department of surgery at RMMCH</t>
  </si>
  <si>
    <t xml:space="preserve">International journal of pharmacology research 2013</t>
  </si>
  <si>
    <t xml:space="preserve">Volume 3 issue 2 page 57-61</t>
  </si>
  <si>
    <t xml:space="preserve">https://www.ijprjournal.org/viw/3/2</t>
  </si>
  <si>
    <t xml:space="preserve">Total and subtotal thyroidectomy procedures in multi-nodular goitre</t>
  </si>
  <si>
    <t xml:space="preserve">International journal of pharmacy practice and drug research 2013</t>
  </si>
  <si>
    <t xml:space="preserve">Volume 3 issue 2 page 51-55</t>
  </si>
  <si>
    <t xml:space="preserve">https://www.ijppdr.com/viw/3/2</t>
  </si>
  <si>
    <t xml:space="preserve">Management of post operative pain and assessment of patient satisfaction in surgery ward in RMMCH</t>
  </si>
  <si>
    <t xml:space="preserve">International journal of pharmacology and toxicology 2013</t>
  </si>
  <si>
    <t xml:space="preserve">Volume 3 issue 2 page 56-61</t>
  </si>
  <si>
    <t xml:space="preserve">https://www.ijpt.org/viw/3/2</t>
  </si>
  <si>
    <t xml:space="preserve">Study of antibiotics in post operative wound infections after appendicectomy</t>
  </si>
  <si>
    <t xml:space="preserve">https://journal-index.org/index.php/asi/article/view/986</t>
  </si>
  <si>
    <t xml:space="preserve">Cervical lymph node enlargement</t>
  </si>
  <si>
    <t xml:space="preserve">International journal of research in pharmacology and pharmacotherapeutics</t>
  </si>
  <si>
    <t xml:space="preserve">Volume 3 issue I</t>
  </si>
  <si>
    <t xml:space="preserve">Incidence of carcinoma of stomach in patients with acid peptic symptoms</t>
  </si>
  <si>
    <t xml:space="preserve">International journal of experimental pharmacology 2014</t>
  </si>
  <si>
    <t xml:space="preserve">Volume 4 issue 2 page 75-77</t>
  </si>
  <si>
    <t xml:space="preserve">https://www.ijepjournal.com/view_content.php?quat=4&amp;year=2014&amp;issue=2</t>
  </si>
  <si>
    <t xml:space="preserve">Study and treatment of cholelithiasis</t>
  </si>
  <si>
    <t xml:space="preserve">Journal of biomedical science and research 2009.</t>
  </si>
  <si>
    <t xml:space="preserve">Volume-1 issue 1 page 49-54.</t>
  </si>
  <si>
    <t xml:space="preserve">http://jbsr.pharmainfo.in/issue.php?issue=20090101</t>
  </si>
  <si>
    <t xml:space="preserve">A study on groin hernias presenting as acute emergencies</t>
  </si>
  <si>
    <t xml:space="preserve">International journal of pharmacotherapy 2014</t>
  </si>
  <si>
    <t xml:space="preserve">Volume 4 issue 2 page 93-96</t>
  </si>
  <si>
    <t xml:space="preserve">Clinical presentation , treatment and outcome analysis of patients with perforated peptic ulcer in the department of surgery at RMMCH</t>
  </si>
  <si>
    <t xml:space="preserve">Indo American journal of pharmaceutical research 2014</t>
  </si>
  <si>
    <t xml:space="preserve">Volume 4 issue 05</t>
  </si>
  <si>
    <t xml:space="preserve">A study on sigmoid volvulus presentation and management</t>
  </si>
  <si>
    <t xml:space="preserve">International journal of allied medical sciences and clinical research [IJAMSCR] 2014</t>
  </si>
  <si>
    <t xml:space="preserve">Volume 2 issue 1 page 83-87</t>
  </si>
  <si>
    <t xml:space="preserve">https://ijamscr.com/ijamscr/article/view/56</t>
  </si>
  <si>
    <t xml:space="preserve">A case study of gall bladder stones</t>
  </si>
  <si>
    <t xml:space="preserve">International journal of pharmacology research 2014</t>
  </si>
  <si>
    <t xml:space="preserve">Volume 4 issue 1 page 66-68</t>
  </si>
  <si>
    <t xml:space="preserve">Accuracy of clinical diagnosis in acute appendicitis</t>
  </si>
  <si>
    <t xml:space="preserve">Journal of science 2014</t>
  </si>
  <si>
    <t xml:space="preserve">Volume 4 issue 3 page 153-155</t>
  </si>
  <si>
    <t xml:space="preserve">https://www.journalofscience.net/viw/4/3</t>
  </si>
  <si>
    <t xml:space="preserve">CA stomach</t>
  </si>
  <si>
    <t xml:space="preserve">International journal of pharmacology and toxicology 2014</t>
  </si>
  <si>
    <t xml:space="preserve">Volume 4 issue 2 page 126-128</t>
  </si>
  <si>
    <t xml:space="preserve">https://www.ijpt.org/viw/4/2</t>
  </si>
  <si>
    <t xml:space="preserve">Secondary neck nodes from squamous cell carcinoma : A study of 67 patients from Tamil Nadu</t>
  </si>
  <si>
    <t xml:space="preserve">International surgery journal 2015</t>
  </si>
  <si>
    <t xml:space="preserve">Volume 2 issue 4 page 544-548</t>
  </si>
  <si>
    <t xml:space="preserve">https://www.ijsurgery.com/index.php/isj/article/view/768</t>
  </si>
  <si>
    <t xml:space="preserve">A prospective study of effectiveness and comparison of anti diabetic agents in their glycemic control in type 2 diabetes mellitus in department of surgery at RMMCH</t>
  </si>
  <si>
    <t xml:space="preserve">International journal of sciences and applied research 2016</t>
  </si>
  <si>
    <t xml:space="preserve">Vol3 ,issue 9. Page 61-67 impact factor -4.129</t>
  </si>
  <si>
    <t xml:space="preserve">https://www.ijsar.in/archiveslist.aspx?id=25</t>
  </si>
  <si>
    <t xml:space="preserve">Assessment of the effectiveness of planned teaching programme on awareness and knowledge of oral cancer among factory workers in pune</t>
  </si>
  <si>
    <t xml:space="preserve">International journal of scientific study 2016</t>
  </si>
  <si>
    <t xml:space="preserve">Volume 4 issue8 Page 215-218</t>
  </si>
  <si>
    <t xml:space="preserve">http://www.ijss-sn.com/volume-4-issue-08---november-2016.html</t>
  </si>
  <si>
    <t xml:space="preserve">A prospective study of drug prescribing pattern of burns patients in surgery department</t>
  </si>
  <si>
    <t xml:space="preserve">International journal of applied research 2016</t>
  </si>
  <si>
    <t xml:space="preserve">Vol-2 issue 4 ,page 378-381, impact factor 8.4</t>
  </si>
  <si>
    <t xml:space="preserve">https://www.allresearchjournal.com/archives/?year=2016&amp;vol=2&amp;issue=9&amp;part=D</t>
  </si>
  <si>
    <t xml:space="preserve">Management of polycystic ovarian disease in karur-A Prospective study</t>
  </si>
  <si>
    <t xml:space="preserve">Vol-4 ,issue -9 page 80-83</t>
  </si>
  <si>
    <t xml:space="preserve">http://www.ijss-sn.com/volume-4-issue-09---december-2016.html</t>
  </si>
  <si>
    <t xml:space="preserve">Mechanical analysis of miniplates used inmaxillo- facial surgery</t>
  </si>
  <si>
    <t xml:space="preserve">World journal of pharmaceutical research 2016</t>
  </si>
  <si>
    <t xml:space="preserve">Vol-5, issue-12 page 1377-1384 impact factor-6.805</t>
  </si>
  <si>
    <t xml:space="preserve"> https://www.wjpr.net/abstract/show/6268</t>
  </si>
  <si>
    <t xml:space="preserve">Study of parenteral antibiotics used in postoperative perforation duodenal ulcer in department of surgery</t>
  </si>
  <si>
    <t xml:space="preserve">International journal of advance research and development 2017</t>
  </si>
  <si>
    <t xml:space="preserve">Vol-2, issue4, page 131-136</t>
  </si>
  <si>
    <t xml:space="preserve">Satisfaction levels of indoor patients in a rural tertiary care hospital in himachal Pradesh</t>
  </si>
  <si>
    <t xml:space="preserve">International journal of current research 2017</t>
  </si>
  <si>
    <t xml:space="preserve">Vol-9, issue-5,   page 50770-50772</t>
  </si>
  <si>
    <t xml:space="preserve">http://www.journalcra.com/article/satisfaction-levels-indoor-patients-rural-tertiary-care-hospital-himachal-pradesh</t>
  </si>
  <si>
    <t xml:space="preserve">Childhood illness and macronutrient deficiency in under 5 age group</t>
  </si>
  <si>
    <t xml:space="preserve">Journal of academy of medical science 2017</t>
  </si>
  <si>
    <t xml:space="preserve">Vol-3, issue 8.</t>
  </si>
  <si>
    <t xml:space="preserve">A study of determinant of long waiting period in outpatient department and recommendation on reducing waiting in superspeciality hospital</t>
  </si>
  <si>
    <t xml:space="preserve">Journal of medical science and clinical research 2017</t>
  </si>
  <si>
    <t xml:space="preserve">Vol 5, issue 12 , page-31491-31499, impact factor 5.84</t>
  </si>
  <si>
    <t xml:space="preserve">https://dx.doi.org/10.18535/jmscr/v5i12.43</t>
  </si>
  <si>
    <t xml:space="preserve">Comparison between Sutures and Staplers - Which is Better for Laparotomy Wound Closure</t>
  </si>
  <si>
    <t xml:space="preserve">Journal of medical sciences and clinical research 2018</t>
  </si>
  <si>
    <t xml:space="preserve">Volume 6 Issue 10 </t>
  </si>
  <si>
    <t xml:space="preserve">https://dx.doi.org/10.18535/jmscr/v6i10.156</t>
  </si>
  <si>
    <t xml:space="preserve">Role of laparoscopy in diagnosing abdominal and pelvic pathologies</t>
  </si>
  <si>
    <t xml:space="preserve">International journal of surgery science 2019</t>
  </si>
  <si>
    <t xml:space="preserve">Vol-3 issue-3, page 31-33</t>
  </si>
  <si>
    <t xml:space="preserve">https://doi.org/10.33545/surgery.2019.v3.i3a.144</t>
  </si>
  <si>
    <t xml:space="preserve">A comparative study on efficacy of analgesic (diclofenac) injection versus suppository in the postoperative patient-A Systematic review</t>
  </si>
  <si>
    <t xml:space="preserve">Journal of medical science and clinical research 2019</t>
  </si>
  <si>
    <t xml:space="preserve">Vol-7, issue-12,page 427-429</t>
  </si>
  <si>
    <t xml:space="preserve">https://dx.doi.org/10.18535/jmscr/v7i12.77</t>
  </si>
  <si>
    <t xml:space="preserve">Study on steroid usage in preoperative inflammatory bowel disease</t>
  </si>
  <si>
    <t xml:space="preserve">Vol-7, issue-5 page 91-94</t>
  </si>
  <si>
    <t xml:space="preserve">https://dx.doi.org/10.18535/jmscr/v7i5.16</t>
  </si>
  <si>
    <t xml:space="preserve">A comparative study on collagen dressing vs normal dressing</t>
  </si>
  <si>
    <t xml:space="preserve">Vol-7 issue -5, page 86-90 </t>
  </si>
  <si>
    <t xml:space="preserve">https://dx.doi.org/10.18535/jmscr/v7i5.15</t>
  </si>
  <si>
    <t xml:space="preserve">Treatment approaches for benign tumor of major salivary glands</t>
  </si>
  <si>
    <t xml:space="preserve">International journal of surgery science 2020</t>
  </si>
  <si>
    <t xml:space="preserve">Vol-4, issue-1,   page 129-133 impact factor-4.3</t>
  </si>
  <si>
    <t xml:space="preserve">http://www.surgeryscience.com/archives/2020.v4.i1.c.321</t>
  </si>
  <si>
    <t xml:space="preserve">Safety and efficacy of tramadol in relieving post operative pain</t>
  </si>
  <si>
    <t xml:space="preserve">International journal of medical science and advanced clinical research 2020</t>
  </si>
  <si>
    <t xml:space="preserve">Vol-3, issue-1,page 129-133</t>
  </si>
  <si>
    <t xml:space="preserve">http://www.ijmacr.com/issue/pagedata/202/Safety-and-Efficacy-of-Tramadol-in-Relieving-Post-Operative-Pain</t>
  </si>
  <si>
    <t xml:space="preserve">Comparative analysis between Ranson and Bisap score in predicting severity of Acute pancreatitis</t>
  </si>
  <si>
    <t xml:space="preserve">Academia ofjournal surgery 2020</t>
  </si>
  <si>
    <t xml:space="preserve">Vol-3 issue-2 page 44-48</t>
  </si>
  <si>
    <t xml:space="preserve">https://aijournals.com/index.php/ajs/article/view/1859</t>
  </si>
  <si>
    <t xml:space="preserve">To compare the role of topical platelet administration with normal sterile dressing (NS) in chronic diseases</t>
  </si>
  <si>
    <t xml:space="preserve">Academia journal of surgery 2020</t>
  </si>
  <si>
    <t xml:space="preserve">Vol-3, issue-2 page40-43</t>
  </si>
  <si>
    <t xml:space="preserve">https://aijournals.com/index.php/ajs/article/view/1858</t>
  </si>
  <si>
    <t xml:space="preserve">Laproscopic vs open drainage of complex pyogenic liver abscess</t>
  </si>
  <si>
    <t xml:space="preserve">International journal of medical science and advanced clinical research (IJMACR) 2021</t>
  </si>
  <si>
    <t xml:space="preserve">VOL-4, issue-6, page no-234-238 Impact factor -6.724</t>
  </si>
  <si>
    <t xml:space="preserve">http://www.ijmacr.com/issue/pagedata/520/Laparoscopic-vs-Open-http://www.ijmacr.com/issue/pagedata/520/Laparoscopic-vs-Open-Drainage-of-Complex-Pyogenic-Liver-Abscess</t>
  </si>
  <si>
    <t xml:space="preserve">COMPARATIVE EVALUATION OF BISAP SCORE AND COMPUTED TOMOGRAPHY SEVERITY INDEX AS A PREDICTOR FOR SEVERITY OF ACUTE PANCREATITIS</t>
  </si>
  <si>
    <t xml:space="preserve">Global journal for research analysis — GJRA 2022</t>
  </si>
  <si>
    <t xml:space="preserve">VOLUME - 11, ISSUE - 11,</t>
  </si>
  <si>
    <t xml:space="preserve">Corticosteroid therapy for severe acute pancreatitis:A metaanalysis of randomized controlled trails</t>
  </si>
  <si>
    <t xml:space="preserve">Vol-11,issue12 page l3</t>
  </si>
  <si>
    <t xml:space="preserve">Evaluation of open vs laparoscopic appendicectomy based on stress markers</t>
  </si>
  <si>
    <t xml:space="preserve">Vol-11, issue 11 page 1-3</t>
  </si>
  <si>
    <t xml:space="preserve">Cautery hemorrhoidectomy vs conventional hemorrhoidectomy prospective randomized trail done between 2021-22</t>
  </si>
  <si>
    <t xml:space="preserve">Vol-11, issue 11 page 41-43</t>
  </si>
  <si>
    <t xml:space="preserve">A comparative study on continuous and interrupted methods of abdominal fascia closure in midline laparotomy wounds of patients with erforation eritonitis</t>
  </si>
  <si>
    <t xml:space="preserve">Vol-11, issue 11 page 37-40</t>
  </si>
  <si>
    <t xml:space="preserve">Preservation versus ilioinguinal neurectomy during Lichtenstein mesh hernioplasty —A Comparative studY</t>
  </si>
  <si>
    <t xml:space="preserve">Vol-l l, issue 12 page 1-3</t>
  </si>
  <si>
    <t xml:space="preserve">Comparative study of hemorrhoidectomy and rubber band ligation in treatment of second and third degree hemorrhoids in cuddalore</t>
  </si>
  <si>
    <t xml:space="preserve">Vol-l l, issue -12 page 1-2</t>
  </si>
  <si>
    <t xml:space="preserve">Comparative study between the efficacy of topical insulin and conventional saline dressing in of diabetic foot ulcers</t>
  </si>
  <si>
    <t xml:space="preserve">Vol-l l, issue-I I page 1-2</t>
  </si>
  <si>
    <t xml:space="preserve">Retrospective analysis of blunt abdominal injuries in a cuddalore government college</t>
  </si>
  <si>
    <t xml:space="preserve">Global journal for research analysis — GJRA 2023</t>
  </si>
  <si>
    <t xml:space="preserve">Vol-12 issue-01 page 1-2</t>
  </si>
  <si>
    <t xml:space="preserve">EVALUATING THE EFFICACY OF TRANSCUTANEOUS ELECTRICAL NERVE STIMULATION IN ALLEVIATING POSTOPERATIVE INCISIONAL PAIN CAUSED BY SPECIFIC SURGICAL INCISIONS FOLLOWING ABDOMINAL SURGERY: A COMPARATIVE STUDY</t>
  </si>
  <si>
    <t xml:space="preserve">O&amp;G Forum 2024; 34-3s: 912-924</t>
  </si>
  <si>
    <t xml:space="preserve">34-3s: 912-924</t>
  </si>
  <si>
    <t xml:space="preserve">EFFECTIVENESS OF CONSERVATIVE MANAGEMENT OVER SURGICAL INTERVENTION IN APPENDICITIS</t>
  </si>
  <si>
    <t xml:space="preserve">IJPPR 2025</t>
  </si>
  <si>
    <t xml:space="preserve">Vol-31</t>
  </si>
  <si>
    <t xml:space="preserve">STUDY ON THE IMPACT OF CULTURE SENSITIVITY TESTING ON ANTIBIOTICS PRESCRIPTION IN WOUND INFECTED SURGICAL PATIENTS</t>
  </si>
  <si>
    <t xml:space="preserve">EFFECT OF MODIFIED RADICAL MASTECTOMY ON QUALITY OF LIFE OF BREAST CANCER PATIENTS</t>
  </si>
  <si>
    <t xml:space="preserve">A COMPARISON OF EFFICACY OF ACETAMINOPHEN AND DICLOFENAC IN POST OPERATIVE PAIN MANAGEMENT</t>
  </si>
  <si>
    <t xml:space="preserve">STUDY ON MEDICATION CONSIDERATIONS AFTER SURGERY IN INGUINAL HERNIA</t>
  </si>
  <si>
    <t xml:space="preserve">A STUDY ON THE MANAGEMENT OF CELLULITIS PATIENTS IN TERTIARY CARE TEACHING HOSPITAL</t>
  </si>
  <si>
    <t xml:space="preserve">COMPARATIVE STUDY OF WOUND HEALING IN CELLULITIS PATIENTS WITH AND WITHOUT DIABETES IN A TERTIARY CARE HOSPITAL</t>
  </si>
  <si>
    <t xml:space="preserve">IJRPR 2025</t>
  </si>
  <si>
    <t xml:space="preserve">VOL 6 ISSUE 8</t>
  </si>
  <si>
    <t xml:space="preserve"> A PROSPECTIVE STUDY ON EFFECTIVENESS OF CALCIUM DOBESILATE IN
CHRONIC VENOUS INSUFFICIENCY</t>
  </si>
  <si>
    <t xml:space="preserve">GJRA 2024</t>
  </si>
  <si>
    <t xml:space="preserve">VOL 13 ISSUE 6</t>
  </si>
  <si>
    <t xml:space="preserve">ASSESSMENT OF VARIOUS ANTIBIOTICS USED IN THE TREATMENT OF
CELLULITIS AT A TERTIARY CARE TEACHING HOSPITAL</t>
  </si>
  <si>
    <t xml:space="preserve">A STUDY ON SURGICAL SITE INFECTIONS AND ITS ANTIBIOTIC
SUSCEPTIBILITY IN A TERTIARY CARE HOSPITAL</t>
  </si>
  <si>
    <t xml:space="preserve">BREAST CANCER: STRATERGIES FOR NEO-ADJUVANT AND ADJUVANT
THERAPY</t>
  </si>
  <si>
    <t xml:space="preserve">CLINICAL PROFILE AND MANAGEMENT OF BURN PATIENTS ADMITTED IN
RURAL TERTIARY CARE TEACHING HOSPITAL</t>
  </si>
  <si>
    <t xml:space="preserve">COMPARATIVE STUDY ON LAPAROSCOPIC AND OPEN APPENDIECTOMY</t>
  </si>
  <si>
    <t xml:space="preserve">COMPARISON ANALGESIC: TRAMADOL WITH ACETAMINOPHEN VS
TRAMADOL WITH DICLOFENAC IN POST-OPERATIVE PAIN MANAGEMENT</t>
  </si>
  <si>
    <t xml:space="preserve">Study on Antibiotic Susceptibility and Resistance Pattern in Treatment of Necrotizing Fasciitis</t>
  </si>
  <si>
    <t xml:space="preserve">IJARESM 2024</t>
  </si>
  <si>
    <t xml:space="preserve">VOL12 ISSUE 6</t>
  </si>
  <si>
    <t xml:space="preserve">Antibiotic Usage in Surgical Prophylaxis:
A Retrospective Study</t>
  </si>
  <si>
    <t xml:space="preserve">Surgical Site Infection and Antimicrobial Prophylaxis
Prescribing Pattern in the Surgical Ward of Government
Cuddalore Medical College and Hospital-A Hospital
Based Retrospective Cross Sectional Study</t>
  </si>
  <si>
    <t xml:space="preserve">DRUG–DRUG INTERACTIONS IN THE TREATMENT OF DIABETIC FOOT
ULCERS IN A TERTIARY CARE TEACHING HOSPITAL BETWEEN OCTOBER AND
DECEMBER 2023</t>
  </si>
  <si>
    <t xml:space="preserve">EFFICACY OF POST-OPERATIVE ANALGESIC MONOTHERAPY REGIMENS IN
PATIENT OPERATED FOR INGUINAL HERNIA-A HOSPITAL BASED
OBSERVATIONAL STUDY</t>
  </si>
  <si>
    <t xml:space="preserve">Microbiology of diabetic foot infection in a tertiary care hospital in Government Cuddalore Medical College and Hospital (RMMCH), Cuddalore - A Retrospective Analysis</t>
  </si>
  <si>
    <t xml:space="preserve">IJRTI 2023</t>
  </si>
  <si>
    <t xml:space="preserve">VOL8 ISSUE 3</t>
  </si>
  <si>
    <t xml:space="preserve">IMPACT OF T2DM AND RISK FACTORS FOR
GALLBLADDER STONE DISEASE</t>
  </si>
  <si>
    <t xml:space="preserve">KNOWLEDGE ATTITUDE PRACTICE TOWARDS PHARMACOVIGILANCE
AMONG HEALTH CARE PROFESSIONALS AND STUDENTS IN TERTIARY CARE
TEACHING HOSPITAL</t>
  </si>
  <si>
    <t xml:space="preserve">MANAGEMENT OF PAIN IN HEMORRHOIDECTOMY PATIENTS USING
METRONIDAZOLE AND ANALGESIC DRUGS</t>
  </si>
  <si>
    <t xml:space="preserve">STUDY ON INSULIN AND ORAL HYPOGLYCEMIC AGENTS USED IN THE
TREATMENT OF TYPE-2 DIABETIC WOUND HEALING – A PROSPECTIVE
OBSERVATIONAL STUDY</t>
  </si>
  <si>
    <t xml:space="preserve">TRENDS AND CORRELATION BETWEEN ANTIBIOTICS USAGE AND
RESISTANCE PATTERN AMONG HOSPITALIZED PATIENTS -A RETROSPECTIVE
SURVEILLANCE</t>
  </si>
  <si>
    <t xml:space="preserve">Factors Associated with Postoperative Complications
and its Relation to Risk Factors on Hernia Repair
Surgery in the Tertiary Care Teaching Hospital</t>
  </si>
  <si>
    <t xml:space="preserve">A STUDY ON DRUG UTILIZATION AND PRESCRIBING PATTERN OF THIRD 
GENERATION CEPHALOSPORIN ANTIBIOTICS IN THE TERTIARY CARE 
TEACHING HOSPITAL - A PROSPECTIVE CROSS SECTIONAL OBSERVATIONAL 
STUDY</t>
  </si>
  <si>
    <t xml:space="preserve">Effects of muscle energy technique overhold relax on pain and range of motion in patients with post-surgical elbow stiffness</t>
  </si>
  <si>
    <t xml:space="preserve">Fizjoterapia Polska</t>
  </si>
  <si>
    <t xml:space="preserve">B</t>
  </si>
  <si>
    <t xml:space="preserve">Design of nanoparticles for colon target drug delivery – A review</t>
  </si>
  <si>
    <t xml:space="preserve">Research journal of Pharmaceutical, biological and chemical sciences</t>
  </si>
  <si>
    <t xml:space="preserve">Vol-2, issue-4 page.no-128-139</t>
  </si>
  <si>
    <t xml:space="preserve">https://www.rjpbcs.com/2011_2.4.html</t>
  </si>
  <si>
    <t xml:space="preserve">Over expression of p53 and its role as early biomarker in carcinoma of the uterine cervix</t>
  </si>
  <si>
    <t xml:space="preserve">International journal of research in pharmaceutical sciences 2013</t>
  </si>
  <si>
    <t xml:space="preserve">Vol-4, issue-2, page.no198-202</t>
  </si>
  <si>
    <t xml:space="preserve">https://ijrps.com/index.php/home/article/view/3595</t>
  </si>
  <si>
    <t xml:space="preserve">Up regulation of cyclooxygenase-2 and its correlation with pre invasive and invasive lesion of the uterine cervix</t>
  </si>
  <si>
    <t xml:space="preserve">Biomedicine 2014</t>
  </si>
  <si>
    <t xml:space="preserve">Vol-34 issue-I page 100-103</t>
  </si>
  <si>
    <t xml:space="preserve">Local application of phenytoin sodium in diabetic ulcers :A randomized prospective study</t>
  </si>
  <si>
    <t xml:space="preserve">International journal of current medical sciences</t>
  </si>
  <si>
    <t xml:space="preserve">Vol-5, issue-9, page19-21  Impact factor-3.555</t>
  </si>
  <si>
    <t xml:space="preserve">https://journalijcmes.com/issues/local-application-phenytoin-sodium-diabetic-ulcers-randomized-prospective-study</t>
  </si>
  <si>
    <t xml:space="preserve">A clinical ultrasonological study in pre operative evaluation of right iliac fossa mass</t>
  </si>
  <si>
    <t xml:space="preserve">International journal of modern research and reviews 2016</t>
  </si>
  <si>
    <t xml:space="preserve">Vol 4 issue 9 page 1241-1244</t>
  </si>
  <si>
    <t xml:space="preserve">http://journalijmrr.com/?page_id=1397</t>
  </si>
  <si>
    <t xml:space="preserve">Evaluation of procurement issues and assessment of lead time in a government medical college</t>
  </si>
  <si>
    <t xml:space="preserve">Global journal for research analysis 2016</t>
  </si>
  <si>
    <t xml:space="preserve">Volume 5 issue 12, page 418-419 ,impact factor 3.62</t>
  </si>
  <si>
    <t xml:space="preserve">Patterns of prescription and ADR monitoring of drugs in the management of post operative pain in RMMCH</t>
  </si>
  <si>
    <t xml:space="preserve">Volume 3 issue 10 page 45-48</t>
  </si>
  <si>
    <t xml:space="preserve">https://www.ijsar.in/archiveslist.aspx?id=26</t>
  </si>
  <si>
    <t xml:space="preserve">Treatment and management of unexpected appendiceal tumours in RMMCH</t>
  </si>
  <si>
    <t xml:space="preserve">Vol 3 issue 10 page 36-38</t>
  </si>
  <si>
    <t xml:space="preserve">Open versus laparoscopic repair for perforated peptic ulcers in RMMCH</t>
  </si>
  <si>
    <t xml:space="preserve">Vol 3 issue 10 page 57-60   IF 5.016</t>
  </si>
  <si>
    <t xml:space="preserve">Study of prescribing pattern of anti microbials use in patients undergoing open and laproscopic appendectomy in RMMCH</t>
  </si>
  <si>
    <t xml:space="preserve">International Journal of Sciences &amp; Applied Research 2016</t>
  </si>
  <si>
    <t xml:space="preserve">Vol 3 issue 10 page 29-30   </t>
  </si>
  <si>
    <t xml:space="preserve">Comparison of efficacy of Ripasa scoring system with modified Alvarado scoring system in diagnosing acute appendicitis</t>
  </si>
  <si>
    <t xml:space="preserve">Vol 5 issue 10 page 29222 – 29228   IF 5.84</t>
  </si>
  <si>
    <t xml:space="preserve">https://dx.doi.org/10.18535/jmscr/v5i10.130</t>
  </si>
  <si>
    <t xml:space="preserve">Current surgical indications and techniques in the treatment of peptic ulcer disease</t>
  </si>
  <si>
    <t xml:space="preserve">International journal of sciences and applied research 2017</t>
  </si>
  <si>
    <t xml:space="preserve">Vol 4 issue 12 page 10-19   IF 5.016</t>
  </si>
  <si>
    <t xml:space="preserve">https://www.ijsar.in/archiveslist.aspx?id=40</t>
  </si>
  <si>
    <t xml:space="preserve">Our Study on Current Role of Laparoscopy in Colorectal Malignancy in Comparison to Open Surgery</t>
  </si>
  <si>
    <t xml:space="preserve">Vol 7 issue 7 </t>
  </si>
  <si>
    <t xml:space="preserve">Demographic characteristics of patients reporting to a private dental hospital attached to a teaching institution in Kanchipuram district — A cross sectional surve</t>
  </si>
  <si>
    <t xml:space="preserve">Imperial journal of interdisciplinary research 2017</t>
  </si>
  <si>
    <t xml:space="preserve">Vol 3 issue 2 page 1817-1821</t>
  </si>
  <si>
    <t xml:space="preserve">Clinical pathological study and management of benign breast disease </t>
  </si>
  <si>
    <t xml:space="preserve">Vol 7 issue 6 page 930 – 939</t>
  </si>
  <si>
    <t xml:space="preserve">https://dx.doi.org/10.18535/jmscr/v7i6.156</t>
  </si>
  <si>
    <t xml:space="preserve">Prospective clinical study to compare effectiveness of wound healing by platelet rich plasma versus conventional dressing in chronic diabetic non healing ulcers in RMMCH</t>
  </si>
  <si>
    <t xml:space="preserve">International journal of medical science and advanced clinical research 2021</t>
  </si>
  <si>
    <t xml:space="preserve">Vol 4 issue 6 page 188-194</t>
  </si>
  <si>
    <t xml:space="preserve">https://www.ijmacr.com/issue/archive_issue/25</t>
  </si>
  <si>
    <t xml:space="preserve">Study on stage breast carcinoma at the time of hospitalisation</t>
  </si>
  <si>
    <t xml:space="preserve">International journal of medical science and advanced clinical research (IJMACR )2021</t>
  </si>
  <si>
    <t xml:space="preserve">Vol-4, issue-6 , page 202-208  Impact factor -6.724</t>
  </si>
  <si>
    <t xml:space="preserve">http://www.ijmacr.com/issue/pagedata/514/Study-on-stage-of-breast-carcinoma-at-the-time-of-hospitalisation</t>
  </si>
  <si>
    <t xml:space="preserve">A Study On Investigation Of Variations In Certain Proinflammatory Markers And Cd34 In Chronic Diabetic Wounds Upon Exposure Of Topical Insulin</t>
  </si>
  <si>
    <t xml:space="preserve">International journal of medical science and current research 2023</t>
  </si>
  <si>
    <t xml:space="preserve">Volume 6 issue 3</t>
  </si>
  <si>
    <t xml:space="preserve">ASSESSMENT OF TREATMENT AND SURGICAL INTERVENTION FOR DIABETIC FOOT ULCER</t>
  </si>
  <si>
    <t xml:space="preserve">IJRTI 2025</t>
  </si>
  <si>
    <t xml:space="preserve">Vol-10 issue 6</t>
  </si>
  <si>
    <t xml:space="preserve">DRUG UTILIZATION PATTERN OF ANALGESICS IN HAEMORRHOIDS: A RETROSPECTIVE ANALYSIS</t>
  </si>
  <si>
    <t xml:space="preserve">DEMOGRAPHICS CLINICAL PROFILE AND RISK FACTORS OF INGUINAL HERNIA: A PROSPECTIVE OBSERVATIONAL STUDY</t>
  </si>
  <si>
    <t xml:space="preserve">AN ECLECTIC COMPILATION OF TECHNIQUES AND PROCEDURES USED IN LIPOMA SURGERY ALONG WITH RESULTS</t>
  </si>
  <si>
    <t xml:space="preserve">EVALUATION OF ANTIBIOTICS UTILIZATION TRENDS IN THE SURGICAL DEPARTMENT OF A TERTIARY CARE HOSPITAL</t>
  </si>
  <si>
    <t xml:space="preserve">SYSTEMIC REVIEW AND METAANALYSIS OF ANTIBIOTIC RESISTANCE TRENDS IN TAMIL NADU: INSIGHTS FROM REGIONAL HEALTHCARE SETTINGS</t>
  </si>
  <si>
    <t xml:space="preserve">A COMPREHENSIVE OVERVIEW OF CELLULITIS - A REVIEW ARTICLE</t>
  </si>
  <si>
    <t xml:space="preserve">A STUDY OF MANAGEMENT OF HYDROCELE IN THE SURGERY DEPARTMENT</t>
  </si>
  <si>
    <t xml:space="preserve">STUDY ON ANTIBIOTIC RESISTANT PATTERN OF BACTERIAL ISOLATES IN WOUND INFECTION IN THE DEPARTMENT OF GENERAL SURGERY</t>
  </si>
  <si>
    <t xml:space="preserve">CLINICAL EVALUATION OF HOLLOW VISCOUS PERFORATION IN TERTIARY CARE HOSPITAL - A PROSPECTIVE STUDY</t>
  </si>
  <si>
    <t xml:space="preserve">A COMPARATIVE STUDY OF ORAL VS INTRAVENOUS CIPROFLOXACIN IN CELLULITIS TREATMENT AT A TERTIARY CARE TEACHING HOSPITAL</t>
  </si>
  <si>
    <t xml:space="preserve">IJISRT 2025</t>
  </si>
  <si>
    <t xml:space="preserve">VOL 10 ISSUE 8</t>
  </si>
  <si>
    <t xml:space="preserve">ASSESMENT OF RISK FACTORS AND TREATMENT OUTCOMES IN PATIENTS WITH CELLULITIS OVER A DEFINED PERIOD</t>
  </si>
  <si>
    <t xml:space="preserve">SAFETY AND EFFICACY OF INTRAMUSCULAR DICLOFENAC FOR THE POSTOPERATIVE PAIN MANAGEMENT IN ELECTIVE INGUINAL HERNIA SURGERY: A PROSPECTIVE OBSERVATIONAL STUDY</t>
  </si>
  <si>
    <t xml:space="preserve">EVALUATING THE EFFECTIVENESS AND SAFETY OF DIFFERENT ANTIBIOTIC REGIMEN USED IN THE TREATMENT OF ACUTE APPENDICITIS</t>
  </si>
  <si>
    <t xml:space="preserve">INVESTIGATING THE RELATIONSHIP BETWEEN PERIOPERATIVE GLYCEMIC CONROL AND SURGICAL SITE INFECTION IN PATIENTS WITH DIABETES</t>
  </si>
  <si>
    <t xml:space="preserve">IJNTI 2025</t>
  </si>
  <si>
    <t xml:space="preserve">VOL 3 ISSUE 7</t>
  </si>
  <si>
    <t xml:space="preserve">INVESTIGATING THE RELATIONSHIP BETWEEN GLYCEMIC CONTROL AND DIABETIC FOOT ULCER HEALING RATES</t>
  </si>
  <si>
    <t xml:space="preserve">PREVALENCE AND RISK FACTORS OF HEMORRHOIDS: A STUDY IN A TERTIARY CARE TEACHING HOSPITAL</t>
  </si>
  <si>
    <t xml:space="preserve">ASSESMENT OF RISK FACTORS AND PAIN MANAGEMENT AFTER HERNIA REPAIR</t>
  </si>
  <si>
    <t xml:space="preserve">EVALUATION OF POSTOPERATIVE PAIN MANAGEMENT STRATEGIES IN HEMORRHOIDECTOMY IN A TERTIARY CARE TEACHING HOSPITAL</t>
  </si>
  <si>
    <t xml:space="preserve">ANTIBIOTICS UTILIZATION PATTERN IN SURGICAL PATIENTS WHO WERE ADMITTED IN THE DEPARTMENT OF SURGERY IN TERITIARY CARE TEACHING HOSPITAL</t>
  </si>
  <si>
    <t xml:space="preserve">A STUDY ON ANTIMICROBIAL RESISTANCE PATTERN IN DIABETIC FOOT
ULCER AT TERTIARY CARE HOSPITAL</t>
  </si>
  <si>
    <t xml:space="preserve">A STUDY ON THE PRESCRIPTION PATTERN OF ANTIMICROBIALS FOR
TREATING DIABETIC FOOT ULCER</t>
  </si>
  <si>
    <t xml:space="preserve">A STUDY ON THE TREATMENT OUTCOMES IN DIABETIC FOOT ULCER
EVALUATING INTERVENTIONS EFFICACY ACROSS SEVERITY IN DIFFERENT
AGE AND GENDER</t>
  </si>
  <si>
    <t xml:space="preserve">Assessment of Pain Severity and Associated Factors of
Postoperative Pain and Its Management among Adult
Patients in Tertiary Care Teaching Hospital</t>
  </si>
  <si>
    <t xml:space="preserve">INGUINAL HERNIA: PAIN EVALUATION AND PHARMACOKINETIC APPROACHES
TO MANAGE PAIN</t>
  </si>
  <si>
    <t xml:space="preserve">Post operative clinical nutrition </t>
  </si>
  <si>
    <t xml:space="preserve">The Pharma Innovation Journal 2017</t>
  </si>
  <si>
    <t xml:space="preserve">VOL6 ISSUE 12</t>
  </si>
  <si>
    <t xml:space="preserve">Mechanistic insights into plant derived natural compounds for the treatment of skin cancer: Targetting molecular signalling for therapeutic intervention</t>
  </si>
  <si>
    <t xml:space="preserve">Elsevier 2025</t>
  </si>
  <si>
    <t xml:space="preserve">C</t>
  </si>
  <si>
    <t xml:space="preserve">Quality of Indicators for Effectiveness of Care in Diabetes in Tertiary Care Hospital</t>
  </si>
  <si>
    <t xml:space="preserve">International Journal of Scientific Study 2016</t>
  </si>
  <si>
    <t xml:space="preserve">November 2016 | Vol 4 | Issue 8</t>
  </si>
  <si>
    <t xml:space="preserve">A study about the effectiveness of promotional activities at blooms health care Chennai</t>
  </si>
  <si>
    <t xml:space="preserve">Paripex-indian journal of research 2016</t>
  </si>
  <si>
    <t xml:space="preserve">Vol-6 issue-2 page242-243 IF-5.215  https://www.worldwidejournals.com/paripex/recent_issues_pdf/2017/February/a-study-about-the-effectiveness-of-promotional-activities-at-blooms-health-care-chennai_February_2017_2811361766_2612546.pdf </t>
  </si>
  <si>
    <t xml:space="preserve">Emergency planning &amp; management at deep chand bandhu hospital —A Study</t>
  </si>
  <si>
    <t xml:space="preserve">World journal of pharmaceutical research 2017</t>
  </si>
  <si>
    <t xml:space="preserve">Diet , exercise, &amp;cognitive awareness: A Positive triad to fight Type -2 diabetes</t>
  </si>
  <si>
    <t xml:space="preserve">Amritha vishwa vidyapeetham university 2016</t>
  </si>
  <si>
    <t xml:space="preserve">Monitoring and analysis of waiting time in the Outpatient department in a tertiary care hospital</t>
  </si>
  <si>
    <t xml:space="preserve">Vol-5, issue12, page921-928</t>
  </si>
  <si>
    <t xml:space="preserve">Health literacy ,social support and empowerment among parkinsons patients —A Cross sectional study</t>
  </si>
  <si>
    <t xml:space="preserve">Vol-5, issue-12, page536-541 ,impact factor-6.805</t>
  </si>
  <si>
    <t xml:space="preserve">Patient satisfaction on hospital catering and dietary management in a specialty hospital</t>
  </si>
  <si>
    <t xml:space="preserve">Vol-5 issue-12 page358-359 IF-5.215</t>
  </si>
  <si>
    <t xml:space="preserve">https://www.worldwidejournals.com/paripex/recent_issues_pdf/2016/December/patient-satisfaction-on-hospital-catering-and-dietary-management-in-a-specialty-hospital_December_2016_1108090566_0811838.pdf</t>
  </si>
  <si>
    <t xml:space="preserve">The effect of occlusion therapy in management of amblyopia</t>
  </si>
  <si>
    <t xml:space="preserve">International journal of scientific research 2016</t>
  </si>
  <si>
    <t xml:space="preserve">Vol-5 issue-12 page46-47 if-3.508</t>
  </si>
  <si>
    <t xml:space="preserve"> https://www.doi.org/l0.36106/ijsr</t>
  </si>
  <si>
    <t xml:space="preserve">Study of medico-social problem in mentally handicapped students of nandanwan school nagpur</t>
  </si>
  <si>
    <t xml:space="preserve">Journal of medical science and clinical research2017</t>
  </si>
  <si>
    <t xml:space="preserve">Vol-5. Issue-07, page 25331-25333, impact factor 5.84</t>
  </si>
  <si>
    <t xml:space="preserve">A study on customer relationship management with special reference to private hospital in tiruchirappalli</t>
  </si>
  <si>
    <t xml:space="preserve">Elixir international journal 2017</t>
  </si>
  <si>
    <t xml:space="preserve">Page 44168-44171</t>
  </si>
  <si>
    <t xml:space="preserve">https://www.elixirpublishers.com/index.php?route=articles/archives&amp;month=January&amp;year=2017</t>
  </si>
  <si>
    <t xml:space="preserve">A study on quality improvement and awareness of Nabh accreditation standards in a cardiac speciality hospital</t>
  </si>
  <si>
    <t xml:space="preserve">Paripex — Indian journal of research 2017</t>
  </si>
  <si>
    <t xml:space="preserve">Volume 5 issue llpage 174-175 IF 5.215 </t>
  </si>
  <si>
    <t xml:space="preserve">https://www.worldwid ejournals.com/paripex/ article/a-study-onquality-improvementand-awareness-ofnabh-accreditationstandards-in-acardiac-specialityhospital/MzA3MzU=/?is=l&amp;bl=0&amp;k=1768</t>
  </si>
  <si>
    <t xml:space="preserve">A study on total waiting time with respect to preventive health checkup programme in tertiary care hospital</t>
  </si>
  <si>
    <t xml:space="preserve">International journal of pharma and bio sciences 2017</t>
  </si>
  <si>
    <t xml:space="preserve">Page 1-15</t>
  </si>
  <si>
    <t xml:space="preserve">Customer perception, accessibility and satisfaction towards health care services in a nursing care home in kerala-A study</t>
  </si>
  <si>
    <t xml:space="preserve">Vol-6 issue-2 page1493-1501 IF-7.523</t>
  </si>
  <si>
    <t xml:space="preserve"> https://www.wjpr.net/ abstract show/6548</t>
  </si>
  <si>
    <t xml:space="preserve">A COMPARATIVE STUDY TO ASSESS THE STRESS AND COPING AMONG WORKING WOMEN IN A PUBLIC AND PRIVATE SECTOR AT KOMARAPALAYAM IN NAMAKKAL DISTRICT</t>
  </si>
  <si>
    <t xml:space="preserve">World Journal of Pharmaceutical Research 2017</t>
  </si>
  <si>
    <t xml:space="preserve">Volume 6, Issue 2,</t>
  </si>
  <si>
    <t xml:space="preserve">A study to evaluate the emergency preparedness in multispeciality hospital with specific reference to fire hazards and its preparedness</t>
  </si>
  <si>
    <t xml:space="preserve">Vol-6 issue-2 page1508-1517 if-7.523 </t>
  </si>
  <si>
    <t xml:space="preserve">https://www.wjpr.net/ abstract show/6550</t>
  </si>
  <si>
    <t xml:space="preserve">Quality management and patients safety practices in 72 bed hospital</t>
  </si>
  <si>
    <t xml:space="preserve">GJRA-G10bal journal for research analysis 2017</t>
  </si>
  <si>
    <t xml:space="preserve">Vol-5 issue-Il page260-261 if-3.62</t>
  </si>
  <si>
    <t xml:space="preserve"> https://www.worldwid ejournals.com/globaljournal-for-researchanalysis-GJRA/article/qualitymanagement-andpatient-s-safetypractices-in-72-bedhospital/NTcyNQ==/? is=l</t>
  </si>
  <si>
    <t xml:space="preserve">D</t>
  </si>
  <si>
    <t xml:space="preserve">A Project report on customer satisfaction towards patients at billroth hospital</t>
  </si>
  <si>
    <t xml:space="preserve">Paripex -Indian journal of research 2016</t>
  </si>
  <si>
    <t xml:space="preserve">Vol-5, issue-12, page24-25, impact factor 5.215</t>
  </si>
  <si>
    <t xml:space="preserve">https://www.worldwidejournals.com/paripex/recent_issues_pdf/2016/December/a-project-report-on-customer-stisfaction-towrds-patients-at-billroth-hospital_December_2016_9006566011_9700705.pdf</t>
  </si>
  <si>
    <t xml:space="preserve">A study on brand awareness in hospital industry</t>
  </si>
  <si>
    <t xml:space="preserve">Volume 2 issue 4 page no 128  https://www.researchgate.net/publication/278021737</t>
  </si>
  <si>
    <t xml:space="preserve">A study to assess the knowledge on blood transfusion among adolescent</t>
  </si>
  <si>
    <t xml:space="preserve">Global journal for research analysis 2017</t>
  </si>
  <si>
    <t xml:space="preserve">Volume 6 issue 9</t>
  </si>
  <si>
    <t xml:space="preserve">Management of patient satisfaction in nursing home </t>
  </si>
  <si>
    <t xml:space="preserve">Imperial journal of interdisciplinary approach 2017</t>
  </si>
  <si>
    <t xml:space="preserve">Volume 3 issue 2</t>
  </si>
  <si>
    <t xml:space="preserve">Assess the problems related to peripheral venous access among children in hospital</t>
  </si>
  <si>
    <t xml:space="preserve">Paripex Indian journal of research 2017</t>
  </si>
  <si>
    <t xml:space="preserve">Vol-6 issue-8 page 59-60 IF-5.761 https://www.worldwid ejournals.com/paripex/ article/assess-the- problems-related-to- peripheral-venous- access-among- children-in- hospital/MzUwMzY=/ ?is-1</t>
  </si>
  <si>
    <t xml:space="preserve">Analysis of geriatrics patients drugs inventory management in the outpatients pharmacy in a tertiary care hospital in west Benga</t>
  </si>
  <si>
    <t xml:space="preserve">Vol-6 issue-1 page-66-67 if-5.761</t>
  </si>
  <si>
    <t xml:space="preserve">https://www.worldwid ejournals.com/paripex/ issues.php?m=January &amp;y=2017&amp;id=64</t>
  </si>
  <si>
    <t xml:space="preserve">Assessment of level of knowledge related to hypertension in hypertensive elderly patients at tertiary care hospital</t>
  </si>
  <si>
    <t xml:space="preserve">Vol-6 issue-4 page 575-576 </t>
  </si>
  <si>
    <t xml:space="preserve"> https://www.worldwid ejournals.com/paripex/ article/assessment-of- level-of-knowledge- related-to- hypertension-in- hypertensive-elderly- patients-at-tertiary- care-hospital/MzQ2NTY=/ ?is-1IF-5.761</t>
  </si>
  <si>
    <t xml:space="preserve">FEMA analysis of medical equipment ventilator in a72 bedded intensive care unit setup</t>
  </si>
  <si>
    <t xml:space="preserve">Vol-6 issue-2 page119-120 IF-3.62</t>
  </si>
  <si>
    <t xml:space="preserve"> https://www.worldwid ejournals.com/globaljournal-for-researchanalysis-GJRA/article/fmeaanalysis-of-medicalequipment-ventilatorin-a72-beddedintensive-care-unitsetup/NjE50Q==/?is=</t>
  </si>
  <si>
    <t xml:space="preserve">Assess the effect of token economy in reducing behavioural problems among attention deficit hyperactivity disorder children in selected specially challenged school at kanyakumari</t>
  </si>
  <si>
    <t xml:space="preserve">Vol-6 issue-4 page532-533 IF-5.761</t>
  </si>
  <si>
    <t xml:space="preserve"> https://www.worldwid ejoumals.com/paripex/ article/assess-theeffect-of-tokeneconomy-in-reducingbehavioural-problemsamong-attentiondeficit-hyperactivitydisorder-children-inselected-speciallychallenged-school</t>
  </si>
  <si>
    <t xml:space="preserve">Bed utilisation pattern of intensive care unit of a tertiary care hospital in Kolkata</t>
  </si>
  <si>
    <t xml:space="preserve">Vol-6 issue-I page47-51 IF-3.62</t>
  </si>
  <si>
    <t xml:space="preserve"> https://www.worldwid ejournals.com/globaljournal-for-researchanalysis-GJRA/article/bedutilisation-pattern-ofintensive-care-unit-</t>
  </si>
  <si>
    <t xml:space="preserve">Effectiveness of clay modeling in improving the hand motor skills among mild mentally retarded children</t>
  </si>
  <si>
    <t xml:space="preserve">GJRA-G10ba1 journal for research analysis 2017</t>
  </si>
  <si>
    <t xml:space="preserve">Vol-6 issue-4 page536-537 IF-4.547</t>
  </si>
  <si>
    <t xml:space="preserve">Assessment of level of knowledge of diet among patients with cardiac disease at tertiary care hospital</t>
  </si>
  <si>
    <t xml:space="preserve">Vol-6 issue-3 page447-448 IF-4.547 </t>
  </si>
  <si>
    <t xml:space="preserve">https://www.worldwid ejournals.com/globaljournal-for-researchanalysis-GJRA/article/assessm ent-of-level-ofknowledge-on-dietamong-patients-withcardiac-disease-attertiary-care-</t>
  </si>
  <si>
    <t xml:space="preserve">An observational study on complications of chronic diabetes encountered in a pulmonology clinic</t>
  </si>
  <si>
    <t xml:space="preserve">Journal of evidence based medicine and healthcare 2017</t>
  </si>
  <si>
    <t xml:space="preserve">Vol-4 issue-60 page-3598-3601</t>
  </si>
  <si>
    <t xml:space="preserve">Study on smoking pattern and knowledge of cessation methods among patients attending a pulmonology clinic</t>
  </si>
  <si>
    <t xml:space="preserve">Vol-4 issue-62 page3716-3718</t>
  </si>
  <si>
    <t xml:space="preserve">Cross sectional assessment of health consciousness and food safety practices among school students in nilgiris india</t>
  </si>
  <si>
    <t xml:space="preserve">Vol-5 issue-Il page1-3 if-3.62 </t>
  </si>
  <si>
    <t xml:space="preserve">https://www.worldwid ejournals.com/globaljournal-for-researchanalysis-GJRA/article/crosssectional-assessmentof-healthconsciousness-andfood-safety-practicesamong-schoolstudents-in-nilgiris-</t>
  </si>
  <si>
    <t xml:space="preserve">Assessment of nutritional knowledge of lactating mother in rural area</t>
  </si>
  <si>
    <t xml:space="preserve">Vol-6 issue-8 page</t>
  </si>
  <si>
    <t xml:space="preserve">A study of awareness about HIV&amp;AIDS among taxi and auto drivers</t>
  </si>
  <si>
    <t xml:space="preserve">Vol-6 issue-5 page25 -26 if-4.547 </t>
  </si>
  <si>
    <t xml:space="preserve">https://www.worldwid ejournals.com/global- journal-for-researchanalysis-GJRA/article/a-studyof-awareness-abouthiv-aids-among-taxiand-autodrivers/N</t>
  </si>
  <si>
    <t xml:space="preserve">Knowledge regarding prevention and management of anemia among adolescent girls</t>
  </si>
  <si>
    <t xml:space="preserve">Vol-6 issue-7 page54 -55 if-4.547</t>
  </si>
  <si>
    <t xml:space="preserve"> https://www.worldwid ejournals.com/globaljournal-for-researchanalysis-GJRA/article/knowled ge-regardingprevention-andmanagement-ofanemia-amongadolescentgirls/Nz12Ng==/?is=l</t>
  </si>
  <si>
    <t xml:space="preserve">A study on awareness of cardiovascular risk determinants in patients attender presenting for echo cardiography</t>
  </si>
  <si>
    <t xml:space="preserve">Vol-6 issue-7 page56-57 if-4.547 </t>
  </si>
  <si>
    <t xml:space="preserve">https://www.worldwid ejournals.com/globaljournal-for-researchanalysis-GJRA/article/a-study-on-awareness-ofcardiovascular-riskdeterminants-inpatient-s-attenderpresenting-for-echocardiography/Nz12Nw</t>
  </si>
  <si>
    <t xml:space="preserve">Prevalence of otitis media with effusion in children with obstructive adenoid disease</t>
  </si>
  <si>
    <t xml:space="preserve">Vol-6 issue-8 page147-148 if-4.547</t>
  </si>
  <si>
    <t xml:space="preserve"> https://www.worldwid ejournals.com/globaljournal-for-researchanalysis-GJRA/article/prevalen ce-of-otitis-mediawith-effusion-inchildren-withobstructive-adenoiddisease/NzMINg==/?i s=l</t>
  </si>
  <si>
    <t xml:space="preserve">A study on hospital bed utilization in tertiary care hospitals</t>
  </si>
  <si>
    <t xml:space="preserve">Vol- 6 issue-8 page10-11 if-4.547</t>
  </si>
  <si>
    <t xml:space="preserve"> https://www.worldwid ejournals.com/globaljournal-for-researchanalysis-GJRA/article/a-studyon-hospital-bedutilization-in-atertiary-carehospitals/NzQxNg—/</t>
  </si>
  <si>
    <t xml:space="preserve">Comparison of therapeutic effect of aloevera gel with white soft paraffin in patients suffering from hemorrhoids</t>
  </si>
  <si>
    <t xml:space="preserve">Vol-6 issue-11 page 65-66 if-4.547</t>
  </si>
  <si>
    <t xml:space="preserve">Effectiveness of guided imagery in increasing breast milk production among mothers of newborn admitted in NICU</t>
  </si>
  <si>
    <t xml:space="preserve">VOL-6 ISSUE-12 page13-14 if-4.547</t>
  </si>
  <si>
    <t xml:space="preserve"> https://www.worldwid ejournals.com/globaljournal-for-researchanalysis-GJRA/article/effective ness-of-guidedimagery-in-increasingbreast-milkproduction-amongmothers-of-newbornadmitted-in-</t>
  </si>
  <si>
    <t xml:space="preserve">To study the effectiveness of video assisted training program in early detection and prevention of compartment syndrome</t>
  </si>
  <si>
    <t xml:space="preserve">VOL-6 ISSUE-12</t>
  </si>
  <si>
    <t xml:space="preserve">page11-12 if-4.547</t>
  </si>
  <si>
    <t xml:space="preserve">A study on awareness about blood donation among college students</t>
  </si>
  <si>
    <t xml:space="preserve">Worldwide journals.com 2017</t>
  </si>
  <si>
    <t xml:space="preserve">https://www.worldwid ejournals.com/paripex/ article/a-study-on- awareness-about- blood-donation- among-college- students/MzQ4NTE=</t>
  </si>
  <si>
    <t xml:space="preserve">A STUDY ON WAITING TIME IN DENTAL
OUTPATIENT DEPARTMENT AT EX-SERVICEMEN
CONTRIBUTORY HEALTH SCHEME DENTAL CENTRE,
DEHRADUN</t>
  </si>
  <si>
    <t xml:space="preserve">Paripex —indian journal of research 2017</t>
  </si>
  <si>
    <t xml:space="preserve">Vol-6 issue-8 page8-10 IF-5.761</t>
  </si>
  <si>
    <t xml:space="preserve"> https://www.worldwid ejournals.com/paripex/ article/a-study-theeffectiveness-of-incentive-spirometryin-increasing-thelung-volumecapacities-among-thequarry_ workers/MzU I MDc=/ ?is=l</t>
  </si>
  <si>
    <t xml:space="preserve">Quality of wok life: An field work at PIMS private hospital ,kalapet, puducherry</t>
  </si>
  <si>
    <t xml:space="preserve">Vol-6 issue-9 page63-64 IF-5.761 </t>
  </si>
  <si>
    <t xml:space="preserve">https://www.worldwid ejournals.com/paripex/ article/quality-ofwork-life-an-field-work-at-pims-privatehospital-kalapetpuducherry/MzUxNT</t>
  </si>
  <si>
    <t xml:space="preserve">Anger control programme on emotional and behavioural problems in children</t>
  </si>
  <si>
    <t xml:space="preserve">Vol-6 issue-8 page484 -485 IF-5.761</t>
  </si>
  <si>
    <t xml:space="preserve"> https://www.worldwid ejournals.com/paripex/ article/anger-controlprogramme-onemotional-andbehavioural-problemsinchildren/MztJwMDO</t>
  </si>
  <si>
    <t xml:space="preserve">Fire and safety management in hospitals in Kerala</t>
  </si>
  <si>
    <t xml:space="preserve">Indian journal of applied research 2017</t>
  </si>
  <si>
    <t xml:space="preserve">Volume 7 issue 8 page 41-42 IF 4.894 </t>
  </si>
  <si>
    <t xml:space="preserve">https://www.worldwid ejournals.com/indianjournal-of-appliedresearch-(IJAR,)/article/fireand-safety-management-inhospitals-in-=D</t>
  </si>
  <si>
    <t xml:space="preserve">Evaluation of hospital workflow based on hospital information system to design a paperless hospital information system</t>
  </si>
  <si>
    <t xml:space="preserve">Vol 6 issue 12 page 34-35 IF -3.919 </t>
  </si>
  <si>
    <t xml:space="preserve">https://www.worldwid ejournals.com/indianjournal-of-appliedresearch-(IJAR)/article/evaluati on-of-hospitalworkflow-based-onhospital-informationsystem-to-design-apaperless-hospitalinformationsystem/MTA4NTQ=/? is=l&amp;b1=0&amp;k=l</t>
  </si>
  <si>
    <t xml:space="preserve">A STUDY ON HUMAN RESOURCE PRACTICES IN A MULTISPECIALITY HOSPITALS</t>
  </si>
  <si>
    <t xml:space="preserve">Vol-6 issue-12</t>
  </si>
  <si>
    <t xml:space="preserve">STUDY ON PATIENT SATISFACTION OF OUTPATIENT DEPARTMENT OF SECONDARY CARE HOSPITAL</t>
  </si>
  <si>
    <t xml:space="preserve">Indian journal of applied research 2018</t>
  </si>
  <si>
    <t xml:space="preserve">Volume 7 issue 1</t>
  </si>
  <si>
    <t xml:space="preserve">A STUDY THE EFFECTIVENESS OF INCENTIVE SPIROMETRY IN INCREASING THE LUNG VOLUME CAPACITIES AMONG THE QUARRY WORKERS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</si>
</sst>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u val="single"/>
      <sz val="11"/>
      <color theme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dx.doi.org/10.24327/23956429.ijcmpr20170250" TargetMode="External"/><Relationship Id="rId2" Type="http://schemas.openxmlformats.org/officeDocument/2006/relationships/hyperlink" Target="https://www.ijpt.org/viw/2/2" TargetMode="External"/><Relationship Id="rId3" Type="http://schemas.openxmlformats.org/officeDocument/2006/relationships/hyperlink" Target="http://www.ijcpcr.com/morecontents.php?year=2012&amp;qutr=2&amp;issue=2" TargetMode="External"/><Relationship Id="rId4" Type="http://schemas.openxmlformats.org/officeDocument/2006/relationships/hyperlink" Target="https://www.ijprjournal.org/viw/2/2" TargetMode="External"/><Relationship Id="rId5" Type="http://schemas.openxmlformats.org/officeDocument/2006/relationships/hyperlink" Target="https://www.jsrponline.com/archives/2012/116/Issue%201%20(Mar%202012)" TargetMode="External"/><Relationship Id="rId6" Type="http://schemas.openxmlformats.org/officeDocument/2006/relationships/hyperlink" Target="http://www.ijopjournal.com/viw/2/2" TargetMode="External"/><Relationship Id="rId7" Type="http://schemas.openxmlformats.org/officeDocument/2006/relationships/hyperlink" Target="http://www.preclinicaljournal.com/viw/4/2" TargetMode="External"/><Relationship Id="rId8" Type="http://schemas.openxmlformats.org/officeDocument/2006/relationships/hyperlink" Target="https://www.ijprjournal.org/viw/3/2" TargetMode="External"/><Relationship Id="rId9" Type="http://schemas.openxmlformats.org/officeDocument/2006/relationships/hyperlink" Target="https://www.ijppdr.com/viw/3/2" TargetMode="External"/><Relationship Id="rId10" Type="http://schemas.openxmlformats.org/officeDocument/2006/relationships/hyperlink" Target="https://www.ijpt.org/viw/3/2" TargetMode="External"/><Relationship Id="rId11" Type="http://schemas.openxmlformats.org/officeDocument/2006/relationships/hyperlink" Target="https://journal-index.org/index.php/asi/article/view/986" TargetMode="External"/><Relationship Id="rId12" Type="http://schemas.openxmlformats.org/officeDocument/2006/relationships/hyperlink" Target="https://www.ijepjournal.com/view_content.php?quat=4&amp;year=2014&amp;issue=2" TargetMode="External"/><Relationship Id="rId13" Type="http://schemas.openxmlformats.org/officeDocument/2006/relationships/hyperlink" Target="http://jbsr.pharmainfo.in/issue.php?issue=20090101" TargetMode="External"/><Relationship Id="rId14" Type="http://schemas.openxmlformats.org/officeDocument/2006/relationships/hyperlink" Target="https://ijamscr.com/ijamscr/article/view/56" TargetMode="External"/><Relationship Id="rId15" Type="http://schemas.openxmlformats.org/officeDocument/2006/relationships/hyperlink" Target="https://www.journalofscience.net/viw/4/3" TargetMode="External"/><Relationship Id="rId16" Type="http://schemas.openxmlformats.org/officeDocument/2006/relationships/hyperlink" Target="https://www.ijpt.org/viw/4/2" TargetMode="External"/><Relationship Id="rId17" Type="http://schemas.openxmlformats.org/officeDocument/2006/relationships/hyperlink" Target="https://www.ijsurgery.com/index.php/isj/article/view/768" TargetMode="External"/><Relationship Id="rId18" Type="http://schemas.openxmlformats.org/officeDocument/2006/relationships/hyperlink" Target="https://www.ijsar.in/archiveslist.aspx?id=25" TargetMode="External"/><Relationship Id="rId19" Type="http://schemas.openxmlformats.org/officeDocument/2006/relationships/hyperlink" Target="http://www.ijss-sn.com/volume-4-issue-08---november-2016.html" TargetMode="External"/><Relationship Id="rId20" Type="http://schemas.openxmlformats.org/officeDocument/2006/relationships/hyperlink" Target="https://www.allresearchjournal.com/archives/?year=2016&amp;vol=2&amp;issue=9&amp;part=D" TargetMode="External"/><Relationship Id="rId21" Type="http://schemas.openxmlformats.org/officeDocument/2006/relationships/hyperlink" Target="http://www.ijss-sn.com/volume-4-issue-09---december-2016.html" TargetMode="External"/><Relationship Id="rId22" Type="http://schemas.openxmlformats.org/officeDocument/2006/relationships/hyperlink" Target="http://www.journalcra.com/article/satisfaction-levels-indoor-patients-rural-tertiary-care-hospital-himachal-pradesh" TargetMode="External"/><Relationship Id="rId23" Type="http://schemas.openxmlformats.org/officeDocument/2006/relationships/hyperlink" Target="https://dx.doi.org/10.18535/jmscr/v5i12.43" TargetMode="External"/><Relationship Id="rId24" Type="http://schemas.openxmlformats.org/officeDocument/2006/relationships/hyperlink" Target="https://dx.doi.org/10.18535/jmscr/v6i10.156" TargetMode="External"/><Relationship Id="rId25" Type="http://schemas.openxmlformats.org/officeDocument/2006/relationships/hyperlink" Target="https://doi.org/10.33545/surgery.2019.v3.i3a.144" TargetMode="External"/><Relationship Id="rId26" Type="http://schemas.openxmlformats.org/officeDocument/2006/relationships/hyperlink" Target="https://dx.doi.org/10.18535/jmscr/v7i12.77" TargetMode="External"/><Relationship Id="rId27" Type="http://schemas.openxmlformats.org/officeDocument/2006/relationships/hyperlink" Target="https://dx.doi.org/10.18535/jmscr/v7i5.16" TargetMode="External"/><Relationship Id="rId28" Type="http://schemas.openxmlformats.org/officeDocument/2006/relationships/hyperlink" Target="https://dx.doi.org/10.18535/jmscr/v7i5.15" TargetMode="External"/><Relationship Id="rId29" Type="http://schemas.openxmlformats.org/officeDocument/2006/relationships/hyperlink" Target="http://www.surgeryscience.com/archives/2020.v4.i1.c.321" TargetMode="External"/><Relationship Id="rId30" Type="http://schemas.openxmlformats.org/officeDocument/2006/relationships/hyperlink" Target="http://www.ijmacr.com/issue/pagedata/202/Safety-and-Efficacy-of-Tramadol-in-Relieving-Post-Operative-Pain" TargetMode="External"/><Relationship Id="rId31" Type="http://schemas.openxmlformats.org/officeDocument/2006/relationships/hyperlink" Target="https://aijournals.com/index.php/ajs/article/view/1859" TargetMode="External"/><Relationship Id="rId32" Type="http://schemas.openxmlformats.org/officeDocument/2006/relationships/hyperlink" Target="https://aijournals.com/index.php/ajs/article/view/1858" TargetMode="External"/><Relationship Id="rId33" Type="http://schemas.openxmlformats.org/officeDocument/2006/relationships/hyperlink" Target="http://www.ijmacr.com/issue/pagedata/520/Laparoscopic-vs-Open-http:/www.ijmacr.com/issue/pagedata/520/Laparoscopic-vs-Open-Drainage-of-Complex-Pyogenic-Liver-Abscess" TargetMode="External"/><Relationship Id="rId34" Type="http://schemas.openxmlformats.org/officeDocument/2006/relationships/hyperlink" Target="https://www.rjpbcs.com/2011_2.4.html" TargetMode="External"/><Relationship Id="rId35" Type="http://schemas.openxmlformats.org/officeDocument/2006/relationships/hyperlink" Target="https://ijrps.com/index.php/home/article/view/3595" TargetMode="External"/><Relationship Id="rId36" Type="http://schemas.openxmlformats.org/officeDocument/2006/relationships/hyperlink" Target="https://journalijcmes.com/issues/local-application-phenytoin-sodium-diabetic-ulcers-randomized-prospective-study" TargetMode="External"/><Relationship Id="rId37" Type="http://schemas.openxmlformats.org/officeDocument/2006/relationships/hyperlink" Target="http://journalijmrr.com/?page_id=1397" TargetMode="External"/><Relationship Id="rId38" Type="http://schemas.openxmlformats.org/officeDocument/2006/relationships/hyperlink" Target="https://www.ijsar.in/archiveslist.aspx?id=26" TargetMode="External"/><Relationship Id="rId39" Type="http://schemas.openxmlformats.org/officeDocument/2006/relationships/hyperlink" Target="https://www.ijsar.in/archiveslist.aspx?id=26" TargetMode="External"/><Relationship Id="rId40" Type="http://schemas.openxmlformats.org/officeDocument/2006/relationships/hyperlink" Target="https://www.ijsar.in/archiveslist.aspx?id=26" TargetMode="External"/><Relationship Id="rId41" Type="http://schemas.openxmlformats.org/officeDocument/2006/relationships/hyperlink" Target="https://dx.doi.org/10.18535/jmscr/v5i10.130" TargetMode="External"/><Relationship Id="rId42" Type="http://schemas.openxmlformats.org/officeDocument/2006/relationships/hyperlink" Target="https://www.ijsar.in/archiveslist.aspx?id=40" TargetMode="External"/><Relationship Id="rId43" Type="http://schemas.openxmlformats.org/officeDocument/2006/relationships/hyperlink" Target="https://dx.doi.org/10.18535/jmscr/v7i6.156" TargetMode="External"/><Relationship Id="rId44" Type="http://schemas.openxmlformats.org/officeDocument/2006/relationships/hyperlink" Target="https://www.ijmacr.com/issue/archive_issue/25" TargetMode="External"/><Relationship Id="rId45" Type="http://schemas.openxmlformats.org/officeDocument/2006/relationships/hyperlink" Target="http://www.ijmacr.com/issue/pagedata/514/Study-on-stage-of-breast-carcinoma-at-the-time-of-hospitalisation" TargetMode="External"/><Relationship Id="rId46" Type="http://schemas.openxmlformats.org/officeDocument/2006/relationships/hyperlink" Target="https://www.worldwidejournals.com/paripex/recent_issues_pdf/2016/December/patient-satisfaction-on-hospital-catering-and-dietary-management-in-a-specialty-hospital_December_2016_1108090566_0811838.pdf" TargetMode="External"/><Relationship Id="rId47" Type="http://schemas.openxmlformats.org/officeDocument/2006/relationships/hyperlink" Target="https://www.elixirpublishers.com/index.php?route=articles/archives&amp;month=January&amp;year=2017" TargetMode="External"/><Relationship Id="rId48" Type="http://schemas.openxmlformats.org/officeDocument/2006/relationships/hyperlink" Target="https://www.wjpr.net/%20abstract%20show/6550" TargetMode="External"/><Relationship Id="rId49" Type="http://schemas.openxmlformats.org/officeDocument/2006/relationships/hyperlink" Target="https://www.worldwidejournals.com/paripex/recent_issues_pdf/2016/December/a-project-report-on-customer-stisfaction-towrds-patients-at-billroth-hospital_December_2016_9006566011_9700705.pdf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79"/>
  <sheetViews>
    <sheetView showFormulas="false" showGridLines="true" showRowColHeaders="true" showZeros="true" rightToLeft="false" tabSelected="true" showOutlineSymbols="true" defaultGridColor="true" view="normal" topLeftCell="A150" colorId="64" zoomScale="100" zoomScaleNormal="100" zoomScalePageLayoutView="100" workbookViewId="0">
      <selection pane="topLeft" activeCell="B5" activeCellId="0" sqref="B5"/>
    </sheetView>
  </sheetViews>
  <sheetFormatPr defaultColWidth="14.71484375" defaultRowHeight="15" zeroHeight="false" outlineLevelRow="0" outlineLevelCol="0"/>
  <cols>
    <col collapsed="false" customWidth="false" hidden="false" outlineLevel="0" max="16384" min="1" style="1" width="14.71"/>
  </cols>
  <sheetData>
    <row r="1" customFormat="false" ht="15.6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59" hidden="false" customHeight="false" outlineLevel="0" collapsed="false">
      <c r="A2" s="1" t="n">
        <v>1</v>
      </c>
      <c r="B2" s="1" t="s">
        <v>7</v>
      </c>
      <c r="C2" s="1" t="s">
        <v>8</v>
      </c>
      <c r="D2" s="1" t="s">
        <v>9</v>
      </c>
      <c r="E2" s="1" t="s">
        <v>10</v>
      </c>
      <c r="G2" s="3" t="str">
        <f aca="false">HYPERLINK("https://drive.google.com/file/d/1c7ilV4ObM8bWRuwdcmQi9FEC2DjlDeCy/preview","View File")</f>
        <v>View File</v>
      </c>
    </row>
    <row r="3" customFormat="false" ht="87.95" hidden="false" customHeight="false" outlineLevel="0" collapsed="false">
      <c r="A3" s="1" t="n">
        <v>2</v>
      </c>
      <c r="B3" s="1" t="s">
        <v>7</v>
      </c>
      <c r="C3" s="1" t="s">
        <v>11</v>
      </c>
      <c r="D3" s="1" t="s">
        <v>12</v>
      </c>
      <c r="E3" s="1" t="s">
        <v>13</v>
      </c>
      <c r="F3" s="3" t="s">
        <v>14</v>
      </c>
      <c r="G3" s="1" t="str">
        <f aca="false">HYPERLINK("https://drive.google.com/file/d/1V-SmpA15jb6fKEC1a_OB41_mhtVx7XGy/preview","View File")</f>
        <v>View File</v>
      </c>
    </row>
    <row r="4" customFormat="false" ht="73.45" hidden="false" customHeight="false" outlineLevel="0" collapsed="false">
      <c r="A4" s="1" t="n">
        <v>3</v>
      </c>
      <c r="B4" s="1" t="s">
        <v>7</v>
      </c>
      <c r="C4" s="1" t="s">
        <v>15</v>
      </c>
      <c r="D4" s="1" t="s">
        <v>16</v>
      </c>
      <c r="E4" s="1" t="s">
        <v>17</v>
      </c>
      <c r="F4" s="3" t="s">
        <v>18</v>
      </c>
      <c r="G4" s="1" t="str">
        <f aca="false">HYPERLINK("https://drive.google.com/file/d/1jFrkt5PPtbjFSTb56dbCxj_PTrwPYAmP/preview","View File")</f>
        <v>View File</v>
      </c>
    </row>
    <row r="5" customFormat="false" ht="73.45" hidden="false" customHeight="false" outlineLevel="0" collapsed="false">
      <c r="A5" s="1" t="n">
        <v>4</v>
      </c>
      <c r="B5" s="1" t="s">
        <v>7</v>
      </c>
      <c r="C5" s="1" t="s">
        <v>19</v>
      </c>
      <c r="D5" s="1" t="s">
        <v>20</v>
      </c>
      <c r="E5" s="1" t="s">
        <v>21</v>
      </c>
      <c r="F5" s="3" t="s">
        <v>22</v>
      </c>
      <c r="G5" s="1" t="str">
        <f aca="false">HYPERLINK("https://drive.google.com/file/d/1svaR7jgiqgzo1qyF_-ZlJbguPU3kAB2e/preview","View File")</f>
        <v>View File</v>
      </c>
    </row>
    <row r="6" customFormat="false" ht="73.45" hidden="false" customHeight="false" outlineLevel="0" collapsed="false">
      <c r="A6" s="1" t="n">
        <v>5</v>
      </c>
      <c r="B6" s="1" t="s">
        <v>7</v>
      </c>
      <c r="C6" s="1" t="s">
        <v>23</v>
      </c>
      <c r="D6" s="1" t="s">
        <v>24</v>
      </c>
      <c r="E6" s="1" t="s">
        <v>25</v>
      </c>
      <c r="F6" s="3" t="s">
        <v>26</v>
      </c>
      <c r="G6" s="1" t="str">
        <f aca="false">HYPERLINK("https://drive.google.com/file/d/1fNAapHObsvOvtKW8UolYWZ4PQJjUg3Z3/preview","View File")</f>
        <v>View File</v>
      </c>
    </row>
    <row r="7" customFormat="false" ht="87.95" hidden="false" customHeight="false" outlineLevel="0" collapsed="false">
      <c r="A7" s="1" t="n">
        <v>6</v>
      </c>
      <c r="B7" s="1" t="s">
        <v>7</v>
      </c>
      <c r="C7" s="1" t="s">
        <v>27</v>
      </c>
      <c r="D7" s="1" t="s">
        <v>28</v>
      </c>
      <c r="E7" s="1" t="s">
        <v>29</v>
      </c>
      <c r="F7" s="3" t="s">
        <v>30</v>
      </c>
      <c r="G7" s="1" t="str">
        <f aca="false">HYPERLINK("https://drive.google.com/file/d/1O_gyU5wIWJJAAzLHmk955xn7NifKZGcV/preview","View File")</f>
        <v>View File</v>
      </c>
    </row>
    <row r="8" customFormat="false" ht="102.4" hidden="false" customHeight="false" outlineLevel="0" collapsed="false">
      <c r="A8" s="1" t="n">
        <v>7</v>
      </c>
      <c r="B8" s="1" t="s">
        <v>7</v>
      </c>
      <c r="C8" s="1" t="s">
        <v>31</v>
      </c>
      <c r="D8" s="1" t="s">
        <v>32</v>
      </c>
      <c r="E8" s="1" t="s">
        <v>33</v>
      </c>
      <c r="F8" s="1" t="s">
        <v>34</v>
      </c>
      <c r="G8" s="1" t="str">
        <f aca="false">HYPERLINK("https://drive.google.com/file/d/1a66zu1orP5cEQW2pvrYW-sEnwykoGBnt/preview","View File")</f>
        <v>View File</v>
      </c>
    </row>
    <row r="9" customFormat="false" ht="59" hidden="false" customHeight="false" outlineLevel="0" collapsed="false">
      <c r="A9" s="1" t="n">
        <v>8</v>
      </c>
      <c r="B9" s="1" t="s">
        <v>7</v>
      </c>
      <c r="C9" s="1" t="s">
        <v>35</v>
      </c>
      <c r="D9" s="1" t="s">
        <v>36</v>
      </c>
      <c r="E9" s="1" t="s">
        <v>37</v>
      </c>
      <c r="G9" s="1" t="str">
        <f aca="false">HYPERLINK("https://drive.google.com/file/d/1g_wD5loCRrsYXiEnDddyEXPl8o4bDFFo/preview","View File")</f>
        <v>View File</v>
      </c>
    </row>
    <row r="10" customFormat="false" ht="73.45" hidden="false" customHeight="false" outlineLevel="0" collapsed="false">
      <c r="A10" s="1" t="n">
        <v>9</v>
      </c>
      <c r="B10" s="1" t="s">
        <v>7</v>
      </c>
      <c r="C10" s="1" t="s">
        <v>38</v>
      </c>
      <c r="D10" s="1" t="s">
        <v>39</v>
      </c>
      <c r="E10" s="1" t="s">
        <v>40</v>
      </c>
      <c r="F10" s="3" t="s">
        <v>41</v>
      </c>
      <c r="G10" s="1" t="str">
        <f aca="false">HYPERLINK("https://drive.google.com/file/d/1x8kouriyt7lN66Wwb4uSXVLu2viqzCjA/preview","View File")</f>
        <v>View File</v>
      </c>
    </row>
    <row r="11" customFormat="false" ht="87.95" hidden="false" customHeight="false" outlineLevel="0" collapsed="false">
      <c r="A11" s="1" t="n">
        <v>10</v>
      </c>
      <c r="B11" s="1" t="s">
        <v>7</v>
      </c>
      <c r="C11" s="1" t="s">
        <v>42</v>
      </c>
      <c r="D11" s="1" t="s">
        <v>43</v>
      </c>
      <c r="E11" s="1" t="s">
        <v>44</v>
      </c>
      <c r="G11" s="1" t="str">
        <f aca="false">HYPERLINK("https://drive.google.com/file/d/196P4x48yELeU4RjeTr9oRkp_PYY6zxWm/preview","View File")</f>
        <v>View File</v>
      </c>
    </row>
    <row r="12" customFormat="false" ht="59" hidden="false" customHeight="false" outlineLevel="0" collapsed="false">
      <c r="A12" s="1" t="n">
        <v>11</v>
      </c>
      <c r="B12" s="1" t="s">
        <v>7</v>
      </c>
      <c r="C12" s="1" t="s">
        <v>45</v>
      </c>
      <c r="D12" s="1" t="s">
        <v>46</v>
      </c>
      <c r="E12" s="1" t="s">
        <v>47</v>
      </c>
      <c r="G12" s="1" t="str">
        <f aca="false">HYPERLINK("https://drive.google.com/file/d/1vczCnjsdrD3Q7LHbf9IxW2-rIXC-p0-P/preview","View File")</f>
        <v>View File</v>
      </c>
    </row>
    <row r="13" customFormat="false" ht="102.4" hidden="false" customHeight="false" outlineLevel="0" collapsed="false">
      <c r="A13" s="1" t="n">
        <v>12</v>
      </c>
      <c r="B13" s="1" t="s">
        <v>7</v>
      </c>
      <c r="C13" s="1" t="s">
        <v>48</v>
      </c>
      <c r="D13" s="1" t="s">
        <v>49</v>
      </c>
      <c r="E13" s="1" t="s">
        <v>50</v>
      </c>
      <c r="F13" s="3" t="s">
        <v>51</v>
      </c>
      <c r="G13" s="1" t="str">
        <f aca="false">HYPERLINK("https://drive.google.com/file/d/14X_kasPPa3Gmy6c3SDigmHy_ige4wNv4/preview","View File")</f>
        <v>View File</v>
      </c>
    </row>
    <row r="14" customFormat="false" ht="102.4" hidden="false" customHeight="false" outlineLevel="0" collapsed="false">
      <c r="A14" s="1" t="n">
        <v>13</v>
      </c>
      <c r="B14" s="1" t="s">
        <v>7</v>
      </c>
      <c r="C14" s="1" t="s">
        <v>52</v>
      </c>
      <c r="D14" s="1" t="s">
        <v>53</v>
      </c>
      <c r="E14" s="1" t="s">
        <v>54</v>
      </c>
      <c r="G14" s="1" t="str">
        <f aca="false">HYPERLINK("https://drive.google.com/file/d/1PKqvBRtOUUrJNBVlvktcuS2ZDfZfxYLg/preview","View File")</f>
        <v>View File</v>
      </c>
    </row>
    <row r="15" customFormat="false" ht="116.85" hidden="false" customHeight="false" outlineLevel="0" collapsed="false">
      <c r="A15" s="1" t="n">
        <v>14</v>
      </c>
      <c r="B15" s="1" t="s">
        <v>7</v>
      </c>
      <c r="C15" s="1" t="s">
        <v>55</v>
      </c>
      <c r="D15" s="1" t="s">
        <v>56</v>
      </c>
      <c r="E15" s="1" t="s">
        <v>57</v>
      </c>
      <c r="F15" s="3" t="s">
        <v>58</v>
      </c>
      <c r="G15" s="1" t="str">
        <f aca="false">HYPERLINK("https://drive.google.com/file/d/1ViAyDUQheQsmkdzIMFF9xmacb3eXsQif/preview","View File")</f>
        <v>View File</v>
      </c>
    </row>
    <row r="16" customFormat="false" ht="87.95" hidden="false" customHeight="false" outlineLevel="0" collapsed="false">
      <c r="A16" s="1" t="n">
        <v>15</v>
      </c>
      <c r="B16" s="1" t="s">
        <v>7</v>
      </c>
      <c r="C16" s="1" t="s">
        <v>59</v>
      </c>
      <c r="D16" s="1" t="s">
        <v>60</v>
      </c>
      <c r="E16" s="1" t="s">
        <v>61</v>
      </c>
      <c r="F16" s="3" t="s">
        <v>62</v>
      </c>
      <c r="G16" s="1" t="str">
        <f aca="false">HYPERLINK("https://drive.google.com/file/d/1QE3sSlkzTz2E4zRaqkMdV19UVCW34oX3/preview","View File")</f>
        <v>View File</v>
      </c>
    </row>
    <row r="17" customFormat="false" ht="116.85" hidden="false" customHeight="false" outlineLevel="0" collapsed="false">
      <c r="A17" s="1" t="n">
        <v>16</v>
      </c>
      <c r="B17" s="1" t="s">
        <v>7</v>
      </c>
      <c r="C17" s="1" t="s">
        <v>63</v>
      </c>
      <c r="D17" s="1" t="s">
        <v>64</v>
      </c>
      <c r="E17" s="1" t="s">
        <v>65</v>
      </c>
      <c r="F17" s="3" t="s">
        <v>66</v>
      </c>
      <c r="G17" s="1" t="str">
        <f aca="false">HYPERLINK("https://drive.google.com/file/d/1sTVntyF4f61NzgphGeGOq2R2aJNuS2Be/preview","View File")</f>
        <v>View File</v>
      </c>
    </row>
    <row r="18" customFormat="false" ht="73.45" hidden="false" customHeight="false" outlineLevel="0" collapsed="false">
      <c r="A18" s="1" t="n">
        <v>17</v>
      </c>
      <c r="B18" s="1" t="s">
        <v>7</v>
      </c>
      <c r="C18" s="1" t="s">
        <v>67</v>
      </c>
      <c r="D18" s="1" t="s">
        <v>53</v>
      </c>
      <c r="E18" s="1" t="s">
        <v>54</v>
      </c>
      <c r="F18" s="3" t="s">
        <v>68</v>
      </c>
      <c r="G18" s="1" t="str">
        <f aca="false">HYPERLINK("https://drive.google.com/file/d/1ZErsO1iaPEyjB8_XqkS2jmjAfFHkCX8S/preview","View File")</f>
        <v>View File</v>
      </c>
    </row>
    <row r="19" customFormat="false" ht="102.4" hidden="false" customHeight="false" outlineLevel="0" collapsed="false">
      <c r="A19" s="1" t="n">
        <v>18</v>
      </c>
      <c r="B19" s="1" t="s">
        <v>7</v>
      </c>
      <c r="C19" s="1" t="s">
        <v>69</v>
      </c>
      <c r="D19" s="1" t="s">
        <v>70</v>
      </c>
      <c r="E19" s="1" t="s">
        <v>71</v>
      </c>
      <c r="G19" s="1" t="str">
        <f aca="false">HYPERLINK("https://drive.google.com/file/d/1QxQAwf9GbrYDZE1RSSAJTSnH79IutFw7/preview","View File")</f>
        <v>View File</v>
      </c>
    </row>
    <row r="20" customFormat="false" ht="73.45" hidden="false" customHeight="false" outlineLevel="0" collapsed="false">
      <c r="A20" s="1" t="n">
        <v>19</v>
      </c>
      <c r="B20" s="1" t="s">
        <v>7</v>
      </c>
      <c r="C20" s="1" t="s">
        <v>72</v>
      </c>
      <c r="D20" s="1" t="s">
        <v>73</v>
      </c>
      <c r="E20" s="1" t="s">
        <v>74</v>
      </c>
      <c r="F20" s="3" t="s">
        <v>75</v>
      </c>
      <c r="G20" s="1" t="str">
        <f aca="false">HYPERLINK("https://drive.google.com/file/d/1OJk0V02sBJ1vMaR__S0n4AiCJAt407VE/preview","View File")</f>
        <v>View File</v>
      </c>
    </row>
    <row r="21" customFormat="false" ht="59" hidden="false" customHeight="false" outlineLevel="0" collapsed="false">
      <c r="A21" s="1" t="n">
        <v>20</v>
      </c>
      <c r="B21" s="1" t="s">
        <v>7</v>
      </c>
      <c r="C21" s="1" t="s">
        <v>76</v>
      </c>
      <c r="D21" s="1" t="s">
        <v>77</v>
      </c>
      <c r="E21" s="1" t="s">
        <v>78</v>
      </c>
      <c r="F21" s="3" t="s">
        <v>79</v>
      </c>
      <c r="G21" s="1" t="str">
        <f aca="false">HYPERLINK("https://drive.google.com/file/d/19FJCUOYKG82qa57UOj2NL5ncPnzZJCvl/preview","View File")</f>
        <v>View File</v>
      </c>
    </row>
    <row r="22" customFormat="false" ht="73.45" hidden="false" customHeight="false" outlineLevel="0" collapsed="false">
      <c r="A22" s="1" t="n">
        <v>21</v>
      </c>
      <c r="B22" s="1" t="s">
        <v>7</v>
      </c>
      <c r="C22" s="1" t="s">
        <v>80</v>
      </c>
      <c r="D22" s="1" t="s">
        <v>81</v>
      </c>
      <c r="E22" s="1" t="s">
        <v>82</v>
      </c>
      <c r="G22" s="1" t="str">
        <f aca="false">HYPERLINK("https://drive.google.com/file/d/1dgirobMR06IYMIwO12iiszfvgRAOl77K/preview","View File")</f>
        <v>View File</v>
      </c>
    </row>
    <row r="23" customFormat="false" ht="145.75" hidden="false" customHeight="false" outlineLevel="0" collapsed="false">
      <c r="A23" s="1" t="n">
        <v>22</v>
      </c>
      <c r="B23" s="1" t="s">
        <v>7</v>
      </c>
      <c r="C23" s="1" t="s">
        <v>83</v>
      </c>
      <c r="D23" s="1" t="s">
        <v>84</v>
      </c>
      <c r="E23" s="1" t="s">
        <v>85</v>
      </c>
      <c r="G23" s="1" t="str">
        <f aca="false">HYPERLINK("https://drive.google.com/file/d/1dZPMWpsIrxTtar6Ed5zSuUL-ft5HTStk/preview","View File")</f>
        <v>View File</v>
      </c>
    </row>
    <row r="24" customFormat="false" ht="87.95" hidden="false" customHeight="false" outlineLevel="0" collapsed="false">
      <c r="A24" s="1" t="n">
        <v>23</v>
      </c>
      <c r="B24" s="1" t="s">
        <v>7</v>
      </c>
      <c r="C24" s="1" t="s">
        <v>86</v>
      </c>
      <c r="D24" s="1" t="s">
        <v>87</v>
      </c>
      <c r="E24" s="1" t="s">
        <v>88</v>
      </c>
      <c r="F24" s="3" t="s">
        <v>89</v>
      </c>
      <c r="G24" s="1" t="str">
        <f aca="false">HYPERLINK("https://drive.google.com/file/d/1Gfgs1ERpjJT0eMXEMrLaNDuTZ7iZjtNM/preview","View File")</f>
        <v>View File</v>
      </c>
    </row>
    <row r="25" customFormat="false" ht="59" hidden="false" customHeight="false" outlineLevel="0" collapsed="false">
      <c r="A25" s="1" t="n">
        <v>24</v>
      </c>
      <c r="B25" s="1" t="s">
        <v>7</v>
      </c>
      <c r="C25" s="1" t="s">
        <v>90</v>
      </c>
      <c r="D25" s="1" t="s">
        <v>91</v>
      </c>
      <c r="E25" s="1" t="s">
        <v>92</v>
      </c>
      <c r="G25" s="1" t="str">
        <f aca="false">HYPERLINK("https://drive.google.com/file/d/1KXibe7n6vK1DqwMDUQeUu-TYKbxk8jOU/preview","View File")</f>
        <v>View File</v>
      </c>
    </row>
    <row r="26" customFormat="false" ht="59" hidden="false" customHeight="false" outlineLevel="0" collapsed="false">
      <c r="A26" s="1" t="n">
        <v>25</v>
      </c>
      <c r="B26" s="1" t="s">
        <v>7</v>
      </c>
      <c r="C26" s="1" t="s">
        <v>93</v>
      </c>
      <c r="D26" s="1" t="s">
        <v>94</v>
      </c>
      <c r="E26" s="1" t="s">
        <v>95</v>
      </c>
      <c r="F26" s="3" t="s">
        <v>96</v>
      </c>
      <c r="G26" s="1" t="str">
        <f aca="false">HYPERLINK("https://drive.google.com/file/d/1CvBG6t_cWnbOgKJ26gmnEuOgNErIflSa/preview","View File")</f>
        <v>View File</v>
      </c>
    </row>
    <row r="27" customFormat="false" ht="73.45" hidden="false" customHeight="false" outlineLevel="0" collapsed="false">
      <c r="A27" s="1" t="n">
        <v>26</v>
      </c>
      <c r="B27" s="1" t="s">
        <v>7</v>
      </c>
      <c r="C27" s="1" t="s">
        <v>97</v>
      </c>
      <c r="D27" s="1" t="s">
        <v>98</v>
      </c>
      <c r="E27" s="1" t="s">
        <v>99</v>
      </c>
      <c r="F27" s="3" t="s">
        <v>100</v>
      </c>
      <c r="G27" s="1" t="str">
        <f aca="false">HYPERLINK("https://drive.google.com/file/d/1tiZyOdCaYVSs_c611ISPdRi3kpWdnwoA/preview","View File")</f>
        <v>View File</v>
      </c>
    </row>
    <row r="28" customFormat="false" ht="102.4" hidden="false" customHeight="false" outlineLevel="0" collapsed="false">
      <c r="A28" s="1" t="n">
        <v>27</v>
      </c>
      <c r="B28" s="1" t="s">
        <v>7</v>
      </c>
      <c r="C28" s="1" t="s">
        <v>101</v>
      </c>
      <c r="D28" s="1" t="s">
        <v>102</v>
      </c>
      <c r="E28" s="1" t="s">
        <v>103</v>
      </c>
      <c r="F28" s="3" t="s">
        <v>104</v>
      </c>
      <c r="G28" s="1" t="str">
        <f aca="false">HYPERLINK("https://drive.google.com/file/d/1ccvUaH6Kj-G3bIfJTMOjq0_U0lfwQz9V/preview","View File")</f>
        <v>View File</v>
      </c>
    </row>
    <row r="29" customFormat="false" ht="174.65" hidden="false" customHeight="false" outlineLevel="0" collapsed="false">
      <c r="A29" s="1" t="n">
        <v>28</v>
      </c>
      <c r="B29" s="1" t="s">
        <v>7</v>
      </c>
      <c r="C29" s="1" t="s">
        <v>105</v>
      </c>
      <c r="D29" s="1" t="s">
        <v>106</v>
      </c>
      <c r="E29" s="1" t="s">
        <v>107</v>
      </c>
      <c r="F29" s="3" t="s">
        <v>108</v>
      </c>
      <c r="G29" s="1" t="str">
        <f aca="false">HYPERLINK("https://drive.google.com/file/d/17dLUSyM3E2701jAFJBTich8pGPS52qOG/preview","View File")</f>
        <v>View File</v>
      </c>
    </row>
    <row r="30" customFormat="false" ht="145.75" hidden="false" customHeight="false" outlineLevel="0" collapsed="false">
      <c r="A30" s="1" t="n">
        <v>29</v>
      </c>
      <c r="B30" s="1" t="s">
        <v>7</v>
      </c>
      <c r="C30" s="1" t="s">
        <v>109</v>
      </c>
      <c r="D30" s="1" t="s">
        <v>110</v>
      </c>
      <c r="E30" s="1" t="s">
        <v>111</v>
      </c>
      <c r="F30" s="3" t="s">
        <v>112</v>
      </c>
      <c r="G30" s="1" t="str">
        <f aca="false">HYPERLINK("https://drive.google.com/file/d/1QPa6YZDYIDJrtUpFtn9otAsqD15lcm6D/preview","View File")</f>
        <v>View File</v>
      </c>
    </row>
    <row r="31" customFormat="false" ht="102.4" hidden="false" customHeight="false" outlineLevel="0" collapsed="false">
      <c r="A31" s="1" t="n">
        <v>30</v>
      </c>
      <c r="B31" s="1" t="s">
        <v>7</v>
      </c>
      <c r="C31" s="1" t="s">
        <v>113</v>
      </c>
      <c r="D31" s="1" t="s">
        <v>114</v>
      </c>
      <c r="E31" s="1" t="s">
        <v>115</v>
      </c>
      <c r="F31" s="3" t="s">
        <v>116</v>
      </c>
      <c r="G31" s="1" t="str">
        <f aca="false">HYPERLINK("https://drive.google.com/file/d/1V6o5fydkTjDnf9vRROyTiJm2IXVM-KFH/preview","View File")</f>
        <v>View File</v>
      </c>
    </row>
    <row r="32" customFormat="false" ht="73.45" hidden="false" customHeight="false" outlineLevel="0" collapsed="false">
      <c r="A32" s="1" t="n">
        <v>31</v>
      </c>
      <c r="B32" s="1" t="s">
        <v>7</v>
      </c>
      <c r="C32" s="1" t="s">
        <v>117</v>
      </c>
      <c r="D32" s="1" t="s">
        <v>110</v>
      </c>
      <c r="E32" s="1" t="s">
        <v>118</v>
      </c>
      <c r="F32" s="3" t="s">
        <v>119</v>
      </c>
      <c r="G32" s="1" t="str">
        <f aca="false">HYPERLINK("https://drive.google.com/file/d/1k0WTeoCXBazyU6d482ZRAY5cj_z1MDFH/preview","View File")</f>
        <v>View File</v>
      </c>
    </row>
    <row r="33" customFormat="false" ht="73.45" hidden="false" customHeight="false" outlineLevel="0" collapsed="false">
      <c r="A33" s="1" t="n">
        <v>32</v>
      </c>
      <c r="B33" s="1" t="s">
        <v>7</v>
      </c>
      <c r="C33" s="1" t="s">
        <v>120</v>
      </c>
      <c r="D33" s="1" t="s">
        <v>121</v>
      </c>
      <c r="E33" s="1" t="s">
        <v>122</v>
      </c>
      <c r="F33" s="1" t="s">
        <v>123</v>
      </c>
      <c r="G33" s="1" t="str">
        <f aca="false">HYPERLINK("https://drive.google.com/file/d/1kpt2U8lnvyzImOMin2_N1mvwgkXHpT6q/preview","View File")</f>
        <v>View File</v>
      </c>
    </row>
    <row r="34" customFormat="false" ht="116.85" hidden="false" customHeight="false" outlineLevel="0" collapsed="false">
      <c r="A34" s="1" t="n">
        <v>33</v>
      </c>
      <c r="B34" s="1" t="s">
        <v>7</v>
      </c>
      <c r="C34" s="1" t="s">
        <v>124</v>
      </c>
      <c r="D34" s="1" t="s">
        <v>125</v>
      </c>
      <c r="E34" s="1" t="s">
        <v>126</v>
      </c>
      <c r="G34" s="1" t="str">
        <f aca="false">HYPERLINK("https://drive.google.com/file/d/17B1MD4UhnSfyZLbOoedI8Dca5VQd8dHE/preview","View File")</f>
        <v>View File</v>
      </c>
    </row>
    <row r="35" customFormat="false" ht="102.4" hidden="false" customHeight="false" outlineLevel="0" collapsed="false">
      <c r="A35" s="1" t="n">
        <v>34</v>
      </c>
      <c r="B35" s="1" t="s">
        <v>7</v>
      </c>
      <c r="C35" s="1" t="s">
        <v>127</v>
      </c>
      <c r="D35" s="1" t="s">
        <v>128</v>
      </c>
      <c r="E35" s="1" t="s">
        <v>129</v>
      </c>
      <c r="F35" s="3" t="s">
        <v>130</v>
      </c>
      <c r="G35" s="1" t="str">
        <f aca="false">HYPERLINK("https://drive.google.com/file/d/1dF4yRZUqrvK6QFSks3QAVOIEd15-DANu/preview","View File")</f>
        <v>View File</v>
      </c>
    </row>
    <row r="36" customFormat="false" ht="87.95" hidden="false" customHeight="false" outlineLevel="0" collapsed="false">
      <c r="A36" s="1" t="n">
        <v>35</v>
      </c>
      <c r="B36" s="1" t="s">
        <v>7</v>
      </c>
      <c r="C36" s="1" t="s">
        <v>131</v>
      </c>
      <c r="D36" s="1" t="s">
        <v>132</v>
      </c>
      <c r="E36" s="1" t="s">
        <v>133</v>
      </c>
      <c r="G36" s="1" t="str">
        <f aca="false">HYPERLINK("https://drive.google.com/file/d/1sa4qw6dVB0U1vggNM5dETthBMyAWsMjv/preview","View File")</f>
        <v>View File</v>
      </c>
    </row>
    <row r="37" customFormat="false" ht="160.2" hidden="false" customHeight="false" outlineLevel="0" collapsed="false">
      <c r="A37" s="1" t="n">
        <v>36</v>
      </c>
      <c r="B37" s="1" t="s">
        <v>7</v>
      </c>
      <c r="C37" s="1" t="s">
        <v>134</v>
      </c>
      <c r="D37" s="1" t="s">
        <v>135</v>
      </c>
      <c r="E37" s="1" t="s">
        <v>136</v>
      </c>
      <c r="F37" s="3" t="s">
        <v>137</v>
      </c>
      <c r="G37" s="1" t="str">
        <f aca="false">HYPERLINK("https://drive.google.com/file/d/1yEKglgKkNlTXnVID9DyAgG9ucUAXBcO_/preview","View File")</f>
        <v>View File</v>
      </c>
    </row>
    <row r="38" customFormat="false" ht="87.95" hidden="false" customHeight="false" outlineLevel="0" collapsed="false">
      <c r="A38" s="1" t="n">
        <v>37</v>
      </c>
      <c r="B38" s="1" t="s">
        <v>7</v>
      </c>
      <c r="C38" s="1" t="s">
        <v>138</v>
      </c>
      <c r="D38" s="1" t="s">
        <v>139</v>
      </c>
      <c r="E38" s="1" t="s">
        <v>140</v>
      </c>
      <c r="F38" s="3" t="s">
        <v>141</v>
      </c>
      <c r="G38" s="1" t="str">
        <f aca="false">HYPERLINK("https://drive.google.com/file/d/1JNsyJK9O6s9VrgHkvYtFQpoUvpPg_Qp5/preview","View File")</f>
        <v>View File</v>
      </c>
    </row>
    <row r="39" customFormat="false" ht="87.95" hidden="false" customHeight="false" outlineLevel="0" collapsed="false">
      <c r="A39" s="1" t="n">
        <v>38</v>
      </c>
      <c r="B39" s="1" t="s">
        <v>7</v>
      </c>
      <c r="C39" s="1" t="s">
        <v>142</v>
      </c>
      <c r="D39" s="1" t="s">
        <v>143</v>
      </c>
      <c r="E39" s="1" t="s">
        <v>144</v>
      </c>
      <c r="F39" s="3" t="s">
        <v>145</v>
      </c>
      <c r="G39" s="1" t="str">
        <f aca="false">HYPERLINK("https://drive.google.com/file/d/1hx69NNABLWBxIH54PtFNQ4QZR_fVEF9m/preview","View File")</f>
        <v>View File</v>
      </c>
    </row>
    <row r="40" customFormat="false" ht="145.75" hidden="false" customHeight="false" outlineLevel="0" collapsed="false">
      <c r="A40" s="1" t="n">
        <v>39</v>
      </c>
      <c r="B40" s="1" t="s">
        <v>7</v>
      </c>
      <c r="C40" s="1" t="s">
        <v>146</v>
      </c>
      <c r="D40" s="1" t="s">
        <v>147</v>
      </c>
      <c r="E40" s="1" t="s">
        <v>148</v>
      </c>
      <c r="F40" s="3" t="s">
        <v>149</v>
      </c>
      <c r="G40" s="1" t="str">
        <f aca="false">HYPERLINK("https://drive.google.com/file/d/1nrUdTJemjWUek6KuGLzgpY6j_rUR8ZUr/preview","View File")</f>
        <v>View File</v>
      </c>
    </row>
    <row r="41" customFormat="false" ht="73.45" hidden="false" customHeight="false" outlineLevel="0" collapsed="false">
      <c r="A41" s="1" t="n">
        <v>40</v>
      </c>
      <c r="B41" s="1" t="s">
        <v>7</v>
      </c>
      <c r="C41" s="1" t="s">
        <v>150</v>
      </c>
      <c r="D41" s="1" t="s">
        <v>147</v>
      </c>
      <c r="E41" s="1" t="s">
        <v>151</v>
      </c>
      <c r="F41" s="3" t="s">
        <v>152</v>
      </c>
      <c r="G41" s="1" t="str">
        <f aca="false">HYPERLINK("https://drive.google.com/file/d/14oWgIu74WtjPdGexeAU0uX629O5zmzp9/preview","View File")</f>
        <v>View File</v>
      </c>
    </row>
    <row r="42" customFormat="false" ht="59" hidden="false" customHeight="false" outlineLevel="0" collapsed="false">
      <c r="A42" s="1" t="n">
        <v>41</v>
      </c>
      <c r="B42" s="1" t="s">
        <v>7</v>
      </c>
      <c r="C42" s="1" t="s">
        <v>153</v>
      </c>
      <c r="D42" s="1" t="s">
        <v>147</v>
      </c>
      <c r="E42" s="1" t="s">
        <v>154</v>
      </c>
      <c r="F42" s="3" t="s">
        <v>155</v>
      </c>
      <c r="G42" s="1" t="str">
        <f aca="false">HYPERLINK("https://drive.google.com/file/d/1DZ1xO--rBWUfw5pmFD6UPmwkSH7Ir_YZ/preview","View File")</f>
        <v>View File</v>
      </c>
    </row>
    <row r="43" customFormat="false" ht="73.45" hidden="false" customHeight="false" outlineLevel="0" collapsed="false">
      <c r="A43" s="1" t="n">
        <v>42</v>
      </c>
      <c r="B43" s="1" t="s">
        <v>7</v>
      </c>
      <c r="C43" s="1" t="s">
        <v>156</v>
      </c>
      <c r="D43" s="1" t="s">
        <v>157</v>
      </c>
      <c r="E43" s="1" t="s">
        <v>158</v>
      </c>
      <c r="F43" s="3" t="s">
        <v>159</v>
      </c>
      <c r="G43" s="1" t="str">
        <f aca="false">HYPERLINK("https://drive.google.com/file/d/1kaLUIs-g68HFQiHA50K-mu1Dx4yDY61_/preview","View File")</f>
        <v>View File</v>
      </c>
    </row>
    <row r="44" customFormat="false" ht="87.95" hidden="false" customHeight="false" outlineLevel="0" collapsed="false">
      <c r="A44" s="1" t="n">
        <v>43</v>
      </c>
      <c r="B44" s="1" t="s">
        <v>7</v>
      </c>
      <c r="C44" s="1" t="s">
        <v>160</v>
      </c>
      <c r="D44" s="1" t="s">
        <v>161</v>
      </c>
      <c r="E44" s="1" t="s">
        <v>162</v>
      </c>
      <c r="F44" s="3" t="s">
        <v>163</v>
      </c>
      <c r="G44" s="1" t="str">
        <f aca="false">HYPERLINK("https://drive.google.com/file/d/1cKoSIPWGV2ZdEVXuZB0JHd7lbaRnvw7i/preview","View File")</f>
        <v>View File</v>
      </c>
    </row>
    <row r="45" customFormat="false" ht="102.4" hidden="false" customHeight="false" outlineLevel="0" collapsed="false">
      <c r="A45" s="1" t="n">
        <v>44</v>
      </c>
      <c r="B45" s="1" t="s">
        <v>7</v>
      </c>
      <c r="C45" s="1" t="s">
        <v>164</v>
      </c>
      <c r="D45" s="1" t="s">
        <v>165</v>
      </c>
      <c r="E45" s="1" t="s">
        <v>166</v>
      </c>
      <c r="F45" s="3" t="s">
        <v>167</v>
      </c>
      <c r="G45" s="1" t="str">
        <f aca="false">HYPERLINK("https://drive.google.com/file/d/18Pb2f96peIS07Mx0eZSejnz_aZEPIyhs/preview","View File")</f>
        <v>View File</v>
      </c>
    </row>
    <row r="46" customFormat="false" ht="116.85" hidden="false" customHeight="false" outlineLevel="0" collapsed="false">
      <c r="A46" s="1" t="n">
        <v>45</v>
      </c>
      <c r="B46" s="1" t="s">
        <v>7</v>
      </c>
      <c r="C46" s="1" t="s">
        <v>168</v>
      </c>
      <c r="D46" s="1" t="s">
        <v>169</v>
      </c>
      <c r="E46" s="1" t="s">
        <v>170</v>
      </c>
      <c r="F46" s="3" t="s">
        <v>171</v>
      </c>
      <c r="G46" s="1" t="str">
        <f aca="false">HYPERLINK("https://drive.google.com/file/d/1Wo_xOXYbr-8_ayap8tG-noIjeXq9_DVy/preview","View File")</f>
        <v>View File</v>
      </c>
    </row>
    <row r="47" customFormat="false" ht="87.95" hidden="false" customHeight="false" outlineLevel="0" collapsed="false">
      <c r="A47" s="1" t="n">
        <v>46</v>
      </c>
      <c r="B47" s="1" t="s">
        <v>7</v>
      </c>
      <c r="C47" s="1" t="s">
        <v>172</v>
      </c>
      <c r="D47" s="1" t="s">
        <v>173</v>
      </c>
      <c r="E47" s="1" t="s">
        <v>174</v>
      </c>
      <c r="F47" s="3" t="s">
        <v>175</v>
      </c>
      <c r="G47" s="1" t="str">
        <f aca="false">HYPERLINK("https://drive.google.com/file/d/1eVjBZVskkUV8hMpKMWh8q0nwWOK53Vnn/preview","View File")</f>
        <v>View File</v>
      </c>
    </row>
    <row r="48" customFormat="false" ht="145.75" hidden="false" customHeight="false" outlineLevel="0" collapsed="false">
      <c r="A48" s="1" t="n">
        <v>47</v>
      </c>
      <c r="B48" s="1" t="s">
        <v>7</v>
      </c>
      <c r="C48" s="1" t="s">
        <v>176</v>
      </c>
      <c r="D48" s="1" t="s">
        <v>177</v>
      </c>
      <c r="E48" s="1" t="s">
        <v>178</v>
      </c>
      <c r="G48" s="1" t="str">
        <f aca="false">HYPERLINK("https://drive.google.com/file/d/1g-LeEv_A1cEiMKkYH6OZssPWNJ4P_mNa/preview","View File")</f>
        <v>View File</v>
      </c>
    </row>
    <row r="49" customFormat="false" ht="102.4" hidden="false" customHeight="false" outlineLevel="0" collapsed="false">
      <c r="A49" s="1" t="n">
        <v>48</v>
      </c>
      <c r="B49" s="1" t="s">
        <v>7</v>
      </c>
      <c r="C49" s="1" t="s">
        <v>179</v>
      </c>
      <c r="D49" s="1" t="s">
        <v>177</v>
      </c>
      <c r="E49" s="1" t="s">
        <v>180</v>
      </c>
      <c r="G49" s="1" t="str">
        <f aca="false">HYPERLINK("https://drive.google.com/file/d/1usamIF4HeYXjuga-qk5e5Uv5aGF3mSRA/preview","View File")</f>
        <v>View File</v>
      </c>
    </row>
    <row r="50" customFormat="false" ht="87.95" hidden="false" customHeight="false" outlineLevel="0" collapsed="false">
      <c r="A50" s="1" t="n">
        <v>49</v>
      </c>
      <c r="B50" s="1" t="s">
        <v>7</v>
      </c>
      <c r="C50" s="1" t="s">
        <v>181</v>
      </c>
      <c r="D50" s="1" t="s">
        <v>177</v>
      </c>
      <c r="E50" s="1" t="s">
        <v>182</v>
      </c>
      <c r="G50" s="1" t="str">
        <f aca="false">HYPERLINK("https://drive.google.com/file/d/1Kki5SqZe9x8Js5UHVeff7fZ_u_8qN3va/preview","View File")</f>
        <v>View File</v>
      </c>
    </row>
    <row r="51" customFormat="false" ht="131.3" hidden="false" customHeight="false" outlineLevel="0" collapsed="false">
      <c r="A51" s="1" t="n">
        <v>50</v>
      </c>
      <c r="B51" s="1" t="s">
        <v>7</v>
      </c>
      <c r="C51" s="1" t="s">
        <v>183</v>
      </c>
      <c r="D51" s="1" t="s">
        <v>177</v>
      </c>
      <c r="E51" s="1" t="s">
        <v>184</v>
      </c>
      <c r="G51" s="1" t="str">
        <f aca="false">HYPERLINK("https://drive.google.com/file/d/1bjnXTU_pFWvdyIvMsKPhuR0d-uWQAc9b/preview","View File")</f>
        <v>View File</v>
      </c>
    </row>
    <row r="52" customFormat="false" ht="174.65" hidden="false" customHeight="false" outlineLevel="0" collapsed="false">
      <c r="A52" s="1" t="n">
        <v>51</v>
      </c>
      <c r="B52" s="1" t="s">
        <v>7</v>
      </c>
      <c r="C52" s="1" t="s">
        <v>185</v>
      </c>
      <c r="D52" s="1" t="s">
        <v>177</v>
      </c>
      <c r="E52" s="1" t="s">
        <v>186</v>
      </c>
      <c r="G52" s="1" t="str">
        <f aca="false">HYPERLINK("https://drive.google.com/file/d/17utRSLiNnpEw6xqXBQ4qLvEYwVepG86h/preview","View File")</f>
        <v>View File</v>
      </c>
    </row>
    <row r="53" customFormat="false" ht="145.75" hidden="false" customHeight="false" outlineLevel="0" collapsed="false">
      <c r="A53" s="1" t="n">
        <v>52</v>
      </c>
      <c r="B53" s="1" t="s">
        <v>7</v>
      </c>
      <c r="C53" s="1" t="s">
        <v>187</v>
      </c>
      <c r="D53" s="1" t="s">
        <v>177</v>
      </c>
      <c r="E53" s="1" t="s">
        <v>188</v>
      </c>
      <c r="G53" s="1" t="str">
        <f aca="false">HYPERLINK("https://drive.google.com/file/d/1Nd7sQD5ep8-N3_zwZfiLZPp17G5iZ5zd/preview","View File")</f>
        <v>View File</v>
      </c>
    </row>
    <row r="54" customFormat="false" ht="145.75" hidden="false" customHeight="false" outlineLevel="0" collapsed="false">
      <c r="A54" s="1" t="n">
        <v>53</v>
      </c>
      <c r="B54" s="1" t="s">
        <v>7</v>
      </c>
      <c r="C54" s="1" t="s">
        <v>189</v>
      </c>
      <c r="D54" s="1" t="s">
        <v>177</v>
      </c>
      <c r="E54" s="1" t="s">
        <v>190</v>
      </c>
      <c r="G54" s="1" t="str">
        <f aca="false">HYPERLINK("https://drive.google.com/file/d/1Y3BNmMqyOhG4EOgP1AzHdbu1I4J8tgHW/preview","View File")</f>
        <v>View File</v>
      </c>
    </row>
    <row r="55" customFormat="false" ht="116.85" hidden="false" customHeight="false" outlineLevel="0" collapsed="false">
      <c r="A55" s="1" t="n">
        <v>54</v>
      </c>
      <c r="B55" s="1" t="s">
        <v>7</v>
      </c>
      <c r="C55" s="1" t="s">
        <v>191</v>
      </c>
      <c r="D55" s="1" t="s">
        <v>177</v>
      </c>
      <c r="E55" s="1" t="s">
        <v>192</v>
      </c>
      <c r="G55" s="1" t="str">
        <f aca="false">HYPERLINK("https://drive.google.com/file/d/1bxgrNU5VSYob7-BoQvPXXLB1NZmwsP9v/preview","View File")</f>
        <v>View File</v>
      </c>
    </row>
    <row r="56" customFormat="false" ht="102.4" hidden="false" customHeight="false" outlineLevel="0" collapsed="false">
      <c r="A56" s="1" t="n">
        <v>55</v>
      </c>
      <c r="B56" s="1" t="s">
        <v>7</v>
      </c>
      <c r="C56" s="1" t="s">
        <v>193</v>
      </c>
      <c r="D56" s="1" t="s">
        <v>194</v>
      </c>
      <c r="E56" s="1" t="s">
        <v>195</v>
      </c>
      <c r="G56" s="1" t="str">
        <f aca="false">HYPERLINK("https://drive.google.com/file/d/1rXyaLA7KEZDqlFGIYM2yjD_y7fU_RE8G/preview","View File")</f>
        <v>View File</v>
      </c>
    </row>
    <row r="57" customFormat="false" ht="261.4" hidden="false" customHeight="false" outlineLevel="0" collapsed="false">
      <c r="A57" s="1" t="n">
        <v>56</v>
      </c>
      <c r="B57" s="1" t="s">
        <v>7</v>
      </c>
      <c r="C57" s="1" t="s">
        <v>196</v>
      </c>
      <c r="D57" s="1" t="s">
        <v>197</v>
      </c>
      <c r="E57" s="1" t="s">
        <v>198</v>
      </c>
      <c r="G57" s="1" t="str">
        <f aca="false">HYPERLINK("https://drive.google.com/file/d/1AgXP3-JuQzMVsdxSFN1nEvPfl6tYGxn6/preview","View File")</f>
        <v>View File</v>
      </c>
    </row>
    <row r="58" customFormat="false" ht="102.4" hidden="false" customHeight="false" outlineLevel="0" collapsed="false">
      <c r="A58" s="1" t="n">
        <v>57</v>
      </c>
      <c r="B58" s="1" t="s">
        <v>7</v>
      </c>
      <c r="C58" s="1" t="s">
        <v>199</v>
      </c>
      <c r="D58" s="1" t="s">
        <v>200</v>
      </c>
      <c r="E58" s="1" t="s">
        <v>201</v>
      </c>
      <c r="G58" s="1" t="str">
        <f aca="false">HYPERLINK("https://drive.google.com/file/d/1Kt2hHEMoXYnObsqzqu6Nm2XP-sE2XH4-/preview","View File")</f>
        <v>View File</v>
      </c>
    </row>
    <row r="59" customFormat="false" ht="160.2" hidden="false" customHeight="false" outlineLevel="0" collapsed="false">
      <c r="A59" s="1" t="n">
        <v>58</v>
      </c>
      <c r="B59" s="1" t="s">
        <v>7</v>
      </c>
      <c r="C59" s="1" t="s">
        <v>202</v>
      </c>
      <c r="D59" s="1" t="s">
        <v>200</v>
      </c>
      <c r="E59" s="1" t="s">
        <v>201</v>
      </c>
      <c r="G59" s="1" t="str">
        <f aca="false">HYPERLINK("https://drive.google.com/file/d/11jLILLqOw_Sk_jbLyF_lZZzZbVmBZS-k/preview","View File")</f>
        <v>View File</v>
      </c>
    </row>
    <row r="60" customFormat="false" ht="116.85" hidden="false" customHeight="false" outlineLevel="0" collapsed="false">
      <c r="A60" s="1" t="n">
        <v>59</v>
      </c>
      <c r="B60" s="1" t="s">
        <v>7</v>
      </c>
      <c r="C60" s="1" t="s">
        <v>203</v>
      </c>
      <c r="D60" s="1" t="s">
        <v>200</v>
      </c>
      <c r="E60" s="1" t="s">
        <v>201</v>
      </c>
      <c r="G60" s="1" t="str">
        <f aca="false">HYPERLINK("https://drive.google.com/file/d/1GbGPoQTzdOZTw2XzVnCdjPSS9sSZa7OF/preview","View File")</f>
        <v>View File</v>
      </c>
    </row>
    <row r="61" customFormat="false" ht="116.85" hidden="false" customHeight="false" outlineLevel="0" collapsed="false">
      <c r="A61" s="1" t="n">
        <v>60</v>
      </c>
      <c r="B61" s="1" t="s">
        <v>7</v>
      </c>
      <c r="C61" s="1" t="s">
        <v>204</v>
      </c>
      <c r="D61" s="1" t="s">
        <v>200</v>
      </c>
      <c r="E61" s="1" t="s">
        <v>201</v>
      </c>
      <c r="G61" s="1" t="str">
        <f aca="false">HYPERLINK("https://drive.google.com/file/d/1AG-Qu29oS2yPQFzrTUpQW76R0j6mj86D/preview","View File")</f>
        <v>View File</v>
      </c>
    </row>
    <row r="62" customFormat="false" ht="87.95" hidden="false" customHeight="false" outlineLevel="0" collapsed="false">
      <c r="A62" s="1" t="n">
        <v>61</v>
      </c>
      <c r="B62" s="1" t="s">
        <v>7</v>
      </c>
      <c r="C62" s="1" t="s">
        <v>205</v>
      </c>
      <c r="D62" s="1" t="s">
        <v>200</v>
      </c>
      <c r="E62" s="1" t="s">
        <v>201</v>
      </c>
      <c r="G62" s="1" t="str">
        <f aca="false">HYPERLINK("https://drive.google.com/file/d/1aJfcpQ9bHO9riZ_pP4btJ86Kqs3razii/preview","View File")</f>
        <v>View File</v>
      </c>
    </row>
    <row r="63" customFormat="false" ht="102.4" hidden="false" customHeight="false" outlineLevel="0" collapsed="false">
      <c r="A63" s="1" t="n">
        <v>62</v>
      </c>
      <c r="B63" s="1" t="s">
        <v>7</v>
      </c>
      <c r="C63" s="1" t="s">
        <v>206</v>
      </c>
      <c r="D63" s="1" t="s">
        <v>200</v>
      </c>
      <c r="E63" s="1" t="s">
        <v>201</v>
      </c>
      <c r="G63" s="1" t="str">
        <f aca="false">HYPERLINK("https://drive.google.com/file/d/1dWTfq6VJQMl5OLRG9LWMDbwkEN-r9KwT/preview","View File")</f>
        <v>View File</v>
      </c>
    </row>
    <row r="64" customFormat="false" ht="145.75" hidden="false" customHeight="false" outlineLevel="0" collapsed="false">
      <c r="A64" s="1" t="n">
        <v>63</v>
      </c>
      <c r="B64" s="1" t="s">
        <v>7</v>
      </c>
      <c r="C64" s="1" t="s">
        <v>207</v>
      </c>
      <c r="D64" s="1" t="s">
        <v>208</v>
      </c>
      <c r="E64" s="1" t="s">
        <v>209</v>
      </c>
      <c r="G64" s="1" t="str">
        <f aca="false">HYPERLINK("https://drive.google.com/file/d/10rRbU67BxsCNqmCODHXV77WG_6FFOZp1/preview","View File")</f>
        <v>View File</v>
      </c>
    </row>
    <row r="65" customFormat="false" ht="116.85" hidden="false" customHeight="false" outlineLevel="0" collapsed="false">
      <c r="A65" s="1" t="n">
        <v>64</v>
      </c>
      <c r="B65" s="1" t="s">
        <v>7</v>
      </c>
      <c r="C65" s="1" t="s">
        <v>210</v>
      </c>
      <c r="D65" s="1" t="s">
        <v>211</v>
      </c>
      <c r="E65" s="1" t="s">
        <v>212</v>
      </c>
      <c r="G65" s="1" t="str">
        <f aca="false">HYPERLINK("https://drive.google.com/file/d/1kdQ4SOZwDzb9mVaPQdQaOgZeEi-06fIQ/preview","View File")</f>
        <v>View File</v>
      </c>
    </row>
    <row r="66" customFormat="false" ht="131.3" hidden="false" customHeight="false" outlineLevel="0" collapsed="false">
      <c r="A66" s="1" t="n">
        <v>65</v>
      </c>
      <c r="B66" s="1" t="s">
        <v>7</v>
      </c>
      <c r="C66" s="1" t="s">
        <v>213</v>
      </c>
      <c r="D66" s="1" t="s">
        <v>211</v>
      </c>
      <c r="E66" s="1" t="s">
        <v>212</v>
      </c>
      <c r="G66" s="1" t="str">
        <f aca="false">HYPERLINK("https://drive.google.com/file/d/15G4H62T5kTiorI2c17aHOz3Yc4C7Pirj/preview","View File")</f>
        <v>View File</v>
      </c>
    </row>
    <row r="67" customFormat="false" ht="102.4" hidden="false" customHeight="false" outlineLevel="0" collapsed="false">
      <c r="A67" s="1" t="n">
        <v>66</v>
      </c>
      <c r="B67" s="1" t="s">
        <v>7</v>
      </c>
      <c r="C67" s="1" t="s">
        <v>214</v>
      </c>
      <c r="D67" s="1" t="s">
        <v>211</v>
      </c>
      <c r="E67" s="1" t="s">
        <v>212</v>
      </c>
      <c r="G67" s="1" t="str">
        <f aca="false">HYPERLINK("https://drive.google.com/file/d/10oQNbM5tofpUOkC4XI9O5ywQZudKGSfI/preview","View File")</f>
        <v>View File</v>
      </c>
    </row>
    <row r="68" customFormat="false" ht="87.95" hidden="false" customHeight="false" outlineLevel="0" collapsed="false">
      <c r="A68" s="1" t="n">
        <v>67</v>
      </c>
      <c r="B68" s="1" t="s">
        <v>7</v>
      </c>
      <c r="C68" s="1" t="s">
        <v>215</v>
      </c>
      <c r="D68" s="1" t="s">
        <v>211</v>
      </c>
      <c r="E68" s="1" t="s">
        <v>212</v>
      </c>
      <c r="G68" s="1" t="str">
        <f aca="false">HYPERLINK("https://drive.google.com/file/d/10w4FR1N9t4QE2zSNEKfFsCs5-kc0mj1v/preview","View File")</f>
        <v>View File</v>
      </c>
    </row>
    <row r="69" customFormat="false" ht="131.3" hidden="false" customHeight="false" outlineLevel="0" collapsed="false">
      <c r="A69" s="1" t="n">
        <v>68</v>
      </c>
      <c r="B69" s="1" t="s">
        <v>7</v>
      </c>
      <c r="C69" s="1" t="s">
        <v>216</v>
      </c>
      <c r="D69" s="1" t="s">
        <v>211</v>
      </c>
      <c r="E69" s="1" t="s">
        <v>212</v>
      </c>
      <c r="G69" s="1" t="str">
        <f aca="false">HYPERLINK("https://drive.google.com/file/d/17z-MVoVluU87TEE4GslGOcRyyDyeZbag/preview","View File")</f>
        <v>View File</v>
      </c>
    </row>
    <row r="70" customFormat="false" ht="73.45" hidden="false" customHeight="false" outlineLevel="0" collapsed="false">
      <c r="A70" s="1" t="n">
        <v>69</v>
      </c>
      <c r="B70" s="1" t="s">
        <v>7</v>
      </c>
      <c r="C70" s="1" t="s">
        <v>217</v>
      </c>
      <c r="D70" s="1" t="s">
        <v>211</v>
      </c>
      <c r="E70" s="1" t="s">
        <v>212</v>
      </c>
      <c r="G70" s="1" t="str">
        <f aca="false">HYPERLINK("https://drive.google.com/file/d/1xgT5onzSgfvYdimkccBvrMzUBnQTARvW/preview","View File")</f>
        <v>View File</v>
      </c>
    </row>
    <row r="71" customFormat="false" ht="145.75" hidden="false" customHeight="false" outlineLevel="0" collapsed="false">
      <c r="A71" s="1" t="n">
        <v>70</v>
      </c>
      <c r="B71" s="1" t="s">
        <v>7</v>
      </c>
      <c r="C71" s="1" t="s">
        <v>218</v>
      </c>
      <c r="D71" s="1" t="s">
        <v>211</v>
      </c>
      <c r="E71" s="1" t="s">
        <v>212</v>
      </c>
      <c r="G71" s="1" t="str">
        <f aca="false">HYPERLINK("https://drive.google.com/file/d/1LOYxpYv8FrQvZ3k0Ey_-T2zGDQv_yN5C/preview","View File")</f>
        <v>View File</v>
      </c>
    </row>
    <row r="72" customFormat="false" ht="116.85" hidden="false" customHeight="false" outlineLevel="0" collapsed="false">
      <c r="A72" s="1" t="n">
        <v>71</v>
      </c>
      <c r="B72" s="1" t="s">
        <v>7</v>
      </c>
      <c r="C72" s="1" t="s">
        <v>219</v>
      </c>
      <c r="D72" s="1" t="s">
        <v>220</v>
      </c>
      <c r="E72" s="1" t="s">
        <v>221</v>
      </c>
      <c r="G72" s="1" t="str">
        <f aca="false">HYPERLINK("https://drive.google.com/file/d/1pg1Bxe5O1GnDazWOq7apB0KKY1SnIs_-/preview","View File")</f>
        <v>View File</v>
      </c>
    </row>
    <row r="73" customFormat="false" ht="73.45" hidden="false" customHeight="false" outlineLevel="0" collapsed="false">
      <c r="A73" s="1" t="n">
        <v>72</v>
      </c>
      <c r="B73" s="1" t="s">
        <v>7</v>
      </c>
      <c r="C73" s="1" t="s">
        <v>222</v>
      </c>
      <c r="D73" s="1" t="s">
        <v>220</v>
      </c>
      <c r="E73" s="1" t="s">
        <v>221</v>
      </c>
      <c r="G73" s="1" t="str">
        <f aca="false">HYPERLINK("https://drive.google.com/file/d/1PeOHTyvQLSqFuCMg4fJnUpcVchDLmyBj/preview","View File")</f>
        <v>View File</v>
      </c>
    </row>
    <row r="74" customFormat="false" ht="232.5" hidden="false" customHeight="false" outlineLevel="0" collapsed="false">
      <c r="A74" s="1" t="n">
        <v>73</v>
      </c>
      <c r="B74" s="1" t="s">
        <v>7</v>
      </c>
      <c r="C74" s="1" t="s">
        <v>223</v>
      </c>
      <c r="D74" s="1" t="s">
        <v>220</v>
      </c>
      <c r="E74" s="1" t="s">
        <v>221</v>
      </c>
      <c r="G74" s="1" t="str">
        <f aca="false">HYPERLINK("https://drive.google.com/file/d/16vjLoVKFQ2m3IKX7Q2EO0G1zgtmLY9Kp/preview","View File")</f>
        <v>View File</v>
      </c>
    </row>
    <row r="75" customFormat="false" ht="174.65" hidden="false" customHeight="false" outlineLevel="0" collapsed="false">
      <c r="A75" s="1" t="n">
        <v>74</v>
      </c>
      <c r="B75" s="1" t="s">
        <v>7</v>
      </c>
      <c r="C75" s="1" t="s">
        <v>224</v>
      </c>
      <c r="D75" s="1" t="s">
        <v>211</v>
      </c>
      <c r="E75" s="1" t="s">
        <v>212</v>
      </c>
      <c r="G75" s="1" t="str">
        <f aca="false">HYPERLINK("https://drive.google.com/file/d/1kF-TNGnoOMrejtLjCcokCNfaSxDIoXig/preview","View File")</f>
        <v>View File</v>
      </c>
    </row>
    <row r="76" customFormat="false" ht="174.65" hidden="false" customHeight="false" outlineLevel="0" collapsed="false">
      <c r="A76" s="1" t="n">
        <v>75</v>
      </c>
      <c r="B76" s="1" t="s">
        <v>7</v>
      </c>
      <c r="C76" s="1" t="s">
        <v>225</v>
      </c>
      <c r="D76" s="1" t="s">
        <v>211</v>
      </c>
      <c r="E76" s="1" t="s">
        <v>212</v>
      </c>
      <c r="G76" s="1" t="str">
        <f aca="false">HYPERLINK("https://drive.google.com/file/d/1EgVrK1h-0wUF3Sg6mMof7PoZxo7oacZQ/preview","View File")</f>
        <v>View File</v>
      </c>
    </row>
    <row r="77" customFormat="false" ht="189.15" hidden="false" customHeight="false" outlineLevel="0" collapsed="false">
      <c r="A77" s="1" t="n">
        <v>76</v>
      </c>
      <c r="B77" s="1" t="s">
        <v>7</v>
      </c>
      <c r="C77" s="1" t="s">
        <v>226</v>
      </c>
      <c r="D77" s="1" t="s">
        <v>227</v>
      </c>
      <c r="E77" s="1" t="s">
        <v>228</v>
      </c>
      <c r="G77" s="1" t="str">
        <f aca="false">HYPERLINK("https://drive.google.com/file/d/1lUEEqW08k8uaEclg7r9Xyxk6QpD5lsWr/preview","View File")</f>
        <v>View File</v>
      </c>
    </row>
    <row r="78" customFormat="false" ht="73.45" hidden="false" customHeight="false" outlineLevel="0" collapsed="false">
      <c r="A78" s="1" t="n">
        <v>77</v>
      </c>
      <c r="B78" s="1" t="s">
        <v>7</v>
      </c>
      <c r="C78" s="1" t="s">
        <v>229</v>
      </c>
      <c r="D78" s="1" t="s">
        <v>211</v>
      </c>
      <c r="E78" s="1" t="s">
        <v>212</v>
      </c>
      <c r="G78" s="1" t="str">
        <f aca="false">HYPERLINK("https://drive.google.com/file/d/1fxvOTbX8xSBnflq5HUBlJ9TM5G-xSbPv/preview","View File")</f>
        <v>View File</v>
      </c>
    </row>
    <row r="79" customFormat="false" ht="203.6" hidden="false" customHeight="false" outlineLevel="0" collapsed="false">
      <c r="A79" s="1" t="n">
        <v>78</v>
      </c>
      <c r="B79" s="1" t="s">
        <v>7</v>
      </c>
      <c r="C79" s="1" t="s">
        <v>230</v>
      </c>
      <c r="D79" s="1" t="s">
        <v>211</v>
      </c>
      <c r="E79" s="1" t="s">
        <v>212</v>
      </c>
      <c r="G79" s="1" t="str">
        <f aca="false">HYPERLINK("https://drive.google.com/file/d/1WrH97YIuCN7Cu6jsVkXZVsclLGHzlKbV/preview","View File")</f>
        <v>View File</v>
      </c>
    </row>
    <row r="80" customFormat="false" ht="116.85" hidden="false" customHeight="false" outlineLevel="0" collapsed="false">
      <c r="A80" s="1" t="n">
        <v>79</v>
      </c>
      <c r="B80" s="1" t="s">
        <v>7</v>
      </c>
      <c r="C80" s="1" t="s">
        <v>231</v>
      </c>
      <c r="D80" s="1" t="s">
        <v>211</v>
      </c>
      <c r="E80" s="1" t="s">
        <v>212</v>
      </c>
      <c r="G80" s="1" t="str">
        <f aca="false">HYPERLINK("https://drive.google.com/file/d/1t0gh7nY_nAZoCh8PPrOsZEBcTrPeL0CU/preview","View File")</f>
        <v>View File</v>
      </c>
    </row>
    <row r="81" customFormat="false" ht="189.15" hidden="false" customHeight="false" outlineLevel="0" collapsed="false">
      <c r="A81" s="1" t="n">
        <v>80</v>
      </c>
      <c r="B81" s="1" t="s">
        <v>7</v>
      </c>
      <c r="C81" s="1" t="s">
        <v>232</v>
      </c>
      <c r="D81" s="1" t="s">
        <v>211</v>
      </c>
      <c r="E81" s="1" t="s">
        <v>212</v>
      </c>
      <c r="G81" s="1" t="str">
        <f aca="false">HYPERLINK("https://drive.google.com/file/d/1L8ETzAyIfkrBCYkhJrh8u9i_sxg0hGyJ/preview","View File")</f>
        <v>View File</v>
      </c>
    </row>
    <row r="82" customFormat="false" ht="160.2" hidden="false" customHeight="false" outlineLevel="0" collapsed="false">
      <c r="A82" s="1" t="n">
        <v>81</v>
      </c>
      <c r="B82" s="1" t="s">
        <v>7</v>
      </c>
      <c r="C82" s="1" t="s">
        <v>233</v>
      </c>
      <c r="D82" s="1" t="s">
        <v>211</v>
      </c>
      <c r="E82" s="1" t="s">
        <v>212</v>
      </c>
      <c r="G82" s="1" t="str">
        <f aca="false">HYPERLINK("https://drive.google.com/file/d/1IC0ZEt8miYzFTevGlRCWMg9HJisiROT1/preview","View File")</f>
        <v>View File</v>
      </c>
    </row>
    <row r="83" customFormat="false" ht="160.2" hidden="false" customHeight="false" outlineLevel="0" collapsed="false">
      <c r="A83" s="1" t="n">
        <v>82</v>
      </c>
      <c r="B83" s="1" t="s">
        <v>7</v>
      </c>
      <c r="C83" s="1" t="s">
        <v>234</v>
      </c>
      <c r="D83" s="1" t="s">
        <v>220</v>
      </c>
      <c r="E83" s="1" t="s">
        <v>221</v>
      </c>
      <c r="G83" s="1" t="str">
        <f aca="false">HYPERLINK("https://drive.google.com/file/d/1HW3stF1koAxMKPmkIQo5deS34Ff_zF2i/preview","View File")</f>
        <v>View File</v>
      </c>
    </row>
    <row r="84" customFormat="false" ht="275.9" hidden="false" customHeight="false" outlineLevel="0" collapsed="false">
      <c r="A84" s="1" t="n">
        <v>83</v>
      </c>
      <c r="B84" s="1" t="s">
        <v>7</v>
      </c>
      <c r="C84" s="1" t="s">
        <v>235</v>
      </c>
      <c r="D84" s="1" t="s">
        <v>211</v>
      </c>
      <c r="E84" s="1" t="s">
        <v>212</v>
      </c>
      <c r="G84" s="1" t="str">
        <f aca="false">HYPERLINK("https://drive.google.com/file/d/1tpmDiHfjOmhnk40sVqwhqXPKiPNdigCY/preview","View File")</f>
        <v>View File</v>
      </c>
    </row>
    <row r="85" customFormat="false" ht="116.85" hidden="false" customHeight="false" outlineLevel="0" collapsed="false">
      <c r="A85" s="1" t="n">
        <v>84</v>
      </c>
      <c r="B85" s="1" t="s">
        <v>7</v>
      </c>
      <c r="C85" s="1" t="s">
        <v>236</v>
      </c>
      <c r="D85" s="1" t="s">
        <v>237</v>
      </c>
      <c r="G85" s="1" t="str">
        <f aca="false">HYPERLINK("https://drive.google.com/file/d/1YMawH4ujj46luZUcA1GjS-NhBvKUIKvt/preview","View File")</f>
        <v>View File</v>
      </c>
    </row>
    <row r="86" customFormat="false" ht="73.45" hidden="false" customHeight="false" outlineLevel="0" collapsed="false">
      <c r="A86" s="1" t="n">
        <v>85</v>
      </c>
      <c r="B86" s="1" t="s">
        <v>238</v>
      </c>
      <c r="C86" s="1" t="s">
        <v>239</v>
      </c>
      <c r="D86" s="1" t="s">
        <v>240</v>
      </c>
      <c r="E86" s="1" t="s">
        <v>241</v>
      </c>
      <c r="F86" s="3" t="s">
        <v>242</v>
      </c>
      <c r="G86" s="1" t="str">
        <f aca="false">HYPERLINK("https://drive.google.com/file/d/1Q-qW1bRHj-yCwjzTiyFIs6G2JV6rApnf/preview","View File")</f>
        <v>View File</v>
      </c>
    </row>
    <row r="87" customFormat="false" ht="87.95" hidden="false" customHeight="false" outlineLevel="0" collapsed="false">
      <c r="A87" s="1" t="n">
        <v>86</v>
      </c>
      <c r="B87" s="1" t="s">
        <v>238</v>
      </c>
      <c r="C87" s="1" t="s">
        <v>243</v>
      </c>
      <c r="D87" s="1" t="s">
        <v>244</v>
      </c>
      <c r="E87" s="1" t="s">
        <v>245</v>
      </c>
      <c r="F87" s="3" t="s">
        <v>246</v>
      </c>
      <c r="G87" s="1" t="str">
        <f aca="false">HYPERLINK("https://drive.google.com/file/d/15XXmt_i5ef1EQdjbaZMSN48CklGLuxBB/preview","View File")</f>
        <v>View File</v>
      </c>
    </row>
    <row r="88" customFormat="false" ht="102.4" hidden="false" customHeight="false" outlineLevel="0" collapsed="false">
      <c r="A88" s="1" t="n">
        <v>87</v>
      </c>
      <c r="B88" s="1" t="s">
        <v>238</v>
      </c>
      <c r="C88" s="1" t="s">
        <v>247</v>
      </c>
      <c r="D88" s="1" t="s">
        <v>248</v>
      </c>
      <c r="E88" s="1" t="s">
        <v>249</v>
      </c>
      <c r="G88" s="1" t="str">
        <f aca="false">HYPERLINK("https://drive.google.com/file/d/1vvYDIJmJ7sMLZIezZnKk19FzjP60bV5w/preview","View File")</f>
        <v>View File</v>
      </c>
    </row>
    <row r="89" customFormat="false" ht="87.95" hidden="false" customHeight="false" outlineLevel="0" collapsed="false">
      <c r="A89" s="1" t="n">
        <v>88</v>
      </c>
      <c r="B89" s="1" t="s">
        <v>238</v>
      </c>
      <c r="C89" s="1" t="s">
        <v>250</v>
      </c>
      <c r="D89" s="1" t="s">
        <v>251</v>
      </c>
      <c r="E89" s="1" t="s">
        <v>252</v>
      </c>
      <c r="F89" s="3" t="s">
        <v>253</v>
      </c>
      <c r="G89" s="1" t="str">
        <f aca="false">HYPERLINK("https://drive.google.com/file/d/1g_RWM_bwFTwyFk37D7KbNoeq-K5LvGMR/preview","View File")</f>
        <v>View File</v>
      </c>
    </row>
    <row r="90" customFormat="false" ht="102.4" hidden="false" customHeight="false" outlineLevel="0" collapsed="false">
      <c r="A90" s="1" t="n">
        <v>89</v>
      </c>
      <c r="B90" s="1" t="s">
        <v>238</v>
      </c>
      <c r="C90" s="1" t="s">
        <v>254</v>
      </c>
      <c r="D90" s="1" t="s">
        <v>255</v>
      </c>
      <c r="E90" s="1" t="s">
        <v>256</v>
      </c>
      <c r="F90" s="3" t="s">
        <v>257</v>
      </c>
      <c r="G90" s="1" t="str">
        <f aca="false">HYPERLINK("https://drive.google.com/file/d/1xxbewbyaQkfXeptOQPIP82hu4vZeUB-1/preview","View File")</f>
        <v>View File</v>
      </c>
    </row>
    <row r="91" customFormat="false" ht="102.4" hidden="false" customHeight="false" outlineLevel="0" collapsed="false">
      <c r="A91" s="1" t="n">
        <v>90</v>
      </c>
      <c r="B91" s="1" t="s">
        <v>238</v>
      </c>
      <c r="C91" s="1" t="s">
        <v>258</v>
      </c>
      <c r="D91" s="1" t="s">
        <v>259</v>
      </c>
      <c r="E91" s="1" t="s">
        <v>260</v>
      </c>
      <c r="G91" s="1" t="str">
        <f aca="false">HYPERLINK("https://drive.google.com/file/d/1HH5QJTLhiz_TZ_MLPR0ux0pPyMW2xIqM/preview","View File")</f>
        <v>View File</v>
      </c>
    </row>
    <row r="92" customFormat="false" ht="102.4" hidden="false" customHeight="false" outlineLevel="0" collapsed="false">
      <c r="A92" s="1" t="n">
        <v>91</v>
      </c>
      <c r="B92" s="1" t="s">
        <v>238</v>
      </c>
      <c r="C92" s="1" t="s">
        <v>261</v>
      </c>
      <c r="D92" s="1" t="s">
        <v>106</v>
      </c>
      <c r="E92" s="1" t="s">
        <v>262</v>
      </c>
      <c r="F92" s="3" t="s">
        <v>263</v>
      </c>
      <c r="G92" s="1" t="str">
        <f aca="false">HYPERLINK("https://drive.google.com/file/d/1maYwff0eYQIBLOYMhOJC54lEXS1TYSEU/preview","View File")</f>
        <v>View File</v>
      </c>
    </row>
    <row r="93" customFormat="false" ht="87.95" hidden="false" customHeight="false" outlineLevel="0" collapsed="false">
      <c r="A93" s="1" t="n">
        <v>92</v>
      </c>
      <c r="B93" s="1" t="s">
        <v>238</v>
      </c>
      <c r="C93" s="1" t="s">
        <v>264</v>
      </c>
      <c r="D93" s="1" t="s">
        <v>106</v>
      </c>
      <c r="E93" s="1" t="s">
        <v>265</v>
      </c>
      <c r="F93" s="3" t="s">
        <v>263</v>
      </c>
      <c r="G93" s="1" t="str">
        <f aca="false">HYPERLINK("https://drive.google.com/file/d/1T-G5ApyWW7WYCuZnCw0aU0Sq9y1RH3JT/preview","View File")</f>
        <v>View File</v>
      </c>
    </row>
    <row r="94" customFormat="false" ht="73.45" hidden="false" customHeight="false" outlineLevel="0" collapsed="false">
      <c r="A94" s="1" t="n">
        <v>93</v>
      </c>
      <c r="B94" s="1" t="s">
        <v>238</v>
      </c>
      <c r="C94" s="1" t="s">
        <v>266</v>
      </c>
      <c r="D94" s="1" t="s">
        <v>106</v>
      </c>
      <c r="E94" s="1" t="s">
        <v>267</v>
      </c>
      <c r="F94" s="3" t="s">
        <v>263</v>
      </c>
      <c r="G94" s="1" t="str">
        <f aca="false">HYPERLINK("https://drive.google.com/file/d/1_1LDKjN3WA2xdMMerQcYkEiJAiXO__rW/preview","View File")</f>
        <v>View File</v>
      </c>
    </row>
    <row r="95" customFormat="false" ht="131.3" hidden="false" customHeight="false" outlineLevel="0" collapsed="false">
      <c r="A95" s="1" t="n">
        <v>94</v>
      </c>
      <c r="B95" s="1" t="s">
        <v>238</v>
      </c>
      <c r="C95" s="1" t="s">
        <v>268</v>
      </c>
      <c r="D95" s="1" t="s">
        <v>269</v>
      </c>
      <c r="E95" s="1" t="s">
        <v>270</v>
      </c>
      <c r="G95" s="1" t="str">
        <f aca="false">HYPERLINK("https://drive.google.com/file/d/16o4XtC2LGL8d-GiPI1tOWCKmTBnS7HE7/preview","View File")</f>
        <v>View File</v>
      </c>
    </row>
    <row r="96" customFormat="false" ht="116.85" hidden="false" customHeight="false" outlineLevel="0" collapsed="false">
      <c r="A96" s="1" t="n">
        <v>95</v>
      </c>
      <c r="B96" s="1" t="s">
        <v>238</v>
      </c>
      <c r="C96" s="1" t="s">
        <v>271</v>
      </c>
      <c r="D96" s="1" t="s">
        <v>135</v>
      </c>
      <c r="E96" s="1" t="s">
        <v>272</v>
      </c>
      <c r="F96" s="3" t="s">
        <v>273</v>
      </c>
      <c r="G96" s="1" t="str">
        <f aca="false">HYPERLINK("https://drive.google.com/file/d/1cfkuHWi-W6DzrsTau6VJU64mNUiwaksK/preview","View File")</f>
        <v>View File</v>
      </c>
    </row>
    <row r="97" customFormat="false" ht="87.95" hidden="false" customHeight="false" outlineLevel="0" collapsed="false">
      <c r="A97" s="1" t="n">
        <v>96</v>
      </c>
      <c r="B97" s="1" t="s">
        <v>238</v>
      </c>
      <c r="C97" s="1" t="s">
        <v>274</v>
      </c>
      <c r="D97" s="1" t="s">
        <v>275</v>
      </c>
      <c r="E97" s="1" t="s">
        <v>276</v>
      </c>
      <c r="F97" s="3" t="s">
        <v>277</v>
      </c>
      <c r="G97" s="1" t="str">
        <f aca="false">HYPERLINK("https://drive.google.com/file/d/1XUmsm8XSfIfK-AHjFT6mMDJ8YBMuhCoC/preview","View File")</f>
        <v>View File</v>
      </c>
    </row>
    <row r="98" customFormat="false" ht="102.4" hidden="false" customHeight="false" outlineLevel="0" collapsed="false">
      <c r="A98" s="1" t="n">
        <v>97</v>
      </c>
      <c r="B98" s="1" t="s">
        <v>238</v>
      </c>
      <c r="C98" s="1" t="s">
        <v>278</v>
      </c>
      <c r="D98" s="1" t="s">
        <v>135</v>
      </c>
      <c r="E98" s="1" t="s">
        <v>279</v>
      </c>
      <c r="G98" s="1" t="str">
        <f aca="false">HYPERLINK("https://drive.google.com/file/d/16hEr12NoZrWlpoEymMq54irw0DyU_bbs/preview","View File")</f>
        <v>View File</v>
      </c>
    </row>
    <row r="99" customFormat="false" ht="160.2" hidden="false" customHeight="false" outlineLevel="0" collapsed="false">
      <c r="A99" s="1" t="n">
        <v>98</v>
      </c>
      <c r="B99" s="1" t="s">
        <v>238</v>
      </c>
      <c r="C99" s="1" t="s">
        <v>280</v>
      </c>
      <c r="D99" s="1" t="s">
        <v>281</v>
      </c>
      <c r="E99" s="1" t="s">
        <v>282</v>
      </c>
      <c r="G99" s="1" t="str">
        <f aca="false">HYPERLINK("https://drive.google.com/file/d/1uXXg4jG2F8FzrrIA8rJw7-9JoVPjd1wX/preview","View File")</f>
        <v>View File</v>
      </c>
    </row>
    <row r="100" customFormat="false" ht="87.95" hidden="false" customHeight="false" outlineLevel="0" collapsed="false">
      <c r="A100" s="1" t="n">
        <v>99</v>
      </c>
      <c r="B100" s="1" t="s">
        <v>238</v>
      </c>
      <c r="C100" s="1" t="s">
        <v>283</v>
      </c>
      <c r="D100" s="1" t="s">
        <v>147</v>
      </c>
      <c r="E100" s="1" t="s">
        <v>284</v>
      </c>
      <c r="F100" s="3" t="s">
        <v>285</v>
      </c>
      <c r="G100" s="1" t="str">
        <f aca="false">HYPERLINK("https://drive.google.com/file/d/1Z4e8le3tme64c5nGRXwu9PIXV7pWycsC/preview","View File")</f>
        <v>View File</v>
      </c>
    </row>
    <row r="101" customFormat="false" ht="174.65" hidden="false" customHeight="false" outlineLevel="0" collapsed="false">
      <c r="A101" s="1" t="n">
        <v>100</v>
      </c>
      <c r="B101" s="1" t="s">
        <v>238</v>
      </c>
      <c r="C101" s="1" t="s">
        <v>286</v>
      </c>
      <c r="D101" s="1" t="s">
        <v>287</v>
      </c>
      <c r="E101" s="1" t="s">
        <v>288</v>
      </c>
      <c r="F101" s="3" t="s">
        <v>289</v>
      </c>
      <c r="G101" s="1" t="str">
        <f aca="false">HYPERLINK("https://drive.google.com/file/d/1JTiujfoXWB834QHQSDALZGYYTNJnUCRH/preview","View File")</f>
        <v>View File</v>
      </c>
    </row>
    <row r="102" customFormat="false" ht="87.95" hidden="false" customHeight="false" outlineLevel="0" collapsed="false">
      <c r="A102" s="1" t="n">
        <v>101</v>
      </c>
      <c r="B102" s="1" t="s">
        <v>238</v>
      </c>
      <c r="C102" s="1" t="s">
        <v>290</v>
      </c>
      <c r="D102" s="1" t="s">
        <v>291</v>
      </c>
      <c r="E102" s="1" t="s">
        <v>292</v>
      </c>
      <c r="F102" s="3" t="s">
        <v>293</v>
      </c>
      <c r="G102" s="1" t="str">
        <f aca="false">HYPERLINK("https://drive.google.com/file/d/13gda-N1C7zIEKkaMY3jleArw-l9Y0C24/preview","View File")</f>
        <v>View File</v>
      </c>
    </row>
    <row r="103" customFormat="false" ht="145.75" hidden="false" customHeight="false" outlineLevel="0" collapsed="false">
      <c r="A103" s="1" t="n">
        <v>102</v>
      </c>
      <c r="B103" s="1" t="s">
        <v>238</v>
      </c>
      <c r="C103" s="1" t="s">
        <v>294</v>
      </c>
      <c r="D103" s="1" t="s">
        <v>295</v>
      </c>
      <c r="E103" s="1" t="s">
        <v>296</v>
      </c>
      <c r="G103" s="1" t="str">
        <f aca="false">HYPERLINK("https://drive.google.com/file/d/1qP4TsqR_KSXHJeD4I2E77GJOtBdtCaTT/preview","View File")</f>
        <v>View File</v>
      </c>
    </row>
    <row r="104" customFormat="false" ht="87.95" hidden="false" customHeight="false" outlineLevel="0" collapsed="false">
      <c r="A104" s="1" t="n">
        <v>103</v>
      </c>
      <c r="B104" s="1" t="s">
        <v>238</v>
      </c>
      <c r="C104" s="1" t="s">
        <v>297</v>
      </c>
      <c r="D104" s="1" t="s">
        <v>298</v>
      </c>
      <c r="E104" s="1" t="s">
        <v>299</v>
      </c>
      <c r="G104" s="1" t="str">
        <f aca="false">HYPERLINK("https://drive.google.com/file/d/1AeFv5B6ijQV_EBxvhBsl-yUCOIGzP2hY/preview","View File")</f>
        <v>View File</v>
      </c>
    </row>
    <row r="105" customFormat="false" ht="116.85" hidden="false" customHeight="false" outlineLevel="0" collapsed="false">
      <c r="A105" s="1" t="n">
        <v>104</v>
      </c>
      <c r="B105" s="1" t="s">
        <v>238</v>
      </c>
      <c r="C105" s="1" t="s">
        <v>300</v>
      </c>
      <c r="D105" s="1" t="s">
        <v>200</v>
      </c>
      <c r="E105" s="1" t="s">
        <v>201</v>
      </c>
      <c r="G105" s="1" t="str">
        <f aca="false">HYPERLINK("https://drive.google.com/file/d/1UIvEwhxTfe85QvhgiCLGrAFSeR6TGv5F/preview","View File")</f>
        <v>View File</v>
      </c>
    </row>
    <row r="106" customFormat="false" ht="131.3" hidden="false" customHeight="false" outlineLevel="0" collapsed="false">
      <c r="A106" s="1" t="n">
        <v>105</v>
      </c>
      <c r="B106" s="1" t="s">
        <v>238</v>
      </c>
      <c r="C106" s="1" t="s">
        <v>301</v>
      </c>
      <c r="D106" s="1" t="s">
        <v>200</v>
      </c>
      <c r="E106" s="1" t="s">
        <v>201</v>
      </c>
      <c r="G106" s="1" t="str">
        <f aca="false">HYPERLINK("https://drive.google.com/file/d/1BOKiy-ARXaj030qjn2TyCZyW1EIBoMUo/preview","View File")</f>
        <v>View File</v>
      </c>
    </row>
    <row r="107" customFormat="false" ht="116.85" hidden="false" customHeight="false" outlineLevel="0" collapsed="false">
      <c r="A107" s="1" t="n">
        <v>106</v>
      </c>
      <c r="B107" s="1" t="s">
        <v>238</v>
      </c>
      <c r="C107" s="1" t="s">
        <v>302</v>
      </c>
      <c r="D107" s="1" t="s">
        <v>200</v>
      </c>
      <c r="E107" s="1" t="s">
        <v>201</v>
      </c>
      <c r="G107" s="1" t="str">
        <f aca="false">HYPERLINK("https://drive.google.com/file/d/1i-EGixJ7cii5hqxTFVMYQcFJwxba-kg9/preview","View File")</f>
        <v>View File</v>
      </c>
    </row>
    <row r="108" customFormat="false" ht="116.85" hidden="false" customHeight="false" outlineLevel="0" collapsed="false">
      <c r="A108" s="1" t="n">
        <v>107</v>
      </c>
      <c r="B108" s="1" t="s">
        <v>238</v>
      </c>
      <c r="C108" s="1" t="s">
        <v>303</v>
      </c>
      <c r="D108" s="1" t="s">
        <v>200</v>
      </c>
      <c r="E108" s="1" t="s">
        <v>201</v>
      </c>
      <c r="G108" s="1" t="str">
        <f aca="false">HYPERLINK("https://drive.google.com/file/d/1XrZ91bOtwzL9ASwECWZ_sNU0FtB7Tc9C/preview","View File")</f>
        <v>View File</v>
      </c>
    </row>
    <row r="109" customFormat="false" ht="145.75" hidden="false" customHeight="false" outlineLevel="0" collapsed="false">
      <c r="A109" s="1" t="n">
        <v>108</v>
      </c>
      <c r="B109" s="1" t="s">
        <v>238</v>
      </c>
      <c r="C109" s="1" t="s">
        <v>304</v>
      </c>
      <c r="D109" s="1" t="s">
        <v>298</v>
      </c>
      <c r="E109" s="1" t="s">
        <v>299</v>
      </c>
      <c r="G109" s="1" t="str">
        <f aca="false">HYPERLINK("https://drive.google.com/file/d/1_9I7PWyb04F-WDLu-iI6_NmLu5xJ3dKA/preview","View File")</f>
        <v>View File</v>
      </c>
    </row>
    <row r="110" customFormat="false" ht="73.45" hidden="false" customHeight="false" outlineLevel="0" collapsed="false">
      <c r="A110" s="1" t="n">
        <v>109</v>
      </c>
      <c r="B110" s="1" t="s">
        <v>238</v>
      </c>
      <c r="C110" s="1" t="s">
        <v>305</v>
      </c>
      <c r="D110" s="1" t="s">
        <v>200</v>
      </c>
      <c r="E110" s="1" t="s">
        <v>201</v>
      </c>
      <c r="G110" s="1" t="str">
        <f aca="false">HYPERLINK("https://drive.google.com/file/d/157jWE8qcm59DvH13ppN7ILTcBZqhJl0u/preview","View File")</f>
        <v>View File</v>
      </c>
    </row>
    <row r="111" customFormat="false" ht="73.45" hidden="false" customHeight="false" outlineLevel="0" collapsed="false">
      <c r="A111" s="1" t="n">
        <v>110</v>
      </c>
      <c r="B111" s="1" t="s">
        <v>238</v>
      </c>
      <c r="C111" s="1" t="s">
        <v>306</v>
      </c>
      <c r="D111" s="1" t="s">
        <v>200</v>
      </c>
      <c r="E111" s="1" t="s">
        <v>201</v>
      </c>
      <c r="G111" s="1" t="str">
        <f aca="false">HYPERLINK("https://drive.google.com/file/d/1rpkFgJjYzLsU-uVI3p7yDyvdklUParmV/preview","View File")</f>
        <v>View File</v>
      </c>
    </row>
    <row r="112" customFormat="false" ht="174.65" hidden="false" customHeight="false" outlineLevel="0" collapsed="false">
      <c r="A112" s="1" t="n">
        <v>111</v>
      </c>
      <c r="B112" s="1" t="s">
        <v>238</v>
      </c>
      <c r="C112" s="1" t="s">
        <v>307</v>
      </c>
      <c r="D112" s="1" t="s">
        <v>200</v>
      </c>
      <c r="E112" s="1" t="s">
        <v>201</v>
      </c>
      <c r="G112" s="1" t="str">
        <f aca="false">HYPERLINK("https://drive.google.com/file/d/19azOcwSRrhoEj5P97jaAmuqq1LiGu3mA/preview","View File")</f>
        <v>View File</v>
      </c>
    </row>
    <row r="113" customFormat="false" ht="131.3" hidden="false" customHeight="false" outlineLevel="0" collapsed="false">
      <c r="A113" s="1" t="n">
        <v>112</v>
      </c>
      <c r="B113" s="1" t="s">
        <v>238</v>
      </c>
      <c r="C113" s="1" t="s">
        <v>308</v>
      </c>
      <c r="D113" s="1" t="s">
        <v>200</v>
      </c>
      <c r="E113" s="1" t="s">
        <v>201</v>
      </c>
      <c r="G113" s="1" t="str">
        <f aca="false">HYPERLINK("https://drive.google.com/file/d/1523TLizbxwVqiyUPYEwqB_9-3Yq82o5X/preview","View File")</f>
        <v>View File</v>
      </c>
    </row>
    <row r="114" customFormat="false" ht="131.3" hidden="false" customHeight="false" outlineLevel="0" collapsed="false">
      <c r="A114" s="1" t="n">
        <v>113</v>
      </c>
      <c r="B114" s="1" t="s">
        <v>238</v>
      </c>
      <c r="C114" s="1" t="s">
        <v>309</v>
      </c>
      <c r="D114" s="1" t="s">
        <v>310</v>
      </c>
      <c r="E114" s="1" t="s">
        <v>311</v>
      </c>
      <c r="G114" s="1" t="str">
        <f aca="false">HYPERLINK("https://drive.google.com/file/d/1B2Wu2SapGYYWPL4KYrrAqEQHXoSOjfvl/preview","View File")</f>
        <v>View File</v>
      </c>
    </row>
    <row r="115" customFormat="false" ht="116.85" hidden="false" customHeight="false" outlineLevel="0" collapsed="false">
      <c r="A115" s="1" t="n">
        <v>114</v>
      </c>
      <c r="B115" s="1" t="s">
        <v>238</v>
      </c>
      <c r="C115" s="1" t="s">
        <v>312</v>
      </c>
      <c r="D115" s="1" t="s">
        <v>310</v>
      </c>
      <c r="E115" s="1" t="s">
        <v>311</v>
      </c>
      <c r="G115" s="1" t="str">
        <f aca="false">HYPERLINK("https://drive.google.com/file/d/1EvY97CXjkEsVVReRBOOPL77vCsd1YG0c/preview","View File")</f>
        <v>View File</v>
      </c>
    </row>
    <row r="116" customFormat="false" ht="218.05" hidden="false" customHeight="false" outlineLevel="0" collapsed="false">
      <c r="A116" s="1" t="n">
        <v>115</v>
      </c>
      <c r="B116" s="1" t="s">
        <v>238</v>
      </c>
      <c r="C116" s="1" t="s">
        <v>313</v>
      </c>
      <c r="D116" s="1" t="s">
        <v>310</v>
      </c>
      <c r="E116" s="1" t="s">
        <v>311</v>
      </c>
      <c r="G116" s="1" t="str">
        <f aca="false">HYPERLINK("https://drive.google.com/file/d/10gZy3zAXjW-ICONFLQ2zlETokZ1fLAeC/preview","View File")</f>
        <v>View File</v>
      </c>
    </row>
    <row r="117" customFormat="false" ht="145.75" hidden="false" customHeight="false" outlineLevel="0" collapsed="false">
      <c r="A117" s="1" t="n">
        <v>116</v>
      </c>
      <c r="B117" s="1" t="s">
        <v>238</v>
      </c>
      <c r="C117" s="1" t="s">
        <v>314</v>
      </c>
      <c r="D117" s="1" t="s">
        <v>310</v>
      </c>
      <c r="E117" s="1" t="s">
        <v>311</v>
      </c>
      <c r="G117" s="1" t="str">
        <f aca="false">HYPERLINK("https://drive.google.com/file/d/16yLN2o8W_Lgnta9wURnzqkNjKqwkdfpB/preview","View File")</f>
        <v>View File</v>
      </c>
    </row>
    <row r="118" customFormat="false" ht="160.2" hidden="false" customHeight="false" outlineLevel="0" collapsed="false">
      <c r="A118" s="1" t="n">
        <v>117</v>
      </c>
      <c r="B118" s="1" t="s">
        <v>238</v>
      </c>
      <c r="C118" s="1" t="s">
        <v>315</v>
      </c>
      <c r="D118" s="1" t="s">
        <v>316</v>
      </c>
      <c r="E118" s="1" t="s">
        <v>317</v>
      </c>
      <c r="G118" s="1" t="str">
        <f aca="false">HYPERLINK("https://drive.google.com/file/d/1CvveZqLei21zZZ3iz8qkRYzTWeQFuwcK/preview","View File")</f>
        <v>View File</v>
      </c>
    </row>
    <row r="119" customFormat="false" ht="131.3" hidden="false" customHeight="false" outlineLevel="0" collapsed="false">
      <c r="A119" s="1" t="n">
        <v>118</v>
      </c>
      <c r="B119" s="1" t="s">
        <v>238</v>
      </c>
      <c r="C119" s="1" t="s">
        <v>318</v>
      </c>
      <c r="D119" s="1" t="s">
        <v>310</v>
      </c>
      <c r="E119" s="1" t="s">
        <v>311</v>
      </c>
      <c r="G119" s="1" t="str">
        <f aca="false">HYPERLINK("https://drive.google.com/file/d/1Fv6EbadRYAJz5qBnRk6sbKy7y7LI9VsI/preview","View File")</f>
        <v>View File</v>
      </c>
    </row>
    <row r="120" customFormat="false" ht="116.85" hidden="false" customHeight="false" outlineLevel="0" collapsed="false">
      <c r="A120" s="1" t="n">
        <v>119</v>
      </c>
      <c r="B120" s="1" t="s">
        <v>238</v>
      </c>
      <c r="C120" s="1" t="s">
        <v>319</v>
      </c>
      <c r="D120" s="1" t="s">
        <v>310</v>
      </c>
      <c r="E120" s="1" t="s">
        <v>311</v>
      </c>
      <c r="G120" s="1" t="str">
        <f aca="false">HYPERLINK("https://drive.google.com/file/d/1iWdV8saFgZHJHGbC-zTXIxj77RcQs9SL/preview","View File")</f>
        <v>View File</v>
      </c>
    </row>
    <row r="121" customFormat="false" ht="87.95" hidden="false" customHeight="false" outlineLevel="0" collapsed="false">
      <c r="A121" s="1" t="n">
        <v>120</v>
      </c>
      <c r="B121" s="1" t="s">
        <v>238</v>
      </c>
      <c r="C121" s="1" t="s">
        <v>320</v>
      </c>
      <c r="D121" s="1" t="s">
        <v>310</v>
      </c>
      <c r="E121" s="1" t="s">
        <v>311</v>
      </c>
      <c r="G121" s="1" t="str">
        <f aca="false">HYPERLINK("https://drive.google.com/file/d/127lbxuo17iROFUGR4KVHJ5Kn1eqfxCAY/preview","View File")</f>
        <v>View File</v>
      </c>
    </row>
    <row r="122" customFormat="false" ht="145.75" hidden="false" customHeight="false" outlineLevel="0" collapsed="false">
      <c r="A122" s="1" t="n">
        <v>121</v>
      </c>
      <c r="B122" s="1" t="s">
        <v>238</v>
      </c>
      <c r="C122" s="1" t="s">
        <v>321</v>
      </c>
      <c r="D122" s="1" t="s">
        <v>310</v>
      </c>
      <c r="E122" s="1" t="s">
        <v>311</v>
      </c>
      <c r="G122" s="1" t="str">
        <f aca="false">HYPERLINK("https://drive.google.com/file/d/1lWEV0oN_W3bi0lfDN76Pasr5Z6UkXp46/preview","View File")</f>
        <v>View File</v>
      </c>
    </row>
    <row r="123" customFormat="false" ht="174.65" hidden="false" customHeight="false" outlineLevel="0" collapsed="false">
      <c r="A123" s="1" t="n">
        <v>122</v>
      </c>
      <c r="B123" s="1" t="s">
        <v>238</v>
      </c>
      <c r="C123" s="1" t="s">
        <v>322</v>
      </c>
      <c r="D123" s="1" t="s">
        <v>211</v>
      </c>
      <c r="E123" s="1" t="s">
        <v>212</v>
      </c>
      <c r="G123" s="1" t="str">
        <f aca="false">HYPERLINK("https://drive.google.com/file/d/1lMLcvDkjlY16f_bJ0wgALU5o3NyJAsFR/preview","View File")</f>
        <v>View File</v>
      </c>
    </row>
    <row r="124" customFormat="false" ht="116.85" hidden="false" customHeight="false" outlineLevel="0" collapsed="false">
      <c r="A124" s="1" t="n">
        <v>123</v>
      </c>
      <c r="B124" s="1" t="s">
        <v>238</v>
      </c>
      <c r="C124" s="1" t="s">
        <v>323</v>
      </c>
      <c r="D124" s="1" t="s">
        <v>211</v>
      </c>
      <c r="E124" s="1" t="s">
        <v>212</v>
      </c>
      <c r="G124" s="1" t="str">
        <f aca="false">HYPERLINK("https://drive.google.com/file/d/1q-1sONVDlI_-A5mPBjF1zNBYX19JWATt/preview","View File")</f>
        <v>View File</v>
      </c>
    </row>
    <row r="125" customFormat="false" ht="116.85" hidden="false" customHeight="false" outlineLevel="0" collapsed="false">
      <c r="A125" s="1" t="n">
        <v>124</v>
      </c>
      <c r="B125" s="1" t="s">
        <v>238</v>
      </c>
      <c r="C125" s="1" t="s">
        <v>324</v>
      </c>
      <c r="D125" s="1" t="s">
        <v>211</v>
      </c>
      <c r="E125" s="1" t="s">
        <v>212</v>
      </c>
      <c r="G125" s="1" t="str">
        <f aca="false">HYPERLINK("https://drive.google.com/file/d/1fgwc2uEUw6T_0gIBGHKHLpWkD2qnbnN9/preview","View File")</f>
        <v>View File</v>
      </c>
    </row>
    <row r="126" customFormat="false" ht="174.65" hidden="false" customHeight="false" outlineLevel="0" collapsed="false">
      <c r="A126" s="1" t="n">
        <v>125</v>
      </c>
      <c r="B126" s="1" t="s">
        <v>238</v>
      </c>
      <c r="C126" s="1" t="s">
        <v>325</v>
      </c>
      <c r="D126" s="1" t="s">
        <v>211</v>
      </c>
      <c r="E126" s="1" t="s">
        <v>212</v>
      </c>
      <c r="G126" s="1" t="str">
        <f aca="false">HYPERLINK("https://drive.google.com/file/d/13vXJgavldsT8g_ICfrhpG-8NCj_itVV_/preview","View File")</f>
        <v>View File</v>
      </c>
    </row>
    <row r="127" customFormat="false" ht="174.65" hidden="false" customHeight="false" outlineLevel="0" collapsed="false">
      <c r="A127" s="1" t="n">
        <v>126</v>
      </c>
      <c r="B127" s="1" t="s">
        <v>238</v>
      </c>
      <c r="C127" s="1" t="s">
        <v>326</v>
      </c>
      <c r="D127" s="1" t="s">
        <v>220</v>
      </c>
      <c r="E127" s="1" t="s">
        <v>221</v>
      </c>
      <c r="G127" s="1" t="str">
        <f aca="false">HYPERLINK("https://drive.google.com/file/d/1caCihUZK1Xzva6iTRBoeOBPnTaXNuDEt/preview","View File")</f>
        <v>View File</v>
      </c>
    </row>
    <row r="128" customFormat="false" ht="116.85" hidden="false" customHeight="false" outlineLevel="0" collapsed="false">
      <c r="A128" s="1" t="n">
        <v>127</v>
      </c>
      <c r="B128" s="1" t="s">
        <v>238</v>
      </c>
      <c r="C128" s="1" t="s">
        <v>327</v>
      </c>
      <c r="D128" s="1" t="s">
        <v>211</v>
      </c>
      <c r="E128" s="1" t="s">
        <v>212</v>
      </c>
      <c r="G128" s="1" t="str">
        <f aca="false">HYPERLINK("https://drive.google.com/file/d/1YnxZehZH4dXm0_NDTo4dAH9Ccxys6pHo/preview","View File")</f>
        <v>View File</v>
      </c>
    </row>
    <row r="129" customFormat="false" ht="44.55" hidden="false" customHeight="false" outlineLevel="0" collapsed="false">
      <c r="A129" s="1" t="n">
        <v>128</v>
      </c>
      <c r="B129" s="1" t="s">
        <v>238</v>
      </c>
      <c r="C129" s="1" t="s">
        <v>328</v>
      </c>
      <c r="D129" s="1" t="s">
        <v>329</v>
      </c>
      <c r="E129" s="1" t="s">
        <v>330</v>
      </c>
      <c r="G129" s="1" t="str">
        <f aca="false">HYPERLINK("https://drive.google.com/file/d/1nOGRtT966heMd3zc1QZtQDTXG65gHjCY/preview","View File")</f>
        <v>View File</v>
      </c>
    </row>
    <row r="130" customFormat="false" ht="174.65" hidden="false" customHeight="false" outlineLevel="0" collapsed="false">
      <c r="A130" s="1" t="n">
        <v>129</v>
      </c>
      <c r="B130" s="1" t="s">
        <v>238</v>
      </c>
      <c r="C130" s="1" t="s">
        <v>331</v>
      </c>
      <c r="D130" s="1" t="s">
        <v>332</v>
      </c>
      <c r="G130" s="1" t="str">
        <f aca="false">HYPERLINK("https://drive.google.com/file/d/1RENuKnUMrHERcB5tqJ88sgzMKAXxfikf/preview","View File")</f>
        <v>View File</v>
      </c>
    </row>
    <row r="131" customFormat="false" ht="87.95" hidden="false" customHeight="false" outlineLevel="0" collapsed="false">
      <c r="A131" s="1" t="n">
        <v>130</v>
      </c>
      <c r="B131" s="1" t="s">
        <v>333</v>
      </c>
      <c r="C131" s="1" t="s">
        <v>334</v>
      </c>
      <c r="D131" s="1" t="s">
        <v>335</v>
      </c>
      <c r="E131" s="1" t="s">
        <v>336</v>
      </c>
      <c r="G131" s="1" t="str">
        <f aca="false">HYPERLINK("https://drive.google.com/file/d/1SYV9Nh9IHss6RTHbZiBUpUvwLYVTET4v/preview","View File")</f>
        <v>View File</v>
      </c>
    </row>
    <row r="132" customFormat="false" ht="246.95" hidden="false" customHeight="false" outlineLevel="0" collapsed="false">
      <c r="A132" s="1" t="n">
        <v>131</v>
      </c>
      <c r="B132" s="1" t="s">
        <v>333</v>
      </c>
      <c r="C132" s="1" t="s">
        <v>337</v>
      </c>
      <c r="D132" s="1" t="s">
        <v>338</v>
      </c>
      <c r="E132" s="1" t="s">
        <v>339</v>
      </c>
      <c r="G132" s="1" t="str">
        <f aca="false">HYPERLINK("https://drive.google.com/file/d/1FHD-CsOtMsipvaBmVzmkHaC3Ou_oVcn8/preview","View File")</f>
        <v>View File</v>
      </c>
    </row>
    <row r="133" customFormat="false" ht="87.95" hidden="false" customHeight="false" outlineLevel="0" collapsed="false">
      <c r="A133" s="1" t="n">
        <v>132</v>
      </c>
      <c r="B133" s="1" t="s">
        <v>333</v>
      </c>
      <c r="C133" s="1" t="s">
        <v>340</v>
      </c>
      <c r="D133" s="1" t="s">
        <v>341</v>
      </c>
      <c r="E133" s="1" t="s">
        <v>341</v>
      </c>
      <c r="G133" s="1" t="str">
        <f aca="false">HYPERLINK("https://drive.google.com/file/d/1KaUPd8b-vTMVBhKu2s4JB6jupDCENL0c/preview","View File")</f>
        <v>View File</v>
      </c>
    </row>
    <row r="134" customFormat="false" ht="87.95" hidden="false" customHeight="false" outlineLevel="0" collapsed="false">
      <c r="A134" s="1" t="n">
        <v>133</v>
      </c>
      <c r="B134" s="1" t="s">
        <v>333</v>
      </c>
      <c r="C134" s="1" t="s">
        <v>342</v>
      </c>
      <c r="D134" s="1" t="s">
        <v>343</v>
      </c>
      <c r="G134" s="1" t="str">
        <f aca="false">HYPERLINK("https://drive.google.com/file/d/1Ihrms9ZcHFnvTxr3Xwt24fg6IK-SReIH/preview","View File")</f>
        <v>View File</v>
      </c>
    </row>
    <row r="135" customFormat="false" ht="102.4" hidden="false" customHeight="false" outlineLevel="0" collapsed="false">
      <c r="A135" s="1" t="n">
        <v>134</v>
      </c>
      <c r="B135" s="1" t="s">
        <v>333</v>
      </c>
      <c r="C135" s="1" t="s">
        <v>344</v>
      </c>
      <c r="D135" s="1" t="s">
        <v>121</v>
      </c>
      <c r="E135" s="1" t="s">
        <v>345</v>
      </c>
      <c r="G135" s="1" t="str">
        <f aca="false">HYPERLINK("https://drive.google.com/file/d/1wVgk8hr7o5Hi61bZaymp92xr0VeU1Pei/preview","View File")</f>
        <v>View File</v>
      </c>
    </row>
    <row r="136" customFormat="false" ht="131.3" hidden="false" customHeight="false" outlineLevel="0" collapsed="false">
      <c r="A136" s="1" t="n">
        <v>135</v>
      </c>
      <c r="B136" s="1" t="s">
        <v>333</v>
      </c>
      <c r="C136" s="1" t="s">
        <v>346</v>
      </c>
      <c r="D136" s="1" t="s">
        <v>121</v>
      </c>
      <c r="E136" s="1" t="s">
        <v>347</v>
      </c>
      <c r="G136" s="1" t="str">
        <f aca="false">HYPERLINK("https://drive.google.com/file/d/11zYKNULMEBcCQBVGjjmc9wWedNDk_poI/preview","View File")</f>
        <v>View File</v>
      </c>
    </row>
    <row r="137" customFormat="false" ht="87.95" hidden="false" customHeight="false" outlineLevel="0" collapsed="false">
      <c r="A137" s="1" t="n">
        <v>136</v>
      </c>
      <c r="B137" s="1" t="s">
        <v>333</v>
      </c>
      <c r="C137" s="1" t="s">
        <v>348</v>
      </c>
      <c r="D137" s="1" t="s">
        <v>338</v>
      </c>
      <c r="E137" s="1" t="s">
        <v>349</v>
      </c>
      <c r="F137" s="3" t="s">
        <v>350</v>
      </c>
      <c r="G137" s="1" t="str">
        <f aca="false">HYPERLINK("https://drive.google.com/file/d/1V0uk7yO9nytcWIJplvPiaYv4EiO1Shbu/preview","View File")</f>
        <v>View File</v>
      </c>
    </row>
    <row r="138" customFormat="false" ht="59" hidden="false" customHeight="false" outlineLevel="0" collapsed="false">
      <c r="A138" s="1" t="n">
        <v>137</v>
      </c>
      <c r="B138" s="1" t="s">
        <v>333</v>
      </c>
      <c r="C138" s="1" t="s">
        <v>351</v>
      </c>
      <c r="D138" s="1" t="s">
        <v>352</v>
      </c>
      <c r="E138" s="1" t="s">
        <v>353</v>
      </c>
      <c r="F138" s="1" t="s">
        <v>354</v>
      </c>
      <c r="G138" s="1" t="str">
        <f aca="false">HYPERLINK("https://drive.google.com/file/d/1QpcphaGKkCOvwU00BlYqlST_DifUU0E-/preview","View File")</f>
        <v>View File</v>
      </c>
    </row>
    <row r="139" customFormat="false" ht="102.4" hidden="false" customHeight="false" outlineLevel="0" collapsed="false">
      <c r="A139" s="1" t="n">
        <v>138</v>
      </c>
      <c r="B139" s="1" t="s">
        <v>333</v>
      </c>
      <c r="C139" s="1" t="s">
        <v>355</v>
      </c>
      <c r="D139" s="1" t="s">
        <v>356</v>
      </c>
      <c r="E139" s="1" t="s">
        <v>357</v>
      </c>
      <c r="G139" s="1" t="str">
        <f aca="false">HYPERLINK("https://drive.google.com/file/d/13iKtvl1cq1DpZtQ9PbuUCnYhg6Kb35_k/preview","View File")</f>
        <v>View File</v>
      </c>
    </row>
    <row r="140" customFormat="false" ht="116.85" hidden="false" customHeight="false" outlineLevel="0" collapsed="false">
      <c r="A140" s="1" t="n">
        <v>139</v>
      </c>
      <c r="B140" s="1" t="s">
        <v>333</v>
      </c>
      <c r="C140" s="1" t="s">
        <v>358</v>
      </c>
      <c r="D140" s="1" t="s">
        <v>359</v>
      </c>
      <c r="E140" s="1" t="s">
        <v>360</v>
      </c>
      <c r="F140" s="3" t="s">
        <v>361</v>
      </c>
      <c r="G140" s="1" t="str">
        <f aca="false">HYPERLINK("https://drive.google.com/file/d/1k5LgCBqPy1b0BhuCaQ2_B6Atq257yCRh/preview","View File")</f>
        <v>View File</v>
      </c>
    </row>
    <row r="141" customFormat="false" ht="218.05" hidden="false" customHeight="false" outlineLevel="0" collapsed="false">
      <c r="A141" s="1" t="n">
        <v>140</v>
      </c>
      <c r="B141" s="1" t="s">
        <v>333</v>
      </c>
      <c r="C141" s="1" t="s">
        <v>362</v>
      </c>
      <c r="D141" s="1" t="s">
        <v>363</v>
      </c>
      <c r="E141" s="1" t="s">
        <v>364</v>
      </c>
      <c r="F141" s="3" t="s">
        <v>365</v>
      </c>
      <c r="G141" s="1" t="str">
        <f aca="false">HYPERLINK("https://drive.google.com/file/d/1TwD31IQAcwPcL7VUErziextXJd4-X3WL/preview","View File")</f>
        <v>View File</v>
      </c>
    </row>
    <row r="142" customFormat="false" ht="116.85" hidden="false" customHeight="false" outlineLevel="0" collapsed="false">
      <c r="A142" s="1" t="n">
        <v>141</v>
      </c>
      <c r="B142" s="1" t="s">
        <v>333</v>
      </c>
      <c r="C142" s="1" t="s">
        <v>366</v>
      </c>
      <c r="D142" s="1" t="s">
        <v>367</v>
      </c>
      <c r="E142" s="1" t="s">
        <v>368</v>
      </c>
      <c r="G142" s="1" t="str">
        <f aca="false">HYPERLINK("https://drive.google.com/file/d/12F8AuqLFOicjJtFp05IxFnEY20Kr0QUF/preview","View File")</f>
        <v>View File</v>
      </c>
    </row>
    <row r="143" customFormat="false" ht="131.3" hidden="false" customHeight="false" outlineLevel="0" collapsed="false">
      <c r="A143" s="1" t="n">
        <v>142</v>
      </c>
      <c r="B143" s="1" t="s">
        <v>333</v>
      </c>
      <c r="C143" s="1" t="s">
        <v>369</v>
      </c>
      <c r="D143" s="1" t="s">
        <v>341</v>
      </c>
      <c r="E143" s="1" t="s">
        <v>370</v>
      </c>
      <c r="F143" s="1" t="s">
        <v>371</v>
      </c>
      <c r="G143" s="1" t="str">
        <f aca="false">HYPERLINK("https://drive.google.com/file/d/1TJJBFNr6yatN8bcAMgQknKUpCdMKgvKd/preview","View File")</f>
        <v>View File</v>
      </c>
    </row>
    <row r="144" customFormat="false" ht="174.65" hidden="false" customHeight="false" outlineLevel="0" collapsed="false">
      <c r="A144" s="1" t="n">
        <v>143</v>
      </c>
      <c r="B144" s="1" t="s">
        <v>333</v>
      </c>
      <c r="C144" s="1" t="s">
        <v>372</v>
      </c>
      <c r="D144" s="1" t="s">
        <v>373</v>
      </c>
      <c r="E144" s="1" t="s">
        <v>374</v>
      </c>
      <c r="G144" s="1" t="str">
        <f aca="false">HYPERLINK("https://drive.google.com/file/d/1xbxRyCJa_CLlpCLb6iRRXCZwwzuyRKbV/preview","View File")</f>
        <v>View File</v>
      </c>
    </row>
    <row r="145" customFormat="false" ht="145.75" hidden="false" customHeight="false" outlineLevel="0" collapsed="false">
      <c r="A145" s="1" t="n">
        <v>144</v>
      </c>
      <c r="B145" s="1" t="s">
        <v>333</v>
      </c>
      <c r="C145" s="1" t="s">
        <v>375</v>
      </c>
      <c r="D145" s="1" t="s">
        <v>341</v>
      </c>
      <c r="E145" s="1" t="s">
        <v>376</v>
      </c>
      <c r="F145" s="3" t="s">
        <v>377</v>
      </c>
      <c r="G145" s="1" t="str">
        <f aca="false">HYPERLINK("https://drive.google.com/file/d/1JRUY1Eyo4WLgYzRHKHLvPqAbXMjJsrVM/preview","View File")</f>
        <v>View File</v>
      </c>
    </row>
    <row r="146" customFormat="false" ht="189.15" hidden="false" customHeight="false" outlineLevel="0" collapsed="false">
      <c r="A146" s="1" t="n">
        <v>145</v>
      </c>
      <c r="B146" s="1" t="s">
        <v>333</v>
      </c>
      <c r="C146" s="1" t="s">
        <v>378</v>
      </c>
      <c r="D146" s="1" t="s">
        <v>379</v>
      </c>
      <c r="E146" s="1" t="s">
        <v>380</v>
      </c>
      <c r="F146" s="1" t="s">
        <v>381</v>
      </c>
      <c r="G146" s="1" t="str">
        <f aca="false">HYPERLINK("https://drive.google.com/file/d/1eg_DK5EijcdLkEIEVfU4W2nQ3L3YT4V7/preview","View File")</f>
        <v>View File</v>
      </c>
    </row>
    <row r="147" customFormat="false" ht="87.95" hidden="false" customHeight="false" outlineLevel="0" collapsed="false">
      <c r="A147" s="1" t="n">
        <v>146</v>
      </c>
      <c r="B147" s="1" t="s">
        <v>382</v>
      </c>
      <c r="C147" s="1" t="s">
        <v>383</v>
      </c>
      <c r="D147" s="1" t="s">
        <v>384</v>
      </c>
      <c r="E147" s="1" t="s">
        <v>385</v>
      </c>
      <c r="F147" s="3" t="s">
        <v>386</v>
      </c>
      <c r="G147" s="1" t="str">
        <f aca="false">HYPERLINK("https://drive.google.com/file/d/1nJGHq1Kdm5TfIYNcRfFTj769dsktpUA-/preview","View File")</f>
        <v>View File</v>
      </c>
    </row>
    <row r="148" customFormat="false" ht="87.95" hidden="false" customHeight="false" outlineLevel="0" collapsed="false">
      <c r="A148" s="1" t="n">
        <v>147</v>
      </c>
      <c r="B148" s="1" t="s">
        <v>382</v>
      </c>
      <c r="C148" s="1" t="s">
        <v>387</v>
      </c>
      <c r="D148" s="1" t="s">
        <v>367</v>
      </c>
      <c r="F148" s="1" t="s">
        <v>388</v>
      </c>
      <c r="G148" s="1" t="str">
        <f aca="false">HYPERLINK("https://drive.google.com/file/d/1ASfdXFVAJj3aXzUnosbVPclVZwnBxHPh/preview","View File")</f>
        <v>View File</v>
      </c>
    </row>
    <row r="149" customFormat="false" ht="87.95" hidden="false" customHeight="false" outlineLevel="0" collapsed="false">
      <c r="A149" s="1" t="n">
        <v>148</v>
      </c>
      <c r="B149" s="1" t="s">
        <v>382</v>
      </c>
      <c r="C149" s="1" t="s">
        <v>389</v>
      </c>
      <c r="D149" s="1" t="s">
        <v>390</v>
      </c>
      <c r="E149" s="1" t="s">
        <v>391</v>
      </c>
      <c r="G149" s="1" t="str">
        <f aca="false">HYPERLINK("https://drive.google.com/file/d/1d5AtbAYORgBJG0R8TTGuQ7fLN49OQgih/preview","View File")</f>
        <v>View File</v>
      </c>
    </row>
    <row r="150" customFormat="false" ht="59" hidden="false" customHeight="false" outlineLevel="0" collapsed="false">
      <c r="A150" s="1" t="n">
        <v>149</v>
      </c>
      <c r="B150" s="1" t="s">
        <v>382</v>
      </c>
      <c r="C150" s="1" t="s">
        <v>392</v>
      </c>
      <c r="D150" s="1" t="s">
        <v>393</v>
      </c>
      <c r="E150" s="1" t="s">
        <v>394</v>
      </c>
      <c r="G150" s="1" t="str">
        <f aca="false">HYPERLINK("https://drive.google.com/file/d/1P5d9J-NAspvQaDPkgM-Ho1ss6YAiqGei/preview","View File")</f>
        <v>View File</v>
      </c>
    </row>
    <row r="151" customFormat="false" ht="232.5" hidden="false" customHeight="false" outlineLevel="0" collapsed="false">
      <c r="A151" s="1" t="n">
        <v>150</v>
      </c>
      <c r="B151" s="1" t="s">
        <v>382</v>
      </c>
      <c r="C151" s="1" t="s">
        <v>395</v>
      </c>
      <c r="D151" s="1" t="s">
        <v>396</v>
      </c>
      <c r="E151" s="1" t="s">
        <v>397</v>
      </c>
      <c r="G151" s="1" t="str">
        <f aca="false">HYPERLINK("https://drive.google.com/file/d/1TrsMZxTE1vLZFUsJdFkUzjM48c4yDji2/preview","View File")</f>
        <v>View File</v>
      </c>
    </row>
    <row r="152" customFormat="false" ht="145.75" hidden="false" customHeight="false" outlineLevel="0" collapsed="false">
      <c r="A152" s="1" t="n">
        <v>151</v>
      </c>
      <c r="B152" s="1" t="s">
        <v>382</v>
      </c>
      <c r="C152" s="1" t="s">
        <v>398</v>
      </c>
      <c r="D152" s="1" t="s">
        <v>396</v>
      </c>
      <c r="E152" s="1" t="s">
        <v>399</v>
      </c>
      <c r="F152" s="3" t="s">
        <v>400</v>
      </c>
      <c r="G152" s="1" t="str">
        <f aca="false">HYPERLINK("https://drive.google.com/file/d/1GM0XbTLyZOuOgFzQN-TjCWK_hNVqJzqE/preview","View File")</f>
        <v>View File</v>
      </c>
    </row>
    <row r="153" customFormat="false" ht="218.05" hidden="false" customHeight="false" outlineLevel="0" collapsed="false">
      <c r="A153" s="1" t="n">
        <v>152</v>
      </c>
      <c r="B153" s="1" t="s">
        <v>382</v>
      </c>
      <c r="C153" s="1" t="s">
        <v>401</v>
      </c>
      <c r="D153" s="1" t="s">
        <v>396</v>
      </c>
      <c r="E153" s="1" t="s">
        <v>402</v>
      </c>
      <c r="F153" s="1" t="s">
        <v>403</v>
      </c>
      <c r="G153" s="1" t="str">
        <f aca="false">HYPERLINK("https://drive.google.com/file/d/1RXQxLOgI_Zfz0mJNGIjsyWxLN87f2Ad9/preview","View File")</f>
        <v>View File</v>
      </c>
    </row>
    <row r="154" customFormat="false" ht="203.6" hidden="false" customHeight="false" outlineLevel="0" collapsed="false">
      <c r="A154" s="1" t="n">
        <v>153</v>
      </c>
      <c r="B154" s="1" t="s">
        <v>382</v>
      </c>
      <c r="C154" s="1" t="s">
        <v>404</v>
      </c>
      <c r="D154" s="1" t="s">
        <v>379</v>
      </c>
      <c r="E154" s="1" t="s">
        <v>405</v>
      </c>
      <c r="F154" s="1" t="s">
        <v>406</v>
      </c>
      <c r="G154" s="1" t="str">
        <f aca="false">HYPERLINK("https://drive.google.com/file/d/1LLJ-zsQUd3AK0yzVPv24k97kJDp76ZKF/preview","View File")</f>
        <v>View File</v>
      </c>
    </row>
    <row r="155" customFormat="false" ht="261.4" hidden="false" customHeight="false" outlineLevel="0" collapsed="false">
      <c r="A155" s="1" t="n">
        <v>154</v>
      </c>
      <c r="B155" s="1" t="s">
        <v>382</v>
      </c>
      <c r="C155" s="1" t="s">
        <v>407</v>
      </c>
      <c r="D155" s="1" t="s">
        <v>396</v>
      </c>
      <c r="E155" s="1" t="s">
        <v>408</v>
      </c>
      <c r="F155" s="1" t="s">
        <v>409</v>
      </c>
      <c r="G155" s="1" t="str">
        <f aca="false">HYPERLINK("https://drive.google.com/file/d/1oEraGsi8wpFH0h69cG7HL2uoVj2zaLy4/preview","View File")</f>
        <v>View File</v>
      </c>
    </row>
    <row r="156" customFormat="false" ht="145.75" hidden="false" customHeight="false" outlineLevel="0" collapsed="false">
      <c r="A156" s="1" t="n">
        <v>155</v>
      </c>
      <c r="B156" s="1" t="s">
        <v>382</v>
      </c>
      <c r="C156" s="1" t="s">
        <v>410</v>
      </c>
      <c r="D156" s="1" t="s">
        <v>379</v>
      </c>
      <c r="E156" s="1" t="s">
        <v>411</v>
      </c>
      <c r="F156" s="1" t="s">
        <v>412</v>
      </c>
      <c r="G156" s="1" t="str">
        <f aca="false">HYPERLINK("https://drive.google.com/file/d/11XsDwJPL6ig8DfL3J_M1Lkq-ab699ejo/preview","View File")</f>
        <v>View File</v>
      </c>
    </row>
    <row r="157" customFormat="false" ht="102.4" hidden="false" customHeight="false" outlineLevel="0" collapsed="false">
      <c r="A157" s="1" t="n">
        <v>156</v>
      </c>
      <c r="B157" s="1" t="s">
        <v>382</v>
      </c>
      <c r="C157" s="1" t="s">
        <v>413</v>
      </c>
      <c r="D157" s="1" t="s">
        <v>414</v>
      </c>
      <c r="E157" s="1" t="s">
        <v>415</v>
      </c>
      <c r="G157" s="1" t="str">
        <f aca="false">HYPERLINK("https://drive.google.com/file/d/1lMGPmtRHMJkPvuQR4TwSqXwv0IykGctr/preview","View File")</f>
        <v>View File</v>
      </c>
    </row>
    <row r="158" customFormat="false" ht="189.15" hidden="false" customHeight="false" outlineLevel="0" collapsed="false">
      <c r="A158" s="1" t="n">
        <v>157</v>
      </c>
      <c r="B158" s="1" t="s">
        <v>382</v>
      </c>
      <c r="C158" s="1" t="s">
        <v>416</v>
      </c>
      <c r="D158" s="1" t="s">
        <v>379</v>
      </c>
      <c r="E158" s="1" t="s">
        <v>417</v>
      </c>
      <c r="F158" s="3" t="s">
        <v>418</v>
      </c>
      <c r="G158" s="1" t="str">
        <f aca="false">HYPERLINK("https://drive.google.com/file/d/1p20SPwf-DVmuib93BOKmnk7mcJ8Yvukm/preview","View File")</f>
        <v>View File</v>
      </c>
    </row>
    <row r="159" customFormat="false" ht="102.4" hidden="false" customHeight="false" outlineLevel="0" collapsed="false">
      <c r="A159" s="1" t="n">
        <v>158</v>
      </c>
      <c r="B159" s="1" t="s">
        <v>382</v>
      </c>
      <c r="C159" s="1" t="s">
        <v>419</v>
      </c>
      <c r="D159" s="1" t="s">
        <v>420</v>
      </c>
      <c r="E159" s="1" t="s">
        <v>421</v>
      </c>
      <c r="G159" s="1" t="str">
        <f aca="false">HYPERLINK("https://drive.google.com/file/d/1xFMHSp_w3_GWDtIpHrm8RczZ4-E9MJk6/preview","View File")</f>
        <v>View File</v>
      </c>
    </row>
    <row r="160" customFormat="false" ht="131.3" hidden="false" customHeight="false" outlineLevel="0" collapsed="false">
      <c r="A160" s="1" t="n">
        <v>159</v>
      </c>
      <c r="B160" s="1" t="s">
        <v>382</v>
      </c>
      <c r="C160" s="1" t="s">
        <v>422</v>
      </c>
      <c r="D160" s="1" t="s">
        <v>420</v>
      </c>
      <c r="E160" s="1" t="s">
        <v>423</v>
      </c>
      <c r="G160" s="1" t="str">
        <f aca="false">HYPERLINK("https://drive.google.com/file/d/1wZXZWXWw3tXNPlpGoI7m7q_MbqT5LyqD/preview","View File")</f>
        <v>View File</v>
      </c>
    </row>
    <row r="161" customFormat="false" ht="203.6" hidden="false" customHeight="false" outlineLevel="0" collapsed="false">
      <c r="A161" s="1" t="n">
        <v>160</v>
      </c>
      <c r="B161" s="1" t="s">
        <v>382</v>
      </c>
      <c r="C161" s="1" t="s">
        <v>424</v>
      </c>
      <c r="D161" s="1" t="s">
        <v>379</v>
      </c>
      <c r="E161" s="1" t="s">
        <v>425</v>
      </c>
      <c r="F161" s="3" t="s">
        <v>426</v>
      </c>
      <c r="G161" s="1" t="str">
        <f aca="false">HYPERLINK("https://drive.google.com/file/d/1poNtX68ZTj55-zfmcTa5Zt0fEmhjn9id/preview","View File")</f>
        <v>View File</v>
      </c>
    </row>
    <row r="162" customFormat="false" ht="73.45" hidden="false" customHeight="false" outlineLevel="0" collapsed="false">
      <c r="A162" s="1" t="n">
        <v>161</v>
      </c>
      <c r="B162" s="1" t="s">
        <v>382</v>
      </c>
      <c r="C162" s="1" t="s">
        <v>427</v>
      </c>
      <c r="D162" s="1" t="s">
        <v>379</v>
      </c>
      <c r="E162" s="1" t="s">
        <v>428</v>
      </c>
      <c r="G162" s="1" t="str">
        <f aca="false">HYPERLINK("https://drive.google.com/file/d/1M7OvC7N60VzPcBNU7UqF-sEp5PBdISDJ/preview","View File")</f>
        <v>View File</v>
      </c>
    </row>
    <row r="163" customFormat="false" ht="160.2" hidden="false" customHeight="false" outlineLevel="0" collapsed="false">
      <c r="A163" s="1" t="n">
        <v>162</v>
      </c>
      <c r="B163" s="1" t="s">
        <v>382</v>
      </c>
      <c r="C163" s="1" t="s">
        <v>429</v>
      </c>
      <c r="D163" s="1" t="s">
        <v>379</v>
      </c>
      <c r="E163" s="1" t="s">
        <v>430</v>
      </c>
      <c r="F163" s="3" t="s">
        <v>431</v>
      </c>
      <c r="G163" s="1" t="str">
        <f aca="false">HYPERLINK("https://drive.google.com/file/d/1jQiQHc0Av9dzDnRMa6qJixDDWW-iM3DF/preview","View File")</f>
        <v>View File</v>
      </c>
    </row>
    <row r="164" customFormat="false" ht="218.05" hidden="false" customHeight="false" outlineLevel="0" collapsed="false">
      <c r="A164" s="1" t="n">
        <v>163</v>
      </c>
      <c r="B164" s="1" t="s">
        <v>382</v>
      </c>
      <c r="C164" s="1" t="s">
        <v>432</v>
      </c>
      <c r="D164" s="1" t="s">
        <v>379</v>
      </c>
      <c r="E164" s="1" t="s">
        <v>433</v>
      </c>
      <c r="F164" s="1" t="s">
        <v>434</v>
      </c>
      <c r="G164" s="1" t="str">
        <f aca="false">HYPERLINK("https://drive.google.com/file/d/1nBqjD92acK9yOONMgt_rJcHJGWvT86Gr/preview","View File")</f>
        <v>View File</v>
      </c>
    </row>
    <row r="165" customFormat="false" ht="218.05" hidden="false" customHeight="false" outlineLevel="0" collapsed="false">
      <c r="A165" s="1" t="n">
        <v>164</v>
      </c>
      <c r="B165" s="1" t="s">
        <v>382</v>
      </c>
      <c r="C165" s="1" t="s">
        <v>435</v>
      </c>
      <c r="D165" s="1" t="s">
        <v>379</v>
      </c>
      <c r="E165" s="1" t="s">
        <v>436</v>
      </c>
      <c r="F165" s="3" t="s">
        <v>437</v>
      </c>
      <c r="G165" s="1" t="str">
        <f aca="false">HYPERLINK("https://drive.google.com/file/d/1tVymi1GV6B3Dzv4NfJYnIaWCLAiWXJ-w/preview","View File")</f>
        <v>View File</v>
      </c>
    </row>
    <row r="166" customFormat="false" ht="203.6" hidden="false" customHeight="false" outlineLevel="0" collapsed="false">
      <c r="A166" s="1" t="n">
        <v>165</v>
      </c>
      <c r="B166" s="1" t="s">
        <v>382</v>
      </c>
      <c r="C166" s="1" t="s">
        <v>438</v>
      </c>
      <c r="D166" s="1" t="s">
        <v>379</v>
      </c>
      <c r="E166" s="1" t="s">
        <v>439</v>
      </c>
      <c r="F166" s="1" t="s">
        <v>440</v>
      </c>
      <c r="G166" s="1" t="str">
        <f aca="false">HYPERLINK("https://drive.google.com/file/d/13KRfTja9tW6PHFUZkyaOfEkKIzyiL9Ut/preview","View File")</f>
        <v>View File</v>
      </c>
    </row>
    <row r="167" customFormat="false" ht="174.65" hidden="false" customHeight="false" outlineLevel="0" collapsed="false">
      <c r="A167" s="1" t="n">
        <v>166</v>
      </c>
      <c r="B167" s="1" t="s">
        <v>382</v>
      </c>
      <c r="C167" s="1" t="s">
        <v>441</v>
      </c>
      <c r="D167" s="1" t="s">
        <v>379</v>
      </c>
      <c r="E167" s="1" t="s">
        <v>442</v>
      </c>
      <c r="F167" s="1" t="s">
        <v>443</v>
      </c>
      <c r="G167" s="1" t="str">
        <f aca="false">HYPERLINK("https://drive.google.com/file/d/1N-BNT9G1L8KpWqS0X3sOolfc43FVvG3R/preview","View File")</f>
        <v>View File</v>
      </c>
    </row>
    <row r="168" customFormat="false" ht="116.85" hidden="false" customHeight="false" outlineLevel="0" collapsed="false">
      <c r="A168" s="1" t="n">
        <v>167</v>
      </c>
      <c r="B168" s="1" t="s">
        <v>382</v>
      </c>
      <c r="C168" s="1" t="s">
        <v>444</v>
      </c>
      <c r="D168" s="1" t="s">
        <v>379</v>
      </c>
      <c r="E168" s="1" t="s">
        <v>445</v>
      </c>
      <c r="G168" s="1" t="str">
        <f aca="false">HYPERLINK("https://drive.google.com/file/d/1aAi7t_t_yQfdaxSMzMLP5CtKdL-gRvUZ/preview","View File")</f>
        <v>View File</v>
      </c>
    </row>
    <row r="169" customFormat="false" ht="232.5" hidden="false" customHeight="false" outlineLevel="0" collapsed="false">
      <c r="A169" s="1" t="n">
        <v>168</v>
      </c>
      <c r="B169" s="1" t="s">
        <v>382</v>
      </c>
      <c r="C169" s="1" t="s">
        <v>446</v>
      </c>
      <c r="D169" s="1" t="s">
        <v>379</v>
      </c>
      <c r="E169" s="1" t="s">
        <v>447</v>
      </c>
      <c r="F169" s="1" t="s">
        <v>448</v>
      </c>
      <c r="G169" s="1" t="str">
        <f aca="false">HYPERLINK("https://drive.google.com/file/d/1xcG9IUizrKBXDf2QRARu-_OHCbBuDtxF/preview","View File")</f>
        <v>View File</v>
      </c>
    </row>
    <row r="170" customFormat="false" ht="116.85" hidden="false" customHeight="false" outlineLevel="0" collapsed="false">
      <c r="A170" s="1" t="n">
        <v>169</v>
      </c>
      <c r="B170" s="1" t="s">
        <v>382</v>
      </c>
      <c r="C170" s="1" t="s">
        <v>449</v>
      </c>
      <c r="D170" s="1" t="s">
        <v>379</v>
      </c>
      <c r="E170" s="1" t="s">
        <v>450</v>
      </c>
      <c r="F170" s="1" t="s">
        <v>451</v>
      </c>
      <c r="G170" s="1" t="str">
        <f aca="false">HYPERLINK("https://drive.google.com/file/d/10JhEg4mnAFc9SpDpoocs-rVajpjc4B7E/preview","View File")</f>
        <v>View File</v>
      </c>
    </row>
    <row r="171" customFormat="false" ht="160.2" hidden="false" customHeight="false" outlineLevel="0" collapsed="false">
      <c r="A171" s="1" t="n">
        <v>170</v>
      </c>
      <c r="B171" s="1" t="s">
        <v>382</v>
      </c>
      <c r="C171" s="1" t="s">
        <v>452</v>
      </c>
      <c r="D171" s="1" t="s">
        <v>453</v>
      </c>
      <c r="F171" s="3" t="s">
        <v>454</v>
      </c>
      <c r="G171" s="1" t="str">
        <f aca="false">HYPERLINK("https://drive.google.com/file/d/1I6DHyRk__vdR2NRW39Ao_T5-OpLhDN3f/preview","View File")</f>
        <v>View File</v>
      </c>
    </row>
    <row r="172" customFormat="false" ht="232.5" hidden="false" customHeight="false" outlineLevel="0" collapsed="false">
      <c r="A172" s="1" t="n">
        <v>171</v>
      </c>
      <c r="B172" s="1" t="s">
        <v>382</v>
      </c>
      <c r="C172" s="1" t="s">
        <v>455</v>
      </c>
      <c r="D172" s="1" t="s">
        <v>456</v>
      </c>
      <c r="E172" s="1" t="s">
        <v>457</v>
      </c>
      <c r="F172" s="1" t="s">
        <v>458</v>
      </c>
      <c r="G172" s="1" t="str">
        <f aca="false">HYPERLINK("https://drive.google.com/file/d/1TV6yJqNfSbgHa1G9MxGR1Nqbj_H_Uzdw/preview","View File")</f>
        <v>View File</v>
      </c>
    </row>
    <row r="173" customFormat="false" ht="160.2" hidden="false" customHeight="false" outlineLevel="0" collapsed="false">
      <c r="A173" s="1" t="n">
        <v>172</v>
      </c>
      <c r="B173" s="1" t="s">
        <v>382</v>
      </c>
      <c r="C173" s="1" t="s">
        <v>459</v>
      </c>
      <c r="D173" s="1" t="s">
        <v>456</v>
      </c>
      <c r="E173" s="1" t="s">
        <v>460</v>
      </c>
      <c r="F173" s="3" t="s">
        <v>461</v>
      </c>
      <c r="G173" s="1" t="str">
        <f aca="false">HYPERLINK("https://drive.google.com/file/d/1Ziwgn9v8FhX7D5cbcTY6zlOt0C5i7EyI/preview","View File")</f>
        <v>View File</v>
      </c>
    </row>
    <row r="174" customFormat="false" ht="160.2" hidden="false" customHeight="false" outlineLevel="0" collapsed="false">
      <c r="A174" s="1" t="n">
        <v>173</v>
      </c>
      <c r="B174" s="1" t="s">
        <v>382</v>
      </c>
      <c r="C174" s="1" t="s">
        <v>462</v>
      </c>
      <c r="D174" s="1" t="s">
        <v>456</v>
      </c>
      <c r="E174" s="1" t="s">
        <v>463</v>
      </c>
      <c r="F174" s="1" t="s">
        <v>464</v>
      </c>
      <c r="G174" s="1" t="str">
        <f aca="false">HYPERLINK("https://drive.google.com/file/d/12MS9c05uary3oXP9BuCPYK-LCR_OmYfT/preview","View File")</f>
        <v>View File</v>
      </c>
    </row>
    <row r="175" customFormat="false" ht="131.3" hidden="false" customHeight="false" outlineLevel="0" collapsed="false">
      <c r="A175" s="1" t="n">
        <v>174</v>
      </c>
      <c r="B175" s="1" t="s">
        <v>382</v>
      </c>
      <c r="C175" s="1" t="s">
        <v>465</v>
      </c>
      <c r="D175" s="1" t="s">
        <v>466</v>
      </c>
      <c r="E175" s="1" t="s">
        <v>467</v>
      </c>
      <c r="F175" s="3" t="s">
        <v>468</v>
      </c>
      <c r="G175" s="1" t="str">
        <f aca="false">HYPERLINK("https://drive.google.com/file/d/1XIxlZsHp-rThALAnTH4Yq3IKwQuOOjAn/preview","View File")</f>
        <v>View File</v>
      </c>
    </row>
    <row r="176" customFormat="false" ht="246.95" hidden="false" customHeight="false" outlineLevel="0" collapsed="false">
      <c r="A176" s="1" t="n">
        <v>175</v>
      </c>
      <c r="B176" s="1" t="s">
        <v>382</v>
      </c>
      <c r="C176" s="1" t="s">
        <v>469</v>
      </c>
      <c r="D176" s="1" t="s">
        <v>466</v>
      </c>
      <c r="E176" s="1" t="s">
        <v>470</v>
      </c>
      <c r="F176" s="3" t="s">
        <v>471</v>
      </c>
      <c r="G176" s="1" t="str">
        <f aca="false">HYPERLINK("https://drive.google.com/file/d/1xb7FiZSj_iNq1hLfnE4o0xLCdlRVca4X/preview","View File")</f>
        <v>View File</v>
      </c>
    </row>
    <row r="177" customFormat="false" ht="87.95" hidden="false" customHeight="false" outlineLevel="0" collapsed="false">
      <c r="A177" s="1" t="n">
        <v>176</v>
      </c>
      <c r="B177" s="1" t="s">
        <v>382</v>
      </c>
      <c r="C177" s="1" t="s">
        <v>472</v>
      </c>
      <c r="D177" s="1" t="s">
        <v>379</v>
      </c>
      <c r="E177" s="1" t="s">
        <v>473</v>
      </c>
      <c r="G177" s="1" t="str">
        <f aca="false">HYPERLINK("https://drive.google.com/file/d/1RxwYuxI5bT6NOZ41tUi9CevvrXf2t-Wg/preview","View File")</f>
        <v>View File</v>
      </c>
    </row>
    <row r="178" customFormat="false" ht="102.4" hidden="false" customHeight="false" outlineLevel="0" collapsed="false">
      <c r="A178" s="1" t="n">
        <v>177</v>
      </c>
      <c r="B178" s="1" t="s">
        <v>382</v>
      </c>
      <c r="C178" s="1" t="s">
        <v>474</v>
      </c>
      <c r="D178" s="1" t="s">
        <v>475</v>
      </c>
      <c r="E178" s="1" t="s">
        <v>476</v>
      </c>
      <c r="G178" s="1" t="str">
        <f aca="false">HYPERLINK("https://drive.google.com/file/d/10AXSKVH6Iq7aMhxH6oDEg5C0-JTPCKLN/preview","View File")</f>
        <v>View File</v>
      </c>
    </row>
    <row r="179" customFormat="false" ht="145.75" hidden="false" customHeight="false" outlineLevel="0" collapsed="false">
      <c r="A179" s="1" t="n">
        <v>178</v>
      </c>
      <c r="B179" s="1" t="s">
        <v>382</v>
      </c>
      <c r="C179" s="1" t="s">
        <v>477</v>
      </c>
      <c r="D179" s="1" t="s">
        <v>466</v>
      </c>
      <c r="E179" s="1" t="s">
        <v>473</v>
      </c>
      <c r="G179" s="1" t="str">
        <f aca="false">HYPERLINK("https://drive.google.com/file/d/1zfslu1a-SA0LrhYvLnQ2LtB4azin83Tx/preview","View File")</f>
        <v>View File</v>
      </c>
    </row>
  </sheetData>
  <hyperlinks>
    <hyperlink ref="F3" r:id="rId1" display="http://dx.doi.org/10.24327/23956429.ijcmpr20170250"/>
    <hyperlink ref="F4" r:id="rId2" display="https://www.ijpt.org/viw/2/2"/>
    <hyperlink ref="F5" r:id="rId3" display="http://www.ijcpcr.com/morecontents.php?year=2012&amp;qutr=2&amp;issue=2"/>
    <hyperlink ref="F6" r:id="rId4" display="https://www.ijprjournal.org/viw/2/2"/>
    <hyperlink ref="F7" r:id="rId5" display="https://www.jsrponline.com/archives/2012/116/Issue%201%20(Mar%202012)"/>
    <hyperlink ref="F10" r:id="rId6" display="http://www.ijopjournal.com/viw/2/2#"/>
    <hyperlink ref="F13" r:id="rId7" display="http://www.preclinicaljournal.com/viw/4/2"/>
    <hyperlink ref="F15" r:id="rId8" display="https://www.ijprjournal.org/viw/3/2"/>
    <hyperlink ref="F16" r:id="rId9" display="https://www.ijppdr.com/viw/3/2"/>
    <hyperlink ref="F17" r:id="rId10" display="https://www.ijpt.org/viw/3/2"/>
    <hyperlink ref="F18" r:id="rId11" display="https://journal-index.org/index.php/asi/article/view/986"/>
    <hyperlink ref="F20" r:id="rId12" display="https://www.ijepjournal.com/view_content.php?quat=4&amp;year=2014&amp;issue=2"/>
    <hyperlink ref="F21" r:id="rId13" display="http://jbsr.pharmainfo.in/issue.php?issue=20090101"/>
    <hyperlink ref="F24" r:id="rId14" display="https://ijamscr.com/ijamscr/article/view/56"/>
    <hyperlink ref="F26" r:id="rId15" display="https://www.journalofscience.net/viw/4/3"/>
    <hyperlink ref="F27" r:id="rId16" display="https://www.ijpt.org/viw/4/2"/>
    <hyperlink ref="F28" r:id="rId17" display="https://www.ijsurgery.com/index.php/isj/article/view/768"/>
    <hyperlink ref="F29" r:id="rId18" display="https://www.ijsar.in/archiveslist.aspx?id=25"/>
    <hyperlink ref="F30" r:id="rId19" display="http://www.ijss-sn.com/volume-4-issue-08---november-2016.html"/>
    <hyperlink ref="F31" r:id="rId20" display="https://www.allresearchjournal.com/archives/?year=2016&amp;vol=2&amp;issue=9&amp;part=D"/>
    <hyperlink ref="F32" r:id="rId21" display="http://www.ijss-sn.com/volume-4-issue-09---december-2016.html"/>
    <hyperlink ref="F35" r:id="rId22" display="http://www.journalcra.com/article/satisfaction-levels-indoor-patients-rural-tertiary-care-hospital-himachal-pradesh"/>
    <hyperlink ref="F37" r:id="rId23" display="https://dx.doi.org/10.18535/jmscr/v5i12.43"/>
    <hyperlink ref="F38" r:id="rId24" display="https://dx.doi.org/10.18535/jmscr/v6i10.156"/>
    <hyperlink ref="F39" r:id="rId25" display="https://doi.org/10.33545/surgery.2019.v3.i3a.144"/>
    <hyperlink ref="F40" r:id="rId26" display="https://dx.doi.org/10.18535/jmscr/v7i12.77"/>
    <hyperlink ref="F41" r:id="rId27" display="https://dx.doi.org/10.18535/jmscr/v7i5.16"/>
    <hyperlink ref="F42" r:id="rId28" display="https://dx.doi.org/10.18535/jmscr/v7i5.15"/>
    <hyperlink ref="F43" r:id="rId29" display="http://www.surgeryscience.com/archives/2020.v4.i1.c.321"/>
    <hyperlink ref="F44" r:id="rId30" display="http://www.ijmacr.com/issue/pagedata/202/Safety-and-Efficacy-of-Tramadol-in-Relieving-Post-Operative-Pain"/>
    <hyperlink ref="F45" r:id="rId31" display="https://aijournals.com/index.php/ajs/article/view/1859"/>
    <hyperlink ref="F46" r:id="rId32" display="https://aijournals.com/index.php/ajs/article/view/1858"/>
    <hyperlink ref="F47" r:id="rId33" display="http://www.ijmacr.com/issue/pagedata/520/Laparoscopic-vs-Open-http://www.ijmacr.com/issue/pagedata/520/Laparoscopic-vs-Open-Drainage-of-Complex-Pyogenic-Liver-Abscess"/>
    <hyperlink ref="F86" r:id="rId34" display="https://www.rjpbcs.com/2011_2.4.html"/>
    <hyperlink ref="F87" r:id="rId35" display="https://ijrps.com/index.php/home/article/view/3595"/>
    <hyperlink ref="F89" r:id="rId36" display="https://journalijcmes.com/issues/local-application-phenytoin-sodium-diabetic-ulcers-randomized-prospective-study"/>
    <hyperlink ref="F90" r:id="rId37" display="http://journalijmrr.com/?page_id=1397"/>
    <hyperlink ref="F92" r:id="rId38" display="https://www.ijsar.in/archiveslist.aspx?id=26"/>
    <hyperlink ref="F93" r:id="rId39" display="https://www.ijsar.in/archiveslist.aspx?id=26"/>
    <hyperlink ref="F94" r:id="rId40" display="https://www.ijsar.in/archiveslist.aspx?id=26"/>
    <hyperlink ref="F96" r:id="rId41" display="https://dx.doi.org/10.18535/jmscr/v5i10.130"/>
    <hyperlink ref="F97" r:id="rId42" display="https://www.ijsar.in/archiveslist.aspx?id=40"/>
    <hyperlink ref="F100" r:id="rId43" display="https://dx.doi.org/10.18535/jmscr/v7i6.156"/>
    <hyperlink ref="F101" r:id="rId44" display="https://www.ijmacr.com/issue/archive_issue/25"/>
    <hyperlink ref="F102" r:id="rId45" display="http://www.ijmacr.com/issue/pagedata/514/Study-on-stage-of-breast-carcinoma-at-the-time-of-hospitalisation"/>
    <hyperlink ref="F137" r:id="rId46" display="https://www.worldwidejournals.com/paripex/recent_issues_pdf/2016/December/patient-satisfaction-on-hospital-catering-and-dietary-management-in-a-specialty-hospital_December_2016_1108090566_0811838.pdf"/>
    <hyperlink ref="F140" r:id="rId47" display="https://www.elixirpublishers.com/index.php?route=articles/archives&amp;month=January&amp;year=2017"/>
    <hyperlink ref="F145" r:id="rId48" display="https://www.wjpr.net/ abstract show/6550"/>
    <hyperlink ref="F147" r:id="rId49" display="https://www.worldwidejournals.com/paripex/recent_issues_pdf/2016/December/a-project-report-on-customer-stisfaction-towrds-patients-at-billroth-hospital_December_2016_9006566011_9700705.pdf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2025-09-16T15:34:12Z</dcterms:created>
  <dc:creator>Dr JS</dc:creator>
  <dc:description/>
  <dc:language>en-IN</dc:language>
  <cp:lastModifiedBy/>
  <dcterms:modified xsi:type="dcterms:W3CDTF">2025-10-30T10:32:18Z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