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abuch/Documents/BU/Research/DISSERTATION/Study 1 Data files/"/>
    </mc:Choice>
  </mc:AlternateContent>
  <xr:revisionPtr revIDLastSave="0" documentId="13_ncr:1_{DA0FD263-B05F-BB4D-A12E-97B9B6A2D72F}" xr6:coauthVersionLast="47" xr6:coauthVersionMax="47" xr10:uidLastSave="{00000000-0000-0000-0000-000000000000}"/>
  <bookViews>
    <workbookView xWindow="3400" yWindow="680" windowWidth="30440" windowHeight="19680" xr2:uid="{9CB59212-6BF2-4B45-AB32-836D62875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B110" i="1"/>
  <c r="C111" i="1"/>
  <c r="D111" i="1"/>
  <c r="C110" i="1"/>
  <c r="D110" i="1"/>
  <c r="E110" i="1"/>
  <c r="CB48" i="1"/>
  <c r="CB47" i="1"/>
  <c r="BX48" i="1"/>
  <c r="BX47" i="1"/>
  <c r="BT48" i="1"/>
  <c r="BT47" i="1"/>
  <c r="BP48" i="1"/>
  <c r="BP47" i="1"/>
  <c r="BL48" i="1"/>
  <c r="BL47" i="1"/>
  <c r="BH48" i="1"/>
  <c r="BH47" i="1"/>
  <c r="BD47" i="1"/>
  <c r="BD48" i="1"/>
  <c r="AZ47" i="1"/>
  <c r="AZ48" i="1"/>
  <c r="AV48" i="1"/>
  <c r="AV47" i="1"/>
  <c r="AR48" i="1"/>
  <c r="AR47" i="1"/>
  <c r="AN48" i="1"/>
  <c r="AN47" i="1"/>
  <c r="AJ47" i="1"/>
  <c r="L47" i="1"/>
  <c r="H47" i="1"/>
  <c r="AJ48" i="1"/>
  <c r="AF48" i="1"/>
  <c r="AF47" i="1"/>
  <c r="AB48" i="1"/>
  <c r="AB47" i="1"/>
  <c r="X48" i="1"/>
  <c r="X47" i="1"/>
  <c r="T48" i="1"/>
  <c r="T47" i="1"/>
  <c r="P47" i="1"/>
  <c r="P48" i="1"/>
  <c r="L48" i="1"/>
  <c r="H48" i="1"/>
  <c r="D48" i="1"/>
  <c r="D47" i="1"/>
  <c r="F111" i="1"/>
  <c r="G111" i="1"/>
  <c r="H111" i="1"/>
  <c r="J111" i="1"/>
  <c r="K111" i="1"/>
  <c r="B111" i="1"/>
  <c r="J110" i="1"/>
  <c r="K110" i="1"/>
  <c r="G110" i="1"/>
  <c r="H110" i="1"/>
  <c r="CB54" i="1"/>
  <c r="CB53" i="1"/>
  <c r="BX54" i="1"/>
  <c r="BX53" i="1"/>
  <c r="BS21" i="1"/>
  <c r="BS22" i="1"/>
  <c r="BS20" i="1"/>
  <c r="BS19" i="1"/>
  <c r="BT54" i="1"/>
  <c r="BT53" i="1"/>
  <c r="BP54" i="1"/>
  <c r="BP53" i="1"/>
  <c r="BL54" i="1"/>
  <c r="BL53" i="1"/>
  <c r="BH54" i="1"/>
  <c r="BH53" i="1"/>
  <c r="BD54" i="1"/>
  <c r="BD53" i="1"/>
  <c r="AZ54" i="1"/>
  <c r="AZ53" i="1"/>
  <c r="AV53" i="1"/>
  <c r="AV54" i="1"/>
  <c r="AR54" i="1"/>
  <c r="AR53" i="1"/>
  <c r="E111" i="1" l="1"/>
  <c r="AN54" i="1" l="1"/>
  <c r="AN53" i="1"/>
  <c r="AJ54" i="1"/>
  <c r="AJ53" i="1"/>
  <c r="AF54" i="1"/>
  <c r="AF53" i="1"/>
  <c r="AB54" i="1"/>
  <c r="AB53" i="1"/>
  <c r="X54" i="1"/>
  <c r="X53" i="1"/>
  <c r="T54" i="1"/>
  <c r="T53" i="1"/>
  <c r="P54" i="1"/>
  <c r="P53" i="1"/>
  <c r="L54" i="1"/>
  <c r="L53" i="1"/>
  <c r="H54" i="1"/>
  <c r="H53" i="1"/>
  <c r="D54" i="1"/>
  <c r="D53" i="1"/>
  <c r="I102" i="1" l="1"/>
  <c r="I100" i="1"/>
  <c r="I97" i="1"/>
  <c r="I101" i="1"/>
  <c r="I99" i="1"/>
  <c r="I103" i="1"/>
  <c r="I104" i="1"/>
  <c r="I105" i="1"/>
  <c r="I95" i="1"/>
  <c r="I93" i="1"/>
  <c r="I94" i="1"/>
  <c r="I91" i="1"/>
  <c r="I89" i="1"/>
  <c r="I98" i="1"/>
  <c r="I96" i="1"/>
  <c r="I90" i="1"/>
  <c r="I92" i="1"/>
  <c r="CB44" i="1"/>
  <c r="CB49" i="1" s="1"/>
  <c r="CB43" i="1"/>
  <c r="CB46" i="1" s="1"/>
  <c r="BX44" i="1"/>
  <c r="BX49" i="1" s="1"/>
  <c r="BX43" i="1"/>
  <c r="BX46" i="1" s="1"/>
  <c r="BT44" i="1"/>
  <c r="BT49" i="1" s="1"/>
  <c r="BT43" i="1"/>
  <c r="BT46" i="1" s="1"/>
  <c r="BP44" i="1"/>
  <c r="BP49" i="1" s="1"/>
  <c r="BP43" i="1"/>
  <c r="BP46" i="1" s="1"/>
  <c r="BL44" i="1"/>
  <c r="BL49" i="1" s="1"/>
  <c r="BL43" i="1"/>
  <c r="BL46" i="1" s="1"/>
  <c r="BH44" i="1"/>
  <c r="BH49" i="1" s="1"/>
  <c r="BH43" i="1"/>
  <c r="BH46" i="1" s="1"/>
  <c r="BD44" i="1"/>
  <c r="BD49" i="1" s="1"/>
  <c r="BD43" i="1"/>
  <c r="BD46" i="1" s="1"/>
  <c r="AZ44" i="1"/>
  <c r="AZ49" i="1" s="1"/>
  <c r="AZ43" i="1"/>
  <c r="AZ46" i="1" s="1"/>
  <c r="AV44" i="1"/>
  <c r="AV49" i="1" s="1"/>
  <c r="AV43" i="1"/>
  <c r="AV46" i="1" s="1"/>
  <c r="AR44" i="1"/>
  <c r="AR49" i="1" s="1"/>
  <c r="AR43" i="1"/>
  <c r="AR46" i="1" s="1"/>
  <c r="AN44" i="1"/>
  <c r="AN49" i="1" s="1"/>
  <c r="AN43" i="1"/>
  <c r="AJ44" i="1"/>
  <c r="AJ49" i="1" s="1"/>
  <c r="AJ43" i="1"/>
  <c r="AJ46" i="1" s="1"/>
  <c r="AF44" i="1"/>
  <c r="AF49" i="1" s="1"/>
  <c r="AF43" i="1"/>
  <c r="AF46" i="1" s="1"/>
  <c r="AB44" i="1"/>
  <c r="AB49" i="1" s="1"/>
  <c r="AB43" i="1"/>
  <c r="AB46" i="1" s="1"/>
  <c r="X44" i="1"/>
  <c r="X49" i="1" s="1"/>
  <c r="X43" i="1"/>
  <c r="X46" i="1" s="1"/>
  <c r="T44" i="1"/>
  <c r="T49" i="1" s="1"/>
  <c r="T43" i="1"/>
  <c r="T46" i="1" s="1"/>
  <c r="P44" i="1"/>
  <c r="P49" i="1" s="1"/>
  <c r="P43" i="1"/>
  <c r="P46" i="1" s="1"/>
  <c r="L44" i="1"/>
  <c r="L49" i="1" s="1"/>
  <c r="L43" i="1"/>
  <c r="L46" i="1" s="1"/>
  <c r="H44" i="1"/>
  <c r="H49" i="1" s="1"/>
  <c r="H43" i="1"/>
  <c r="H46" i="1" s="1"/>
  <c r="D44" i="1"/>
  <c r="D49" i="1" s="1"/>
  <c r="D43" i="1"/>
  <c r="AZ50" i="1" l="1"/>
  <c r="CB50" i="1"/>
  <c r="AV50" i="1"/>
  <c r="I111" i="1"/>
  <c r="I110" i="1"/>
  <c r="BX50" i="1"/>
  <c r="AB50" i="1"/>
  <c r="AN50" i="1"/>
  <c r="P50" i="1"/>
  <c r="BL50" i="1"/>
  <c r="AN46" i="1"/>
  <c r="BT50" i="1"/>
  <c r="AJ50" i="1"/>
  <c r="T50" i="1"/>
  <c r="BP50" i="1"/>
  <c r="X50" i="1"/>
  <c r="AR50" i="1"/>
  <c r="D50" i="1"/>
  <c r="H50" i="1"/>
  <c r="AF50" i="1"/>
  <c r="BD50" i="1"/>
  <c r="L50" i="1"/>
  <c r="BH50" i="1"/>
  <c r="D46" i="1"/>
  <c r="CA31" i="1" l="1"/>
  <c r="CA32" i="1"/>
  <c r="CA33" i="1"/>
  <c r="BO21" i="1"/>
  <c r="BO22" i="1"/>
  <c r="BO17" i="1"/>
  <c r="BO18" i="1"/>
  <c r="BO19" i="1"/>
  <c r="BO20" i="1"/>
  <c r="BO16" i="1"/>
  <c r="BO12" i="1"/>
  <c r="BO13" i="1"/>
  <c r="BO14" i="1"/>
  <c r="BO15" i="1"/>
  <c r="BO11" i="1"/>
  <c r="BO7" i="1"/>
  <c r="BO8" i="1"/>
  <c r="BO9" i="1"/>
  <c r="BO10" i="1"/>
  <c r="BO6" i="1"/>
  <c r="BO4" i="1"/>
  <c r="BO5" i="1"/>
  <c r="BO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A19" i="1"/>
  <c r="AA20" i="1"/>
  <c r="AA21" i="1"/>
  <c r="AA22" i="1"/>
  <c r="AA18" i="1"/>
  <c r="AA14" i="1"/>
  <c r="AA15" i="1"/>
  <c r="AA16" i="1"/>
  <c r="AA17" i="1"/>
  <c r="AA13" i="1"/>
  <c r="AA10" i="1"/>
  <c r="AA11" i="1"/>
  <c r="AA12" i="1"/>
  <c r="AA9" i="1"/>
  <c r="AA5" i="1"/>
  <c r="AA6" i="1"/>
  <c r="AA7" i="1"/>
  <c r="AA8" i="1"/>
  <c r="AA4" i="1"/>
  <c r="AA3" i="1"/>
  <c r="W3" i="1"/>
  <c r="W19" i="1"/>
  <c r="W20" i="1"/>
  <c r="W21" i="1"/>
  <c r="W22" i="1"/>
  <c r="W18" i="1"/>
  <c r="W14" i="1"/>
  <c r="W15" i="1"/>
  <c r="W16" i="1"/>
  <c r="W17" i="1"/>
  <c r="W13" i="1"/>
  <c r="W9" i="1"/>
  <c r="W10" i="1"/>
  <c r="W11" i="1"/>
  <c r="W12" i="1"/>
  <c r="W8" i="1"/>
  <c r="W5" i="1"/>
  <c r="W6" i="1"/>
  <c r="W7" i="1"/>
  <c r="W4" i="1"/>
  <c r="S42" i="1"/>
  <c r="S19" i="1"/>
  <c r="S20" i="1"/>
  <c r="S21" i="1"/>
  <c r="S22" i="1"/>
  <c r="S18" i="1"/>
  <c r="S14" i="1"/>
  <c r="S15" i="1"/>
  <c r="S16" i="1"/>
  <c r="S17" i="1"/>
  <c r="S13" i="1"/>
  <c r="S9" i="1"/>
  <c r="S10" i="1"/>
  <c r="S11" i="1"/>
  <c r="S12" i="1"/>
  <c r="S8" i="1"/>
  <c r="S6" i="1"/>
  <c r="S7" i="1"/>
  <c r="S4" i="1"/>
  <c r="S5" i="1"/>
  <c r="S3" i="1"/>
  <c r="O21" i="1"/>
  <c r="O22" i="1"/>
  <c r="O20" i="1"/>
  <c r="O16" i="1"/>
  <c r="O17" i="1"/>
  <c r="O18" i="1"/>
  <c r="O19" i="1"/>
  <c r="O15" i="1"/>
  <c r="O11" i="1"/>
  <c r="O12" i="1"/>
  <c r="O13" i="1"/>
  <c r="O14" i="1"/>
  <c r="O10" i="1"/>
  <c r="O6" i="1"/>
  <c r="O7" i="1"/>
  <c r="O8" i="1"/>
  <c r="O9" i="1"/>
  <c r="O5" i="1"/>
  <c r="O4" i="1"/>
  <c r="O3" i="1"/>
  <c r="K19" i="1"/>
  <c r="K20" i="1"/>
  <c r="K21" i="1"/>
  <c r="K22" i="1"/>
  <c r="K18" i="1"/>
  <c r="K14" i="1"/>
  <c r="K15" i="1"/>
  <c r="K16" i="1"/>
  <c r="K17" i="1"/>
  <c r="K13" i="1"/>
  <c r="K9" i="1"/>
  <c r="K10" i="1"/>
  <c r="K11" i="1"/>
  <c r="K12" i="1"/>
  <c r="K8" i="1"/>
  <c r="K4" i="1"/>
  <c r="K5" i="1"/>
  <c r="K6" i="1"/>
  <c r="K7" i="1"/>
  <c r="K3" i="1"/>
  <c r="G3" i="1"/>
  <c r="G22" i="1"/>
  <c r="G21" i="1"/>
  <c r="G4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CA24" i="1"/>
  <c r="CA25" i="1"/>
  <c r="CA26" i="1"/>
  <c r="CA27" i="1"/>
  <c r="CA28" i="1"/>
  <c r="CA29" i="1"/>
  <c r="CA30" i="1"/>
  <c r="CA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3" i="1"/>
</calcChain>
</file>

<file path=xl/sharedStrings.xml><?xml version="1.0" encoding="utf-8"?>
<sst xmlns="http://schemas.openxmlformats.org/spreadsheetml/2006/main" count="1103" uniqueCount="46">
  <si>
    <t>Day No</t>
  </si>
  <si>
    <t>Date</t>
  </si>
  <si>
    <t>Attendance</t>
  </si>
  <si>
    <t>Day</t>
  </si>
  <si>
    <t>.</t>
  </si>
  <si>
    <t>F</t>
  </si>
  <si>
    <t>Reason</t>
  </si>
  <si>
    <t>M</t>
  </si>
  <si>
    <t>C</t>
  </si>
  <si>
    <t>E</t>
  </si>
  <si>
    <t>B</t>
  </si>
  <si>
    <t>A</t>
  </si>
  <si>
    <t>L</t>
  </si>
  <si>
    <t>O</t>
  </si>
  <si>
    <t>I</t>
  </si>
  <si>
    <t>118 (*retrospective dates invalid)</t>
  </si>
  <si>
    <t>121 (*retrospective dates invalid)</t>
  </si>
  <si>
    <t>C(/E)</t>
  </si>
  <si>
    <t>C(/L)</t>
  </si>
  <si>
    <t>A then C</t>
  </si>
  <si>
    <t>H</t>
  </si>
  <si>
    <t>E, then B</t>
  </si>
  <si>
    <t>B, then E</t>
  </si>
  <si>
    <t>140 (*retrospective dates invalid)</t>
  </si>
  <si>
    <t>% days fully absent</t>
  </si>
  <si>
    <t>% days any absence</t>
  </si>
  <si>
    <t>Total full absences</t>
  </si>
  <si>
    <t>Total partial absence</t>
  </si>
  <si>
    <t>% days partial absence</t>
  </si>
  <si>
    <t>% unique episodes (full absence only)</t>
  </si>
  <si>
    <t>RANK ORDER</t>
  </si>
  <si>
    <t>% days fully absen</t>
  </si>
  <si>
    <t xml:space="preserve">Unique episodes </t>
  </si>
  <si>
    <t>total days</t>
  </si>
  <si>
    <t>total absences</t>
  </si>
  <si>
    <t>avg length of episode</t>
  </si>
  <si>
    <t>M/F</t>
  </si>
  <si>
    <t>T-Th</t>
  </si>
  <si>
    <t>Abs. rate M/F</t>
  </si>
  <si>
    <t>Abs rate T-Th</t>
  </si>
  <si>
    <t>total days:</t>
  </si>
  <si>
    <t>days w/attendance problems:</t>
  </si>
  <si>
    <t>SD</t>
  </si>
  <si>
    <t>Results of the paired-t test indicated that there is a non significant small difference between M/Fr (M = 23.1 ,SD = 21.2) and Tu-Th (M = 20 ,SD = 20.4), t(19) = 1.2, p = .254.</t>
  </si>
  <si>
    <t>% days tardy</t>
  </si>
  <si>
    <t>% days left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</si>
</sst>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d"/>
    <numFmt numFmtId="166" formatCode="m\-d\-yyyy"/>
    <numFmt numFmtId="180" formatCode="0.0%"/>
    <numFmt numFmtId="181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0" fontId="1" fillId="3" borderId="4" xfId="0" applyFont="1" applyFill="1" applyBorder="1"/>
    <xf numFmtId="0" fontId="1" fillId="3" borderId="0" xfId="0" applyFont="1" applyFill="1"/>
    <xf numFmtId="165" fontId="0" fillId="0" borderId="7" xfId="0" applyNumberFormat="1" applyBorder="1"/>
    <xf numFmtId="14" fontId="0" fillId="0" borderId="4" xfId="0" applyNumberFormat="1" applyBorder="1"/>
    <xf numFmtId="0" fontId="1" fillId="3" borderId="2" xfId="0" applyFont="1" applyFill="1" applyBorder="1"/>
    <xf numFmtId="14" fontId="0" fillId="0" borderId="6" xfId="0" applyNumberFormat="1" applyBorder="1"/>
    <xf numFmtId="0" fontId="0" fillId="0" borderId="7" xfId="0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wrapText="1"/>
    </xf>
    <xf numFmtId="165" fontId="0" fillId="2" borderId="2" xfId="0" applyNumberFormat="1" applyFill="1" applyBorder="1"/>
    <xf numFmtId="164" fontId="3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1" fillId="2" borderId="0" xfId="0" applyFont="1" applyFill="1"/>
    <xf numFmtId="164" fontId="2" fillId="2" borderId="4" xfId="0" applyNumberFormat="1" applyFont="1" applyFill="1" applyBorder="1" applyAlignment="1">
      <alignment wrapText="1"/>
    </xf>
    <xf numFmtId="165" fontId="0" fillId="2" borderId="0" xfId="0" applyNumberFormat="1" applyFill="1"/>
    <xf numFmtId="164" fontId="3" fillId="2" borderId="4" xfId="0" applyNumberFormat="1" applyFont="1" applyFill="1" applyBorder="1" applyAlignment="1">
      <alignment wrapText="1"/>
    </xf>
    <xf numFmtId="0" fontId="0" fillId="2" borderId="0" xfId="0" applyFill="1"/>
    <xf numFmtId="164" fontId="3" fillId="2" borderId="4" xfId="0" applyNumberFormat="1" applyFont="1" applyFill="1" applyBorder="1"/>
    <xf numFmtId="164" fontId="2" fillId="2" borderId="4" xfId="0" applyNumberFormat="1" applyFont="1" applyFill="1" applyBorder="1" applyAlignment="1">
      <alignment horizontal="left"/>
    </xf>
    <xf numFmtId="166" fontId="2" fillId="2" borderId="4" xfId="0" applyNumberFormat="1" applyFont="1" applyFill="1" applyBorder="1" applyAlignment="1">
      <alignment horizontal="left"/>
    </xf>
    <xf numFmtId="0" fontId="0" fillId="2" borderId="4" xfId="0" applyFill="1" applyBorder="1"/>
    <xf numFmtId="164" fontId="2" fillId="2" borderId="6" xfId="0" applyNumberFormat="1" applyFont="1" applyFill="1" applyBorder="1" applyAlignment="1">
      <alignment wrapText="1"/>
    </xf>
    <xf numFmtId="165" fontId="0" fillId="2" borderId="7" xfId="0" applyNumberFormat="1" applyFill="1" applyBorder="1"/>
    <xf numFmtId="164" fontId="3" fillId="2" borderId="6" xfId="0" applyNumberFormat="1" applyFont="1" applyFill="1" applyBorder="1" applyAlignment="1">
      <alignment wrapText="1"/>
    </xf>
    <xf numFmtId="164" fontId="3" fillId="2" borderId="6" xfId="0" applyNumberFormat="1" applyFont="1" applyFill="1" applyBorder="1"/>
    <xf numFmtId="0" fontId="0" fillId="2" borderId="7" xfId="0" applyFill="1" applyBorder="1"/>
    <xf numFmtId="164" fontId="2" fillId="2" borderId="6" xfId="0" applyNumberFormat="1" applyFont="1" applyFill="1" applyBorder="1" applyAlignment="1">
      <alignment horizontal="left"/>
    </xf>
    <xf numFmtId="0" fontId="0" fillId="2" borderId="6" xfId="0" applyFill="1" applyBorder="1"/>
    <xf numFmtId="0" fontId="0" fillId="5" borderId="0" xfId="0" applyFill="1"/>
    <xf numFmtId="164" fontId="2" fillId="2" borderId="2" xfId="0" applyNumberFormat="1" applyFont="1" applyFill="1" applyBorder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7" xfId="0" applyNumberFormat="1" applyFont="1" applyFill="1" applyBorder="1" applyAlignment="1">
      <alignment wrapText="1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6" fontId="4" fillId="2" borderId="2" xfId="0" applyNumberFormat="1" applyFont="1" applyFill="1" applyBorder="1" applyAlignment="1">
      <alignment wrapText="1"/>
    </xf>
    <xf numFmtId="166" fontId="4" fillId="2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horizontal="right"/>
    </xf>
    <xf numFmtId="164" fontId="2" fillId="2" borderId="7" xfId="0" applyNumberFormat="1" applyFon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164" fontId="3" fillId="2" borderId="2" xfId="0" applyNumberFormat="1" applyFont="1" applyFill="1" applyBorder="1" applyAlignment="1">
      <alignment wrapText="1"/>
    </xf>
    <xf numFmtId="164" fontId="3" fillId="2" borderId="0" xfId="0" applyNumberFormat="1" applyFont="1" applyFill="1" applyAlignment="1">
      <alignment wrapText="1"/>
    </xf>
    <xf numFmtId="164" fontId="3" fillId="2" borderId="0" xfId="0" applyNumberFormat="1" applyFont="1" applyFill="1"/>
    <xf numFmtId="164" fontId="5" fillId="2" borderId="0" xfId="0" applyNumberFormat="1" applyFont="1" applyFill="1" applyAlignment="1">
      <alignment wrapText="1"/>
    </xf>
    <xf numFmtId="164" fontId="0" fillId="2" borderId="6" xfId="0" applyNumberFormat="1" applyFill="1" applyBorder="1"/>
    <xf numFmtId="164" fontId="3" fillId="2" borderId="7" xfId="0" applyNumberFormat="1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14" fontId="0" fillId="5" borderId="4" xfId="0" applyNumberFormat="1" applyFill="1" applyBorder="1"/>
    <xf numFmtId="14" fontId="0" fillId="5" borderId="6" xfId="0" applyNumberFormat="1" applyFill="1" applyBorder="1"/>
    <xf numFmtId="165" fontId="0" fillId="5" borderId="7" xfId="0" applyNumberFormat="1" applyFill="1" applyBorder="1"/>
    <xf numFmtId="0" fontId="0" fillId="5" borderId="7" xfId="0" applyFill="1" applyBorder="1"/>
    <xf numFmtId="0" fontId="0" fillId="2" borderId="2" xfId="0" applyFill="1" applyBorder="1" applyAlignment="1">
      <alignment horizontal="center"/>
    </xf>
    <xf numFmtId="14" fontId="0" fillId="2" borderId="0" xfId="0" applyNumberFormat="1" applyFill="1"/>
    <xf numFmtId="14" fontId="0" fillId="2" borderId="2" xfId="0" applyNumberFormat="1" applyFill="1" applyBorder="1"/>
    <xf numFmtId="14" fontId="0" fillId="2" borderId="7" xfId="0" applyNumberFormat="1" applyFill="1" applyBorder="1"/>
    <xf numFmtId="164" fontId="0" fillId="2" borderId="4" xfId="0" applyNumberFormat="1" applyFill="1" applyBorder="1"/>
    <xf numFmtId="164" fontId="2" fillId="2" borderId="0" xfId="0" applyNumberFormat="1" applyFont="1" applyFill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4" fontId="0" fillId="5" borderId="7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5" fontId="0" fillId="0" borderId="0" xfId="0" applyNumberFormat="1" applyBorder="1"/>
    <xf numFmtId="2" fontId="0" fillId="0" borderId="0" xfId="0" applyNumberFormat="1"/>
    <xf numFmtId="180" fontId="0" fillId="0" borderId="0" xfId="1" applyNumberFormat="1" applyFont="1"/>
    <xf numFmtId="180" fontId="7" fillId="0" borderId="0" xfId="1" applyNumberFormat="1" applyFont="1"/>
    <xf numFmtId="0" fontId="0" fillId="0" borderId="0" xfId="0" applyFont="1"/>
    <xf numFmtId="10" fontId="0" fillId="0" borderId="0" xfId="1" applyNumberFormat="1" applyFont="1"/>
    <xf numFmtId="181" fontId="0" fillId="0" borderId="0" xfId="1" applyNumberFormat="1" applyFont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8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80" formatCode="0.0%"/>
    </dxf>
    <dxf>
      <numFmt numFmtId="180" formatCode="0.0%"/>
    </dxf>
    <dxf>
      <numFmt numFmtId="180" formatCode="0.0%"/>
    </dxf>
    <dxf>
      <numFmt numFmtId="0" formatCode="General"/>
    </dxf>
    <dxf>
      <numFmt numFmtId="180" formatCode="0.0%"/>
    </dxf>
    <dxf>
      <numFmt numFmtId="180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Sheet1!$BW$3:$BW$42</c:f>
              <c:numCache>
                <c:formatCode>ddd</c:formatCode>
                <c:ptCount val="40"/>
                <c:pt idx="0">
                  <c:v>44999</c:v>
                </c:pt>
                <c:pt idx="1">
                  <c:v>45002</c:v>
                </c:pt>
                <c:pt idx="2">
                  <c:v>45005</c:v>
                </c:pt>
                <c:pt idx="3">
                  <c:v>45006</c:v>
                </c:pt>
                <c:pt idx="4">
                  <c:v>45007</c:v>
                </c:pt>
                <c:pt idx="5">
                  <c:v>45008</c:v>
                </c:pt>
                <c:pt idx="6">
                  <c:v>45009</c:v>
                </c:pt>
                <c:pt idx="7">
                  <c:v>45019</c:v>
                </c:pt>
                <c:pt idx="8">
                  <c:v>45020</c:v>
                </c:pt>
                <c:pt idx="9">
                  <c:v>45021</c:v>
                </c:pt>
                <c:pt idx="10">
                  <c:v>45022</c:v>
                </c:pt>
                <c:pt idx="11">
                  <c:v>45026</c:v>
                </c:pt>
                <c:pt idx="12">
                  <c:v>45027</c:v>
                </c:pt>
                <c:pt idx="13">
                  <c:v>45028</c:v>
                </c:pt>
                <c:pt idx="14">
                  <c:v>45029</c:v>
                </c:pt>
                <c:pt idx="15">
                  <c:v>45030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45040</c:v>
                </c:pt>
                <c:pt idx="21">
                  <c:v>45041</c:v>
                </c:pt>
                <c:pt idx="22">
                  <c:v>45042</c:v>
                </c:pt>
                <c:pt idx="23">
                  <c:v>45043</c:v>
                </c:pt>
                <c:pt idx="24">
                  <c:v>45044</c:v>
                </c:pt>
                <c:pt idx="25">
                  <c:v>45047</c:v>
                </c:pt>
                <c:pt idx="26">
                  <c:v>45050</c:v>
                </c:pt>
                <c:pt idx="27">
                  <c:v>45051</c:v>
                </c:pt>
                <c:pt idx="28">
                  <c:v>45054</c:v>
                </c:pt>
                <c:pt idx="29">
                  <c:v>45055</c:v>
                </c:pt>
                <c:pt idx="30">
                  <c:v>45056</c:v>
                </c:pt>
                <c:pt idx="31">
                  <c:v>45057</c:v>
                </c:pt>
                <c:pt idx="32">
                  <c:v>45058</c:v>
                </c:pt>
                <c:pt idx="33">
                  <c:v>45061</c:v>
                </c:pt>
                <c:pt idx="34">
                  <c:v>45062</c:v>
                </c:pt>
                <c:pt idx="35">
                  <c:v>45063</c:v>
                </c:pt>
                <c:pt idx="36">
                  <c:v>45064</c:v>
                </c:pt>
                <c:pt idx="37">
                  <c:v>45065</c:v>
                </c:pt>
                <c:pt idx="38">
                  <c:v>45068</c:v>
                </c:pt>
                <c:pt idx="39">
                  <c:v>45071</c:v>
                </c:pt>
              </c:numCache>
            </c:numRef>
          </c:cat>
          <c:val>
            <c:numRef>
              <c:f>Sheet1!$BX$3:$BX$42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6-1E4D-8ABD-F77683F0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42687"/>
        <c:axId val="536916575"/>
      </c:barChart>
      <c:dateAx>
        <c:axId val="40024268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6575"/>
        <c:crosses val="autoZero"/>
        <c:auto val="1"/>
        <c:lblOffset val="100"/>
        <c:baseTimeUnit val="days"/>
      </c:dateAx>
      <c:valAx>
        <c:axId val="5369165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Sheet1!$AA$3:$AA$42</c:f>
              <c:numCache>
                <c:formatCode>ddd</c:formatCode>
                <c:ptCount val="40"/>
                <c:pt idx="0">
                  <c:v>44932</c:v>
                </c:pt>
                <c:pt idx="1">
                  <c:v>44935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44939</c:v>
                </c:pt>
                <c:pt idx="6">
                  <c:v>44943</c:v>
                </c:pt>
                <c:pt idx="7">
                  <c:v>44944</c:v>
                </c:pt>
                <c:pt idx="8">
                  <c:v>44945</c:v>
                </c:pt>
                <c:pt idx="9">
                  <c:v>44946</c:v>
                </c:pt>
                <c:pt idx="10">
                  <c:v>44949</c:v>
                </c:pt>
                <c:pt idx="11">
                  <c:v>44950</c:v>
                </c:pt>
                <c:pt idx="12">
                  <c:v>44951</c:v>
                </c:pt>
                <c:pt idx="13">
                  <c:v>44952</c:v>
                </c:pt>
                <c:pt idx="14">
                  <c:v>44953</c:v>
                </c:pt>
                <c:pt idx="15">
                  <c:v>44956</c:v>
                </c:pt>
                <c:pt idx="16">
                  <c:v>44957</c:v>
                </c:pt>
                <c:pt idx="17">
                  <c:v>44958</c:v>
                </c:pt>
                <c:pt idx="18">
                  <c:v>44959</c:v>
                </c:pt>
                <c:pt idx="19">
                  <c:v>44960</c:v>
                </c:pt>
                <c:pt idx="20">
                  <c:v>44963</c:v>
                </c:pt>
                <c:pt idx="21">
                  <c:v>44964</c:v>
                </c:pt>
                <c:pt idx="22">
                  <c:v>44965</c:v>
                </c:pt>
                <c:pt idx="23">
                  <c:v>44966</c:v>
                </c:pt>
                <c:pt idx="24">
                  <c:v>44967</c:v>
                </c:pt>
                <c:pt idx="25">
                  <c:v>44970</c:v>
                </c:pt>
                <c:pt idx="26">
                  <c:v>44971</c:v>
                </c:pt>
                <c:pt idx="27">
                  <c:v>44972</c:v>
                </c:pt>
                <c:pt idx="28">
                  <c:v>44973</c:v>
                </c:pt>
                <c:pt idx="29">
                  <c:v>44978</c:v>
                </c:pt>
                <c:pt idx="30">
                  <c:v>44979</c:v>
                </c:pt>
                <c:pt idx="31">
                  <c:v>44980</c:v>
                </c:pt>
                <c:pt idx="32">
                  <c:v>44981</c:v>
                </c:pt>
                <c:pt idx="33">
                  <c:v>44984</c:v>
                </c:pt>
                <c:pt idx="34">
                  <c:v>44985</c:v>
                </c:pt>
                <c:pt idx="35">
                  <c:v>44986</c:v>
                </c:pt>
                <c:pt idx="36">
                  <c:v>44987</c:v>
                </c:pt>
                <c:pt idx="37">
                  <c:v>44988</c:v>
                </c:pt>
                <c:pt idx="38">
                  <c:v>44991</c:v>
                </c:pt>
                <c:pt idx="39">
                  <c:v>44992</c:v>
                </c:pt>
              </c:numCache>
            </c:numRef>
          </c:cat>
          <c:val>
            <c:numRef>
              <c:f>Sheet1!$AB$3:$AB$42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E-C04C-97CA-61797BC1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39215"/>
        <c:axId val="539760399"/>
      </c:barChart>
      <c:dateAx>
        <c:axId val="53973921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399"/>
        <c:crosses val="autoZero"/>
        <c:auto val="1"/>
        <c:lblOffset val="100"/>
        <c:baseTimeUnit val="days"/>
      </c:dateAx>
      <c:valAx>
        <c:axId val="5397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Sheet1!$O$3:$O$42</c:f>
              <c:numCache>
                <c:formatCode>ddd</c:formatCode>
                <c:ptCount val="40"/>
                <c:pt idx="0">
                  <c:v>44950</c:v>
                </c:pt>
                <c:pt idx="1">
                  <c:v>44951</c:v>
                </c:pt>
                <c:pt idx="2">
                  <c:v>44956</c:v>
                </c:pt>
                <c:pt idx="3">
                  <c:v>44957</c:v>
                </c:pt>
                <c:pt idx="4">
                  <c:v>44958</c:v>
                </c:pt>
                <c:pt idx="5">
                  <c:v>44959</c:v>
                </c:pt>
                <c:pt idx="6">
                  <c:v>44960</c:v>
                </c:pt>
                <c:pt idx="7">
                  <c:v>44963</c:v>
                </c:pt>
                <c:pt idx="8">
                  <c:v>44964</c:v>
                </c:pt>
                <c:pt idx="9">
                  <c:v>44965</c:v>
                </c:pt>
                <c:pt idx="10">
                  <c:v>44966</c:v>
                </c:pt>
                <c:pt idx="11">
                  <c:v>44967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44977</c:v>
                </c:pt>
                <c:pt idx="18">
                  <c:v>44978</c:v>
                </c:pt>
                <c:pt idx="19">
                  <c:v>44979</c:v>
                </c:pt>
                <c:pt idx="20">
                  <c:v>44984</c:v>
                </c:pt>
                <c:pt idx="21">
                  <c:v>44985</c:v>
                </c:pt>
                <c:pt idx="22">
                  <c:v>44986</c:v>
                </c:pt>
                <c:pt idx="23">
                  <c:v>44987</c:v>
                </c:pt>
                <c:pt idx="24">
                  <c:v>44988</c:v>
                </c:pt>
                <c:pt idx="25">
                  <c:v>44991</c:v>
                </c:pt>
                <c:pt idx="26">
                  <c:v>44992</c:v>
                </c:pt>
                <c:pt idx="27">
                  <c:v>44993</c:v>
                </c:pt>
                <c:pt idx="28">
                  <c:v>44994</c:v>
                </c:pt>
                <c:pt idx="29">
                  <c:v>44995</c:v>
                </c:pt>
                <c:pt idx="30">
                  <c:v>44998</c:v>
                </c:pt>
                <c:pt idx="31">
                  <c:v>44999</c:v>
                </c:pt>
                <c:pt idx="32">
                  <c:v>45000</c:v>
                </c:pt>
                <c:pt idx="33">
                  <c:v>45001</c:v>
                </c:pt>
                <c:pt idx="34">
                  <c:v>45002</c:v>
                </c:pt>
                <c:pt idx="35">
                  <c:v>45005</c:v>
                </c:pt>
                <c:pt idx="36">
                  <c:v>45006</c:v>
                </c:pt>
                <c:pt idx="37">
                  <c:v>45007</c:v>
                </c:pt>
                <c:pt idx="38">
                  <c:v>45008</c:v>
                </c:pt>
                <c:pt idx="39">
                  <c:v>45009</c:v>
                </c:pt>
              </c:numCache>
            </c:numRef>
          </c:cat>
          <c:val>
            <c:numRef>
              <c:f>Sheet1!$P$3:$P$42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3-0844-9B62-C444DF54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153407"/>
        <c:axId val="464577183"/>
      </c:barChart>
      <c:dateAx>
        <c:axId val="85215340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7183"/>
        <c:crosses val="autoZero"/>
        <c:auto val="1"/>
        <c:lblOffset val="100"/>
        <c:baseTimeUnit val="days"/>
      </c:dateAx>
      <c:valAx>
        <c:axId val="4645771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Sheet1!$G$3:$G$42</c:f>
              <c:numCache>
                <c:formatCode>ddd</c:formatCode>
                <c:ptCount val="40"/>
                <c:pt idx="0">
                  <c:v>44650</c:v>
                </c:pt>
                <c:pt idx="1">
                  <c:v>44651</c:v>
                </c:pt>
                <c:pt idx="2">
                  <c:v>44652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44669</c:v>
                </c:pt>
                <c:pt idx="9">
                  <c:v>44670</c:v>
                </c:pt>
                <c:pt idx="10">
                  <c:v>44671</c:v>
                </c:pt>
                <c:pt idx="11">
                  <c:v>44672</c:v>
                </c:pt>
                <c:pt idx="12">
                  <c:v>44673</c:v>
                </c:pt>
                <c:pt idx="13">
                  <c:v>44676</c:v>
                </c:pt>
                <c:pt idx="14">
                  <c:v>44677</c:v>
                </c:pt>
                <c:pt idx="15">
                  <c:v>44678</c:v>
                </c:pt>
                <c:pt idx="16">
                  <c:v>44679</c:v>
                </c:pt>
                <c:pt idx="17">
                  <c:v>44680</c:v>
                </c:pt>
                <c:pt idx="18">
                  <c:v>44683</c:v>
                </c:pt>
                <c:pt idx="19">
                  <c:v>44684</c:v>
                </c:pt>
                <c:pt idx="20">
                  <c:v>44686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</c:numCache>
            </c:numRef>
          </c:cat>
          <c:val>
            <c:numRef>
              <c:f>Sheet1!$H$3:$H$42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E-4342-86A6-730F8445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22767"/>
        <c:axId val="554146287"/>
      </c:barChart>
      <c:dateAx>
        <c:axId val="55412276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46287"/>
        <c:crosses val="autoZero"/>
        <c:auto val="1"/>
        <c:lblOffset val="100"/>
        <c:baseTimeUnit val="days"/>
      </c:dateAx>
      <c:valAx>
        <c:axId val="55414628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Sheet1!$K$3:$K$42</c:f>
              <c:numCache>
                <c:formatCode>ddd</c:formatCode>
                <c:ptCount val="40"/>
                <c:pt idx="0">
                  <c:v>44851</c:v>
                </c:pt>
                <c:pt idx="1">
                  <c:v>44852</c:v>
                </c:pt>
                <c:pt idx="2">
                  <c:v>44853</c:v>
                </c:pt>
                <c:pt idx="3">
                  <c:v>44854</c:v>
                </c:pt>
                <c:pt idx="4">
                  <c:v>44855</c:v>
                </c:pt>
                <c:pt idx="5">
                  <c:v>44858</c:v>
                </c:pt>
                <c:pt idx="6">
                  <c:v>44859</c:v>
                </c:pt>
                <c:pt idx="7">
                  <c:v>44860</c:v>
                </c:pt>
                <c:pt idx="8">
                  <c:v>44861</c:v>
                </c:pt>
                <c:pt idx="9">
                  <c:v>44862</c:v>
                </c:pt>
                <c:pt idx="10">
                  <c:v>44865</c:v>
                </c:pt>
                <c:pt idx="11">
                  <c:v>44866</c:v>
                </c:pt>
                <c:pt idx="12">
                  <c:v>44867</c:v>
                </c:pt>
                <c:pt idx="13">
                  <c:v>44868</c:v>
                </c:pt>
                <c:pt idx="14">
                  <c:v>44869</c:v>
                </c:pt>
                <c:pt idx="15">
                  <c:v>44872</c:v>
                </c:pt>
                <c:pt idx="16">
                  <c:v>44873</c:v>
                </c:pt>
                <c:pt idx="17">
                  <c:v>44874</c:v>
                </c:pt>
                <c:pt idx="18">
                  <c:v>44875</c:v>
                </c:pt>
                <c:pt idx="19">
                  <c:v>44876</c:v>
                </c:pt>
                <c:pt idx="20">
                  <c:v>44879</c:v>
                </c:pt>
                <c:pt idx="21">
                  <c:v>44880</c:v>
                </c:pt>
                <c:pt idx="22">
                  <c:v>44881</c:v>
                </c:pt>
                <c:pt idx="23">
                  <c:v>44882</c:v>
                </c:pt>
                <c:pt idx="24">
                  <c:v>44883</c:v>
                </c:pt>
                <c:pt idx="25">
                  <c:v>44886</c:v>
                </c:pt>
                <c:pt idx="26">
                  <c:v>44887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44900</c:v>
                </c:pt>
                <c:pt idx="33">
                  <c:v>44901</c:v>
                </c:pt>
                <c:pt idx="34">
                  <c:v>44902</c:v>
                </c:pt>
                <c:pt idx="35">
                  <c:v>44903</c:v>
                </c:pt>
                <c:pt idx="36">
                  <c:v>44904</c:v>
                </c:pt>
                <c:pt idx="37">
                  <c:v>44907</c:v>
                </c:pt>
                <c:pt idx="38">
                  <c:v>44908</c:v>
                </c:pt>
                <c:pt idx="39">
                  <c:v>44909</c:v>
                </c:pt>
              </c:numCache>
            </c:numRef>
          </c:cat>
          <c:val>
            <c:numRef>
              <c:f>Sheet1!$L$3:$L$42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8-7E4B-A56E-711DD26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32095"/>
        <c:axId val="487764927"/>
      </c:barChart>
      <c:dateAx>
        <c:axId val="49023209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64927"/>
        <c:crosses val="autoZero"/>
        <c:auto val="1"/>
        <c:lblOffset val="100"/>
        <c:baseTimeUnit val="days"/>
      </c:dateAx>
      <c:valAx>
        <c:axId val="4877649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Sheet1!$AI$3:$AI$42</c:f>
              <c:numCache>
                <c:formatCode>ddd</c:formatCode>
                <c:ptCount val="40"/>
                <c:pt idx="0">
                  <c:v>44943</c:v>
                </c:pt>
                <c:pt idx="1">
                  <c:v>44944</c:v>
                </c:pt>
                <c:pt idx="2">
                  <c:v>44945</c:v>
                </c:pt>
                <c:pt idx="3">
                  <c:v>44946</c:v>
                </c:pt>
                <c:pt idx="4">
                  <c:v>44950</c:v>
                </c:pt>
                <c:pt idx="5">
                  <c:v>44951</c:v>
                </c:pt>
                <c:pt idx="6">
                  <c:v>44952</c:v>
                </c:pt>
                <c:pt idx="7">
                  <c:v>44953</c:v>
                </c:pt>
                <c:pt idx="8">
                  <c:v>44956</c:v>
                </c:pt>
                <c:pt idx="9">
                  <c:v>44957</c:v>
                </c:pt>
                <c:pt idx="10">
                  <c:v>44958</c:v>
                </c:pt>
                <c:pt idx="11">
                  <c:v>44959</c:v>
                </c:pt>
                <c:pt idx="12">
                  <c:v>44960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44970</c:v>
                </c:pt>
                <c:pt idx="18">
                  <c:v>44971</c:v>
                </c:pt>
                <c:pt idx="19">
                  <c:v>44972</c:v>
                </c:pt>
                <c:pt idx="20">
                  <c:v>44973</c:v>
                </c:pt>
                <c:pt idx="21">
                  <c:v>44974</c:v>
                </c:pt>
                <c:pt idx="22">
                  <c:v>44977</c:v>
                </c:pt>
                <c:pt idx="23">
                  <c:v>44978</c:v>
                </c:pt>
                <c:pt idx="24">
                  <c:v>44979</c:v>
                </c:pt>
                <c:pt idx="25">
                  <c:v>44980</c:v>
                </c:pt>
                <c:pt idx="26">
                  <c:v>44981</c:v>
                </c:pt>
                <c:pt idx="27">
                  <c:v>44984</c:v>
                </c:pt>
                <c:pt idx="28">
                  <c:v>44985</c:v>
                </c:pt>
                <c:pt idx="29">
                  <c:v>44986</c:v>
                </c:pt>
                <c:pt idx="30">
                  <c:v>44987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44994</c:v>
                </c:pt>
                <c:pt idx="35">
                  <c:v>44995</c:v>
                </c:pt>
                <c:pt idx="36">
                  <c:v>44998</c:v>
                </c:pt>
                <c:pt idx="37">
                  <c:v>44999</c:v>
                </c:pt>
                <c:pt idx="38">
                  <c:v>45000</c:v>
                </c:pt>
                <c:pt idx="39">
                  <c:v>45001</c:v>
                </c:pt>
              </c:numCache>
            </c:numRef>
          </c:cat>
          <c:val>
            <c:numRef>
              <c:f>Sheet1!$AJ$3:$AJ$42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2-7B45-84E3-EF66D844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4671"/>
        <c:axId val="99566399"/>
      </c:barChart>
      <c:dateAx>
        <c:axId val="99564671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6399"/>
        <c:crosses val="autoZero"/>
        <c:auto val="1"/>
        <c:lblOffset val="100"/>
        <c:baseTimeUnit val="days"/>
      </c:dateAx>
      <c:valAx>
        <c:axId val="995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Sheet1!$AM$3:$AM$42</c:f>
              <c:numCache>
                <c:formatCode>ddd</c:formatCode>
                <c:ptCount val="40"/>
                <c:pt idx="0">
                  <c:v>44932</c:v>
                </c:pt>
                <c:pt idx="1">
                  <c:v>44935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44939</c:v>
                </c:pt>
                <c:pt idx="6">
                  <c:v>44945</c:v>
                </c:pt>
                <c:pt idx="7">
                  <c:v>44946</c:v>
                </c:pt>
                <c:pt idx="8">
                  <c:v>44949</c:v>
                </c:pt>
                <c:pt idx="9">
                  <c:v>44950</c:v>
                </c:pt>
                <c:pt idx="10">
                  <c:v>44951</c:v>
                </c:pt>
                <c:pt idx="11">
                  <c:v>44952</c:v>
                </c:pt>
                <c:pt idx="12">
                  <c:v>44953</c:v>
                </c:pt>
                <c:pt idx="13">
                  <c:v>44956</c:v>
                </c:pt>
                <c:pt idx="14">
                  <c:v>44957</c:v>
                </c:pt>
                <c:pt idx="15">
                  <c:v>44958</c:v>
                </c:pt>
                <c:pt idx="16">
                  <c:v>44959</c:v>
                </c:pt>
                <c:pt idx="17">
                  <c:v>44960</c:v>
                </c:pt>
                <c:pt idx="18">
                  <c:v>44963</c:v>
                </c:pt>
                <c:pt idx="19">
                  <c:v>44964</c:v>
                </c:pt>
                <c:pt idx="20">
                  <c:v>44966</c:v>
                </c:pt>
                <c:pt idx="21">
                  <c:v>44967</c:v>
                </c:pt>
                <c:pt idx="22">
                  <c:v>44970</c:v>
                </c:pt>
                <c:pt idx="23">
                  <c:v>44971</c:v>
                </c:pt>
                <c:pt idx="24">
                  <c:v>44972</c:v>
                </c:pt>
                <c:pt idx="25">
                  <c:v>44973</c:v>
                </c:pt>
                <c:pt idx="26">
                  <c:v>44974</c:v>
                </c:pt>
                <c:pt idx="27">
                  <c:v>44978</c:v>
                </c:pt>
                <c:pt idx="28">
                  <c:v>44979</c:v>
                </c:pt>
                <c:pt idx="29">
                  <c:v>44980</c:v>
                </c:pt>
                <c:pt idx="30">
                  <c:v>44981</c:v>
                </c:pt>
                <c:pt idx="31">
                  <c:v>44984</c:v>
                </c:pt>
                <c:pt idx="32">
                  <c:v>44986</c:v>
                </c:pt>
                <c:pt idx="33">
                  <c:v>44987</c:v>
                </c:pt>
                <c:pt idx="34">
                  <c:v>44988</c:v>
                </c:pt>
                <c:pt idx="35">
                  <c:v>44991</c:v>
                </c:pt>
                <c:pt idx="36">
                  <c:v>44992</c:v>
                </c:pt>
                <c:pt idx="37">
                  <c:v>44993</c:v>
                </c:pt>
                <c:pt idx="38">
                  <c:v>44994</c:v>
                </c:pt>
                <c:pt idx="39">
                  <c:v>44995</c:v>
                </c:pt>
              </c:numCache>
            </c:numRef>
          </c:cat>
          <c:val>
            <c:numRef>
              <c:f>Sheet1!$AN$3:$AN$42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254A-B292-8C49C7A0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71391"/>
        <c:axId val="540000783"/>
      </c:barChart>
      <c:dateAx>
        <c:axId val="539771391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0783"/>
        <c:crosses val="autoZero"/>
        <c:auto val="1"/>
        <c:lblOffset val="100"/>
        <c:baseTimeUnit val="days"/>
      </c:dateAx>
      <c:valAx>
        <c:axId val="5400007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Sheet1!$AU$3:$AU$42</c:f>
              <c:numCache>
                <c:formatCode>ddd</c:formatCode>
                <c:ptCount val="40"/>
                <c:pt idx="0">
                  <c:v>44931</c:v>
                </c:pt>
                <c:pt idx="1">
                  <c:v>44932</c:v>
                </c:pt>
                <c:pt idx="2">
                  <c:v>44935</c:v>
                </c:pt>
                <c:pt idx="3">
                  <c:v>44936</c:v>
                </c:pt>
                <c:pt idx="4">
                  <c:v>44937</c:v>
                </c:pt>
                <c:pt idx="5">
                  <c:v>44938</c:v>
                </c:pt>
                <c:pt idx="6">
                  <c:v>44939</c:v>
                </c:pt>
                <c:pt idx="7">
                  <c:v>44943</c:v>
                </c:pt>
                <c:pt idx="8">
                  <c:v>44944</c:v>
                </c:pt>
                <c:pt idx="9">
                  <c:v>44945</c:v>
                </c:pt>
                <c:pt idx="10">
                  <c:v>44946</c:v>
                </c:pt>
                <c:pt idx="11">
                  <c:v>44949</c:v>
                </c:pt>
                <c:pt idx="12">
                  <c:v>44950</c:v>
                </c:pt>
                <c:pt idx="13">
                  <c:v>44951</c:v>
                </c:pt>
                <c:pt idx="14">
                  <c:v>44952</c:v>
                </c:pt>
                <c:pt idx="15">
                  <c:v>44956</c:v>
                </c:pt>
                <c:pt idx="16">
                  <c:v>44957</c:v>
                </c:pt>
                <c:pt idx="17">
                  <c:v>44958</c:v>
                </c:pt>
                <c:pt idx="18">
                  <c:v>44959</c:v>
                </c:pt>
                <c:pt idx="19">
                  <c:v>44960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44978</c:v>
                </c:pt>
                <c:pt idx="25">
                  <c:v>44979</c:v>
                </c:pt>
                <c:pt idx="26">
                  <c:v>44980</c:v>
                </c:pt>
                <c:pt idx="27">
                  <c:v>44981</c:v>
                </c:pt>
                <c:pt idx="28">
                  <c:v>44984</c:v>
                </c:pt>
                <c:pt idx="29">
                  <c:v>44985</c:v>
                </c:pt>
                <c:pt idx="30">
                  <c:v>44986</c:v>
                </c:pt>
                <c:pt idx="31">
                  <c:v>44987</c:v>
                </c:pt>
                <c:pt idx="32">
                  <c:v>44988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44998</c:v>
                </c:pt>
                <c:pt idx="37">
                  <c:v>44999</c:v>
                </c:pt>
                <c:pt idx="38">
                  <c:v>45000</c:v>
                </c:pt>
                <c:pt idx="39">
                  <c:v>45001</c:v>
                </c:pt>
              </c:numCache>
            </c:numRef>
          </c:cat>
          <c:val>
            <c:numRef>
              <c:f>Sheet1!$AV$3:$AV$42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2A48-B811-ACA054EB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14431"/>
        <c:axId val="541626479"/>
      </c:barChart>
      <c:dateAx>
        <c:axId val="103614431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26479"/>
        <c:crosses val="autoZero"/>
        <c:auto val="1"/>
        <c:lblOffset val="100"/>
        <c:baseTimeUnit val="days"/>
      </c:dateAx>
      <c:valAx>
        <c:axId val="5416264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Sheet1!$BC$3:$BC$42</c:f>
              <c:numCache>
                <c:formatCode>ddd</c:formatCode>
                <c:ptCount val="40"/>
                <c:pt idx="0">
                  <c:v>44950</c:v>
                </c:pt>
                <c:pt idx="1">
                  <c:v>44951</c:v>
                </c:pt>
                <c:pt idx="2">
                  <c:v>44952</c:v>
                </c:pt>
                <c:pt idx="3">
                  <c:v>44953</c:v>
                </c:pt>
                <c:pt idx="4">
                  <c:v>44956</c:v>
                </c:pt>
                <c:pt idx="5">
                  <c:v>44957</c:v>
                </c:pt>
                <c:pt idx="6">
                  <c:v>44958</c:v>
                </c:pt>
                <c:pt idx="7">
                  <c:v>44959</c:v>
                </c:pt>
                <c:pt idx="8">
                  <c:v>44960</c:v>
                </c:pt>
                <c:pt idx="9">
                  <c:v>44963</c:v>
                </c:pt>
                <c:pt idx="10">
                  <c:v>44964</c:v>
                </c:pt>
                <c:pt idx="11">
                  <c:v>44965</c:v>
                </c:pt>
                <c:pt idx="12">
                  <c:v>44966</c:v>
                </c:pt>
                <c:pt idx="13">
                  <c:v>44967</c:v>
                </c:pt>
                <c:pt idx="14">
                  <c:v>44970</c:v>
                </c:pt>
                <c:pt idx="15">
                  <c:v>44971</c:v>
                </c:pt>
                <c:pt idx="16">
                  <c:v>44972</c:v>
                </c:pt>
                <c:pt idx="17">
                  <c:v>44973</c:v>
                </c:pt>
                <c:pt idx="18">
                  <c:v>44974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44984</c:v>
                </c:pt>
                <c:pt idx="25">
                  <c:v>44985</c:v>
                </c:pt>
                <c:pt idx="26">
                  <c:v>44986</c:v>
                </c:pt>
                <c:pt idx="27">
                  <c:v>44987</c:v>
                </c:pt>
                <c:pt idx="28">
                  <c:v>44988</c:v>
                </c:pt>
                <c:pt idx="29">
                  <c:v>44991</c:v>
                </c:pt>
                <c:pt idx="30">
                  <c:v>44992</c:v>
                </c:pt>
                <c:pt idx="31">
                  <c:v>44993</c:v>
                </c:pt>
                <c:pt idx="32">
                  <c:v>44994</c:v>
                </c:pt>
                <c:pt idx="33">
                  <c:v>44995</c:v>
                </c:pt>
                <c:pt idx="34">
                  <c:v>44998</c:v>
                </c:pt>
                <c:pt idx="35">
                  <c:v>44999</c:v>
                </c:pt>
                <c:pt idx="36">
                  <c:v>45000</c:v>
                </c:pt>
                <c:pt idx="37">
                  <c:v>45001</c:v>
                </c:pt>
                <c:pt idx="38">
                  <c:v>45002</c:v>
                </c:pt>
                <c:pt idx="39">
                  <c:v>45005</c:v>
                </c:pt>
              </c:numCache>
            </c:numRef>
          </c:cat>
          <c:val>
            <c:numRef>
              <c:f>Sheet1!$BD$3:$BD$42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2-2B46-8FA8-FB2AFDAF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9855"/>
        <c:axId val="543134351"/>
      </c:barChart>
      <c:dateAx>
        <c:axId val="10377985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4351"/>
        <c:crosses val="autoZero"/>
        <c:auto val="1"/>
        <c:lblOffset val="100"/>
        <c:baseTimeUnit val="days"/>
      </c:dateAx>
      <c:valAx>
        <c:axId val="5431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Sheet1!$BG$3:$BG$42</c:f>
              <c:numCache>
                <c:formatCode>ddd</c:formatCode>
                <c:ptCount val="40"/>
                <c:pt idx="0">
                  <c:v>44950</c:v>
                </c:pt>
                <c:pt idx="1">
                  <c:v>44951</c:v>
                </c:pt>
                <c:pt idx="2">
                  <c:v>44952</c:v>
                </c:pt>
                <c:pt idx="3">
                  <c:v>44953</c:v>
                </c:pt>
                <c:pt idx="4">
                  <c:v>44956</c:v>
                </c:pt>
                <c:pt idx="5">
                  <c:v>44957</c:v>
                </c:pt>
                <c:pt idx="6">
                  <c:v>44958</c:v>
                </c:pt>
                <c:pt idx="7">
                  <c:v>44959</c:v>
                </c:pt>
                <c:pt idx="8">
                  <c:v>44960</c:v>
                </c:pt>
                <c:pt idx="9">
                  <c:v>44963</c:v>
                </c:pt>
                <c:pt idx="10">
                  <c:v>44964</c:v>
                </c:pt>
                <c:pt idx="11">
                  <c:v>44965</c:v>
                </c:pt>
                <c:pt idx="12">
                  <c:v>44966</c:v>
                </c:pt>
                <c:pt idx="13">
                  <c:v>44967</c:v>
                </c:pt>
                <c:pt idx="14">
                  <c:v>44970</c:v>
                </c:pt>
                <c:pt idx="15">
                  <c:v>44971</c:v>
                </c:pt>
                <c:pt idx="16">
                  <c:v>44972</c:v>
                </c:pt>
                <c:pt idx="17">
                  <c:v>44978</c:v>
                </c:pt>
                <c:pt idx="18">
                  <c:v>44979</c:v>
                </c:pt>
                <c:pt idx="19">
                  <c:v>44980</c:v>
                </c:pt>
                <c:pt idx="20">
                  <c:v>44986</c:v>
                </c:pt>
                <c:pt idx="21">
                  <c:v>44987</c:v>
                </c:pt>
                <c:pt idx="22">
                  <c:v>44988</c:v>
                </c:pt>
                <c:pt idx="23">
                  <c:v>44991</c:v>
                </c:pt>
                <c:pt idx="24">
                  <c:v>44992</c:v>
                </c:pt>
                <c:pt idx="25">
                  <c:v>44993</c:v>
                </c:pt>
                <c:pt idx="26">
                  <c:v>44994</c:v>
                </c:pt>
                <c:pt idx="27">
                  <c:v>44995</c:v>
                </c:pt>
                <c:pt idx="28">
                  <c:v>44998</c:v>
                </c:pt>
                <c:pt idx="29">
                  <c:v>44999</c:v>
                </c:pt>
                <c:pt idx="30">
                  <c:v>45000</c:v>
                </c:pt>
                <c:pt idx="31">
                  <c:v>45001</c:v>
                </c:pt>
                <c:pt idx="32">
                  <c:v>45002</c:v>
                </c:pt>
                <c:pt idx="33">
                  <c:v>45005</c:v>
                </c:pt>
                <c:pt idx="34">
                  <c:v>45006</c:v>
                </c:pt>
                <c:pt idx="35">
                  <c:v>45007</c:v>
                </c:pt>
                <c:pt idx="36">
                  <c:v>45008</c:v>
                </c:pt>
                <c:pt idx="37">
                  <c:v>45009</c:v>
                </c:pt>
                <c:pt idx="38">
                  <c:v>45012</c:v>
                </c:pt>
                <c:pt idx="39">
                  <c:v>45013</c:v>
                </c:pt>
              </c:numCache>
            </c:numRef>
          </c:cat>
          <c:val>
            <c:numRef>
              <c:f>Sheet1!$BH$3:$BH$42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9143-B312-9B5118A5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24159"/>
        <c:axId val="126194255"/>
      </c:barChart>
      <c:dateAx>
        <c:axId val="104324159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255"/>
        <c:crosses val="autoZero"/>
        <c:auto val="1"/>
        <c:lblOffset val="100"/>
        <c:baseTimeUnit val="days"/>
      </c:dateAx>
      <c:valAx>
        <c:axId val="1261942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Sheet1!$BK$3:$BK$42</c:f>
              <c:numCache>
                <c:formatCode>ddd</c:formatCode>
                <c:ptCount val="40"/>
                <c:pt idx="0">
                  <c:v>44967</c:v>
                </c:pt>
                <c:pt idx="1">
                  <c:v>44970</c:v>
                </c:pt>
                <c:pt idx="2">
                  <c:v>44971</c:v>
                </c:pt>
                <c:pt idx="3">
                  <c:v>44972</c:v>
                </c:pt>
                <c:pt idx="4">
                  <c:v>44973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44992</c:v>
                </c:pt>
                <c:pt idx="16">
                  <c:v>44994</c:v>
                </c:pt>
                <c:pt idx="17">
                  <c:v>44995</c:v>
                </c:pt>
                <c:pt idx="18">
                  <c:v>44998</c:v>
                </c:pt>
                <c:pt idx="19">
                  <c:v>44999</c:v>
                </c:pt>
                <c:pt idx="20">
                  <c:v>45000</c:v>
                </c:pt>
                <c:pt idx="21">
                  <c:v>45001</c:v>
                </c:pt>
                <c:pt idx="22">
                  <c:v>45002</c:v>
                </c:pt>
                <c:pt idx="23">
                  <c:v>45005</c:v>
                </c:pt>
                <c:pt idx="24">
                  <c:v>45006</c:v>
                </c:pt>
                <c:pt idx="25">
                  <c:v>45007</c:v>
                </c:pt>
                <c:pt idx="26">
                  <c:v>45008</c:v>
                </c:pt>
                <c:pt idx="27">
                  <c:v>45009</c:v>
                </c:pt>
                <c:pt idx="28">
                  <c:v>45012</c:v>
                </c:pt>
                <c:pt idx="29">
                  <c:v>45013</c:v>
                </c:pt>
                <c:pt idx="30">
                  <c:v>45015</c:v>
                </c:pt>
                <c:pt idx="31">
                  <c:v>45016</c:v>
                </c:pt>
                <c:pt idx="32">
                  <c:v>45019</c:v>
                </c:pt>
                <c:pt idx="33">
                  <c:v>45020</c:v>
                </c:pt>
                <c:pt idx="34">
                  <c:v>45021</c:v>
                </c:pt>
                <c:pt idx="35">
                  <c:v>45022</c:v>
                </c:pt>
                <c:pt idx="36">
                  <c:v>45033</c:v>
                </c:pt>
                <c:pt idx="37">
                  <c:v>45034</c:v>
                </c:pt>
                <c:pt idx="38">
                  <c:v>45035</c:v>
                </c:pt>
                <c:pt idx="39">
                  <c:v>45036</c:v>
                </c:pt>
              </c:numCache>
            </c:numRef>
          </c:cat>
          <c:val>
            <c:numRef>
              <c:f>Sheet1!$BL$3:$BL$42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4-654C-A15E-553B0A42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42111"/>
        <c:axId val="547838495"/>
      </c:barChart>
      <c:dateAx>
        <c:axId val="547742111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8495"/>
        <c:crosses val="autoZero"/>
        <c:auto val="1"/>
        <c:lblOffset val="100"/>
        <c:baseTimeUnit val="days"/>
      </c:dateAx>
      <c:valAx>
        <c:axId val="547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Sheet1!$T$3:$T$42</c:f>
              <c:numCache>
                <c:formatCode>General</c:formatCode>
                <c:ptCount val="4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D748-A43B-9CF91FF3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28031"/>
        <c:axId val="537198543"/>
      </c:barChart>
      <c:catAx>
        <c:axId val="537028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8543"/>
        <c:crosses val="autoZero"/>
        <c:auto val="1"/>
        <c:lblAlgn val="ctr"/>
        <c:lblOffset val="100"/>
        <c:noMultiLvlLbl val="1"/>
      </c:catAx>
      <c:valAx>
        <c:axId val="53719854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Sheet1!$CA$3:$CA$33</c:f>
              <c:numCache>
                <c:formatCode>ddd</c:formatCode>
                <c:ptCount val="31"/>
                <c:pt idx="0">
                  <c:v>45029</c:v>
                </c:pt>
                <c:pt idx="1">
                  <c:v>45030</c:v>
                </c:pt>
                <c:pt idx="2">
                  <c:v>45033</c:v>
                </c:pt>
                <c:pt idx="3">
                  <c:v>45034</c:v>
                </c:pt>
                <c:pt idx="4">
                  <c:v>45035</c:v>
                </c:pt>
                <c:pt idx="5">
                  <c:v>45036</c:v>
                </c:pt>
                <c:pt idx="6">
                  <c:v>45037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45047</c:v>
                </c:pt>
                <c:pt idx="13">
                  <c:v>45048</c:v>
                </c:pt>
                <c:pt idx="14">
                  <c:v>45049</c:v>
                </c:pt>
                <c:pt idx="15">
                  <c:v>45050</c:v>
                </c:pt>
                <c:pt idx="16">
                  <c:v>45051</c:v>
                </c:pt>
                <c:pt idx="17">
                  <c:v>45054</c:v>
                </c:pt>
                <c:pt idx="18">
                  <c:v>45055</c:v>
                </c:pt>
                <c:pt idx="19">
                  <c:v>45056</c:v>
                </c:pt>
                <c:pt idx="20">
                  <c:v>45057</c:v>
                </c:pt>
                <c:pt idx="21">
                  <c:v>45058</c:v>
                </c:pt>
                <c:pt idx="22">
                  <c:v>45061</c:v>
                </c:pt>
                <c:pt idx="23">
                  <c:v>45062</c:v>
                </c:pt>
                <c:pt idx="24">
                  <c:v>45063</c:v>
                </c:pt>
                <c:pt idx="25">
                  <c:v>45064</c:v>
                </c:pt>
                <c:pt idx="26">
                  <c:v>45065</c:v>
                </c:pt>
                <c:pt idx="27">
                  <c:v>45068</c:v>
                </c:pt>
                <c:pt idx="28">
                  <c:v>45069</c:v>
                </c:pt>
                <c:pt idx="29">
                  <c:v>45070</c:v>
                </c:pt>
                <c:pt idx="30">
                  <c:v>45071</c:v>
                </c:pt>
              </c:numCache>
            </c:numRef>
          </c:cat>
          <c:val>
            <c:numRef>
              <c:f>Sheet1!$CB$3:$CB$33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4-5546-A189-F58C5416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67215"/>
        <c:axId val="141395567"/>
      </c:barChart>
      <c:dateAx>
        <c:axId val="54566721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5567"/>
        <c:crosses val="autoZero"/>
        <c:auto val="1"/>
        <c:lblOffset val="100"/>
        <c:baseTimeUnit val="days"/>
      </c:dateAx>
      <c:valAx>
        <c:axId val="14139556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Sheet1!$AQ$3:$AQ$42</c:f>
              <c:numCache>
                <c:formatCode>ddd</c:formatCode>
                <c:ptCount val="40"/>
                <c:pt idx="0">
                  <c:v>44944</c:v>
                </c:pt>
                <c:pt idx="1">
                  <c:v>44945</c:v>
                </c:pt>
                <c:pt idx="2">
                  <c:v>44946</c:v>
                </c:pt>
                <c:pt idx="3">
                  <c:v>44949</c:v>
                </c:pt>
                <c:pt idx="4">
                  <c:v>44950</c:v>
                </c:pt>
                <c:pt idx="5">
                  <c:v>44951</c:v>
                </c:pt>
                <c:pt idx="6">
                  <c:v>44952</c:v>
                </c:pt>
                <c:pt idx="7">
                  <c:v>44953</c:v>
                </c:pt>
                <c:pt idx="8">
                  <c:v>44956</c:v>
                </c:pt>
                <c:pt idx="9">
                  <c:v>44957</c:v>
                </c:pt>
                <c:pt idx="10">
                  <c:v>44958</c:v>
                </c:pt>
                <c:pt idx="11">
                  <c:v>44959</c:v>
                </c:pt>
                <c:pt idx="12">
                  <c:v>44960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44970</c:v>
                </c:pt>
                <c:pt idx="19">
                  <c:v>44971</c:v>
                </c:pt>
                <c:pt idx="20">
                  <c:v>44985</c:v>
                </c:pt>
                <c:pt idx="21">
                  <c:v>44986</c:v>
                </c:pt>
                <c:pt idx="22">
                  <c:v>44987</c:v>
                </c:pt>
                <c:pt idx="23">
                  <c:v>44988</c:v>
                </c:pt>
                <c:pt idx="24">
                  <c:v>44991</c:v>
                </c:pt>
                <c:pt idx="25">
                  <c:v>44992</c:v>
                </c:pt>
                <c:pt idx="26">
                  <c:v>44993</c:v>
                </c:pt>
                <c:pt idx="27">
                  <c:v>44994</c:v>
                </c:pt>
                <c:pt idx="28">
                  <c:v>44995</c:v>
                </c:pt>
                <c:pt idx="29">
                  <c:v>44998</c:v>
                </c:pt>
                <c:pt idx="30">
                  <c:v>44999</c:v>
                </c:pt>
                <c:pt idx="31">
                  <c:v>45000</c:v>
                </c:pt>
                <c:pt idx="32">
                  <c:v>45001</c:v>
                </c:pt>
                <c:pt idx="33">
                  <c:v>45005</c:v>
                </c:pt>
                <c:pt idx="34">
                  <c:v>45007</c:v>
                </c:pt>
                <c:pt idx="35">
                  <c:v>45008</c:v>
                </c:pt>
                <c:pt idx="36">
                  <c:v>45009</c:v>
                </c:pt>
                <c:pt idx="37">
                  <c:v>45012</c:v>
                </c:pt>
                <c:pt idx="38">
                  <c:v>45013</c:v>
                </c:pt>
                <c:pt idx="39">
                  <c:v>45014</c:v>
                </c:pt>
              </c:numCache>
            </c:numRef>
          </c:cat>
          <c:val>
            <c:numRef>
              <c:f>Sheet1!$AR$3:$AR$42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7-9A4C-B0B7-D20B67C8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48783"/>
        <c:axId val="545404895"/>
      </c:barChart>
      <c:dateAx>
        <c:axId val="546048783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4895"/>
        <c:crosses val="autoZero"/>
        <c:auto val="1"/>
        <c:lblOffset val="100"/>
        <c:baseTimeUnit val="days"/>
      </c:dateAx>
      <c:valAx>
        <c:axId val="54540489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487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Sheet1!$BS$3:$BS$41</c:f>
              <c:numCache>
                <c:formatCode>ddd</c:formatCode>
                <c:ptCount val="39"/>
                <c:pt idx="0">
                  <c:v>44993</c:v>
                </c:pt>
                <c:pt idx="1">
                  <c:v>44994</c:v>
                </c:pt>
                <c:pt idx="2">
                  <c:v>44995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45026</c:v>
                </c:pt>
                <c:pt idx="18">
                  <c:v>45027</c:v>
                </c:pt>
                <c:pt idx="19">
                  <c:v>45028</c:v>
                </c:pt>
                <c:pt idx="20">
                  <c:v>45033</c:v>
                </c:pt>
                <c:pt idx="21">
                  <c:v>45034</c:v>
                </c:pt>
                <c:pt idx="22">
                  <c:v>45035</c:v>
                </c:pt>
                <c:pt idx="23">
                  <c:v>45036</c:v>
                </c:pt>
                <c:pt idx="24">
                  <c:v>45037</c:v>
                </c:pt>
                <c:pt idx="25">
                  <c:v>45040</c:v>
                </c:pt>
                <c:pt idx="26">
                  <c:v>45041</c:v>
                </c:pt>
                <c:pt idx="27">
                  <c:v>45042</c:v>
                </c:pt>
                <c:pt idx="28">
                  <c:v>45043</c:v>
                </c:pt>
                <c:pt idx="29">
                  <c:v>45044</c:v>
                </c:pt>
                <c:pt idx="30">
                  <c:v>45047</c:v>
                </c:pt>
                <c:pt idx="31">
                  <c:v>45048</c:v>
                </c:pt>
                <c:pt idx="32">
                  <c:v>45049</c:v>
                </c:pt>
                <c:pt idx="33">
                  <c:v>45050</c:v>
                </c:pt>
                <c:pt idx="34">
                  <c:v>45051</c:v>
                </c:pt>
                <c:pt idx="35">
                  <c:v>45054</c:v>
                </c:pt>
                <c:pt idx="36">
                  <c:v>45055</c:v>
                </c:pt>
                <c:pt idx="37">
                  <c:v>45056</c:v>
                </c:pt>
                <c:pt idx="38">
                  <c:v>45057</c:v>
                </c:pt>
              </c:numCache>
            </c:numRef>
          </c:cat>
          <c:val>
            <c:numRef>
              <c:f>Sheet1!$BT$3:$BT$41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D-5E4F-BC57-CB6EAADD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52735"/>
        <c:axId val="548940079"/>
      </c:barChart>
      <c:dateAx>
        <c:axId val="54675273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079"/>
        <c:crosses val="autoZero"/>
        <c:auto val="1"/>
        <c:lblOffset val="100"/>
        <c:baseTimeUnit val="days"/>
      </c:dateAx>
      <c:valAx>
        <c:axId val="54894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Sheet1!$C$3:$C$42</c:f>
              <c:numCache>
                <c:formatCode>ddd</c:formatCode>
                <c:ptCount val="40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44655</c:v>
                </c:pt>
                <c:pt idx="6">
                  <c:v>44656</c:v>
                </c:pt>
                <c:pt idx="7">
                  <c:v>44657</c:v>
                </c:pt>
                <c:pt idx="8">
                  <c:v>44658</c:v>
                </c:pt>
                <c:pt idx="9">
                  <c:v>44659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44676</c:v>
                </c:pt>
                <c:pt idx="16">
                  <c:v>44677</c:v>
                </c:pt>
                <c:pt idx="17">
                  <c:v>44678</c:v>
                </c:pt>
                <c:pt idx="18">
                  <c:v>44679</c:v>
                </c:pt>
                <c:pt idx="19">
                  <c:v>44680</c:v>
                </c:pt>
                <c:pt idx="20">
                  <c:v>44683</c:v>
                </c:pt>
                <c:pt idx="21">
                  <c:v>44684</c:v>
                </c:pt>
                <c:pt idx="22">
                  <c:v>44685</c:v>
                </c:pt>
                <c:pt idx="23">
                  <c:v>44686</c:v>
                </c:pt>
                <c:pt idx="24">
                  <c:v>44687</c:v>
                </c:pt>
                <c:pt idx="25">
                  <c:v>44690</c:v>
                </c:pt>
                <c:pt idx="26">
                  <c:v>44691</c:v>
                </c:pt>
                <c:pt idx="27">
                  <c:v>44692</c:v>
                </c:pt>
                <c:pt idx="28">
                  <c:v>44693</c:v>
                </c:pt>
                <c:pt idx="29">
                  <c:v>44694</c:v>
                </c:pt>
                <c:pt idx="30">
                  <c:v>44697</c:v>
                </c:pt>
                <c:pt idx="31">
                  <c:v>44698</c:v>
                </c:pt>
                <c:pt idx="32">
                  <c:v>44699</c:v>
                </c:pt>
                <c:pt idx="33">
                  <c:v>44700</c:v>
                </c:pt>
                <c:pt idx="34">
                  <c:v>44701</c:v>
                </c:pt>
                <c:pt idx="35">
                  <c:v>44704</c:v>
                </c:pt>
                <c:pt idx="36">
                  <c:v>44705</c:v>
                </c:pt>
                <c:pt idx="37">
                  <c:v>44706</c:v>
                </c:pt>
                <c:pt idx="38">
                  <c:v>44707</c:v>
                </c:pt>
                <c:pt idx="39">
                  <c:v>44708</c:v>
                </c:pt>
              </c:numCache>
            </c:numRef>
          </c:cat>
          <c:val>
            <c:numRef>
              <c:f>Sheet1!$D$3:$D$42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9-0443-BD87-93410F10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53807"/>
        <c:axId val="548255535"/>
      </c:barChart>
      <c:dateAx>
        <c:axId val="54825380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5535"/>
        <c:crosses val="autoZero"/>
        <c:auto val="1"/>
        <c:lblOffset val="100"/>
        <c:baseTimeUnit val="days"/>
      </c:dateAx>
      <c:valAx>
        <c:axId val="54825553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Sheet1!$W$23:$W$42</c:f>
              <c:numCache>
                <c:formatCode>ddd</c:formatCode>
                <c:ptCount val="20"/>
                <c:pt idx="0">
                  <c:v>44956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44960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44970</c:v>
                </c:pt>
                <c:pt idx="11">
                  <c:v>44971</c:v>
                </c:pt>
                <c:pt idx="12">
                  <c:v>44972</c:v>
                </c:pt>
                <c:pt idx="13">
                  <c:v>44973</c:v>
                </c:pt>
                <c:pt idx="14">
                  <c:v>44974</c:v>
                </c:pt>
                <c:pt idx="15">
                  <c:v>44984</c:v>
                </c:pt>
                <c:pt idx="16">
                  <c:v>44985</c:v>
                </c:pt>
                <c:pt idx="17">
                  <c:v>44986</c:v>
                </c:pt>
                <c:pt idx="18">
                  <c:v>44987</c:v>
                </c:pt>
                <c:pt idx="19">
                  <c:v>44988</c:v>
                </c:pt>
              </c:numCache>
            </c:numRef>
          </c:cat>
          <c:val>
            <c:numRef>
              <c:f>Sheet1!$X$23:$X$42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D241-899B-5C2D0765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58607"/>
        <c:axId val="401938607"/>
      </c:barChart>
      <c:dateAx>
        <c:axId val="54575860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8607"/>
        <c:crosses val="autoZero"/>
        <c:auto val="1"/>
        <c:lblOffset val="100"/>
        <c:baseTimeUnit val="days"/>
      </c:dateAx>
      <c:valAx>
        <c:axId val="40193860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Sheet1!$AY$3:$AY$42</c:f>
              <c:numCache>
                <c:formatCode>ddd</c:formatCode>
                <c:ptCount val="40"/>
                <c:pt idx="0">
                  <c:v>44952</c:v>
                </c:pt>
                <c:pt idx="1">
                  <c:v>44956</c:v>
                </c:pt>
                <c:pt idx="2">
                  <c:v>44957</c:v>
                </c:pt>
                <c:pt idx="3">
                  <c:v>44958</c:v>
                </c:pt>
                <c:pt idx="4">
                  <c:v>44959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44970</c:v>
                </c:pt>
                <c:pt idx="10">
                  <c:v>44971</c:v>
                </c:pt>
                <c:pt idx="11">
                  <c:v>44972</c:v>
                </c:pt>
                <c:pt idx="12">
                  <c:v>44973</c:v>
                </c:pt>
                <c:pt idx="13">
                  <c:v>44977</c:v>
                </c:pt>
                <c:pt idx="14">
                  <c:v>44978</c:v>
                </c:pt>
                <c:pt idx="15">
                  <c:v>44979</c:v>
                </c:pt>
                <c:pt idx="16">
                  <c:v>44980</c:v>
                </c:pt>
                <c:pt idx="17">
                  <c:v>44984</c:v>
                </c:pt>
                <c:pt idx="18">
                  <c:v>44985</c:v>
                </c:pt>
                <c:pt idx="19">
                  <c:v>44986</c:v>
                </c:pt>
                <c:pt idx="20">
                  <c:v>44991</c:v>
                </c:pt>
                <c:pt idx="21">
                  <c:v>44992</c:v>
                </c:pt>
                <c:pt idx="22">
                  <c:v>44993</c:v>
                </c:pt>
                <c:pt idx="23">
                  <c:v>44994</c:v>
                </c:pt>
                <c:pt idx="24">
                  <c:v>44998</c:v>
                </c:pt>
                <c:pt idx="25">
                  <c:v>44999</c:v>
                </c:pt>
                <c:pt idx="26">
                  <c:v>45000</c:v>
                </c:pt>
                <c:pt idx="27">
                  <c:v>45001</c:v>
                </c:pt>
                <c:pt idx="28">
                  <c:v>45006</c:v>
                </c:pt>
                <c:pt idx="29">
                  <c:v>45019</c:v>
                </c:pt>
                <c:pt idx="30">
                  <c:v>45020</c:v>
                </c:pt>
                <c:pt idx="31">
                  <c:v>45021</c:v>
                </c:pt>
                <c:pt idx="32">
                  <c:v>45022</c:v>
                </c:pt>
                <c:pt idx="33">
                  <c:v>45027</c:v>
                </c:pt>
                <c:pt idx="34">
                  <c:v>45029</c:v>
                </c:pt>
                <c:pt idx="35">
                  <c:v>45033</c:v>
                </c:pt>
                <c:pt idx="36">
                  <c:v>45034</c:v>
                </c:pt>
                <c:pt idx="37">
                  <c:v>45040</c:v>
                </c:pt>
                <c:pt idx="38">
                  <c:v>45041</c:v>
                </c:pt>
                <c:pt idx="39">
                  <c:v>45042</c:v>
                </c:pt>
              </c:numCache>
            </c:numRef>
          </c:cat>
          <c:val>
            <c:numRef>
              <c:f>Sheet1!$AZ$3:$AZ$42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5-6449-899A-557C9AFF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44831"/>
        <c:axId val="559656623"/>
      </c:barChart>
      <c:dateAx>
        <c:axId val="552144831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6623"/>
        <c:crosses val="autoZero"/>
        <c:auto val="1"/>
        <c:lblOffset val="100"/>
        <c:baseTimeUnit val="days"/>
      </c:dateAx>
      <c:valAx>
        <c:axId val="55965662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Sheet1!$BS$3:$BS$41</c:f>
              <c:numCache>
                <c:formatCode>ddd</c:formatCode>
                <c:ptCount val="39"/>
                <c:pt idx="0">
                  <c:v>44993</c:v>
                </c:pt>
                <c:pt idx="1">
                  <c:v>44994</c:v>
                </c:pt>
                <c:pt idx="2">
                  <c:v>44995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45026</c:v>
                </c:pt>
                <c:pt idx="18">
                  <c:v>45027</c:v>
                </c:pt>
                <c:pt idx="19">
                  <c:v>45028</c:v>
                </c:pt>
                <c:pt idx="20">
                  <c:v>45033</c:v>
                </c:pt>
                <c:pt idx="21">
                  <c:v>45034</c:v>
                </c:pt>
                <c:pt idx="22">
                  <c:v>45035</c:v>
                </c:pt>
                <c:pt idx="23">
                  <c:v>45036</c:v>
                </c:pt>
                <c:pt idx="24">
                  <c:v>45037</c:v>
                </c:pt>
                <c:pt idx="25">
                  <c:v>45040</c:v>
                </c:pt>
                <c:pt idx="26">
                  <c:v>45041</c:v>
                </c:pt>
                <c:pt idx="27">
                  <c:v>45042</c:v>
                </c:pt>
                <c:pt idx="28">
                  <c:v>45043</c:v>
                </c:pt>
                <c:pt idx="29">
                  <c:v>45044</c:v>
                </c:pt>
                <c:pt idx="30">
                  <c:v>45047</c:v>
                </c:pt>
                <c:pt idx="31">
                  <c:v>45048</c:v>
                </c:pt>
                <c:pt idx="32">
                  <c:v>45049</c:v>
                </c:pt>
                <c:pt idx="33">
                  <c:v>45050</c:v>
                </c:pt>
                <c:pt idx="34">
                  <c:v>45051</c:v>
                </c:pt>
                <c:pt idx="35">
                  <c:v>45054</c:v>
                </c:pt>
                <c:pt idx="36">
                  <c:v>45055</c:v>
                </c:pt>
                <c:pt idx="37">
                  <c:v>45056</c:v>
                </c:pt>
                <c:pt idx="38">
                  <c:v>45057</c:v>
                </c:pt>
              </c:numCache>
            </c:numRef>
          </c:cat>
          <c:val>
            <c:numRef>
              <c:f>Sheet1!$BT$3:$BT$41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D-294B-A758-3E5FD262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68575"/>
        <c:axId val="538109919"/>
      </c:barChart>
      <c:dateAx>
        <c:axId val="537568575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9919"/>
        <c:crosses val="autoZero"/>
        <c:auto val="1"/>
        <c:lblOffset val="100"/>
        <c:baseTimeUnit val="days"/>
      </c:dateAx>
      <c:valAx>
        <c:axId val="5381099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Sheet1!$AQ$3:$AQ$42</c:f>
              <c:numCache>
                <c:formatCode>ddd</c:formatCode>
                <c:ptCount val="40"/>
                <c:pt idx="0">
                  <c:v>44944</c:v>
                </c:pt>
                <c:pt idx="1">
                  <c:v>44945</c:v>
                </c:pt>
                <c:pt idx="2">
                  <c:v>44946</c:v>
                </c:pt>
                <c:pt idx="3">
                  <c:v>44949</c:v>
                </c:pt>
                <c:pt idx="4">
                  <c:v>44950</c:v>
                </c:pt>
                <c:pt idx="5">
                  <c:v>44951</c:v>
                </c:pt>
                <c:pt idx="6">
                  <c:v>44952</c:v>
                </c:pt>
                <c:pt idx="7">
                  <c:v>44953</c:v>
                </c:pt>
                <c:pt idx="8">
                  <c:v>44956</c:v>
                </c:pt>
                <c:pt idx="9">
                  <c:v>44957</c:v>
                </c:pt>
                <c:pt idx="10">
                  <c:v>44958</c:v>
                </c:pt>
                <c:pt idx="11">
                  <c:v>44959</c:v>
                </c:pt>
                <c:pt idx="12">
                  <c:v>44960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44970</c:v>
                </c:pt>
                <c:pt idx="19">
                  <c:v>44971</c:v>
                </c:pt>
                <c:pt idx="20">
                  <c:v>44985</c:v>
                </c:pt>
                <c:pt idx="21">
                  <c:v>44986</c:v>
                </c:pt>
                <c:pt idx="22">
                  <c:v>44987</c:v>
                </c:pt>
                <c:pt idx="23">
                  <c:v>44988</c:v>
                </c:pt>
                <c:pt idx="24">
                  <c:v>44991</c:v>
                </c:pt>
                <c:pt idx="25">
                  <c:v>44992</c:v>
                </c:pt>
                <c:pt idx="26">
                  <c:v>44993</c:v>
                </c:pt>
                <c:pt idx="27">
                  <c:v>44994</c:v>
                </c:pt>
                <c:pt idx="28">
                  <c:v>44995</c:v>
                </c:pt>
                <c:pt idx="29">
                  <c:v>44998</c:v>
                </c:pt>
                <c:pt idx="30">
                  <c:v>44999</c:v>
                </c:pt>
                <c:pt idx="31">
                  <c:v>45000</c:v>
                </c:pt>
                <c:pt idx="32">
                  <c:v>45001</c:v>
                </c:pt>
                <c:pt idx="33">
                  <c:v>45005</c:v>
                </c:pt>
                <c:pt idx="34">
                  <c:v>45007</c:v>
                </c:pt>
                <c:pt idx="35">
                  <c:v>45008</c:v>
                </c:pt>
                <c:pt idx="36">
                  <c:v>45009</c:v>
                </c:pt>
                <c:pt idx="37">
                  <c:v>45012</c:v>
                </c:pt>
                <c:pt idx="38">
                  <c:v>45013</c:v>
                </c:pt>
                <c:pt idx="39">
                  <c:v>45014</c:v>
                </c:pt>
              </c:numCache>
            </c:numRef>
          </c:cat>
          <c:val>
            <c:numRef>
              <c:f>Sheet1!$AR$3:$AR$42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C746-BB8C-E5C80B0B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13167"/>
        <c:axId val="559735999"/>
      </c:barChart>
      <c:dateAx>
        <c:axId val="546713167"/>
        <c:scaling>
          <c:orientation val="minMax"/>
        </c:scaling>
        <c:delete val="0"/>
        <c:axPos val="b"/>
        <c:numFmt formatCode="d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35999"/>
        <c:crosses val="autoZero"/>
        <c:auto val="1"/>
        <c:lblOffset val="100"/>
        <c:baseTimeUnit val="days"/>
      </c:dateAx>
      <c:valAx>
        <c:axId val="55973599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812800</xdr:colOff>
      <xdr:row>78</xdr:row>
      <xdr:rowOff>165100</xdr:rowOff>
    </xdr:from>
    <xdr:to>
      <xdr:col>62</xdr:col>
      <xdr:colOff>482600</xdr:colOff>
      <xdr:row>87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F5E73-1803-F8AE-38F9-DEA7DDA7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75</xdr:row>
      <xdr:rowOff>12700</xdr:rowOff>
    </xdr:from>
    <xdr:to>
      <xdr:col>19</xdr:col>
      <xdr:colOff>444500</xdr:colOff>
      <xdr:row>83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D33A5-5850-9318-EFAA-95837D7D0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736600</xdr:colOff>
      <xdr:row>69</xdr:row>
      <xdr:rowOff>133350</xdr:rowOff>
    </xdr:from>
    <xdr:to>
      <xdr:col>39</xdr:col>
      <xdr:colOff>571500</xdr:colOff>
      <xdr:row>79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273329-B446-DEA2-E7B1-44905C8F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12700</xdr:colOff>
      <xdr:row>78</xdr:row>
      <xdr:rowOff>152400</xdr:rowOff>
    </xdr:from>
    <xdr:to>
      <xdr:col>74</xdr:col>
      <xdr:colOff>495300</xdr:colOff>
      <xdr:row>87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80C91-6B7B-7957-29E3-E0B643F3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54</xdr:row>
      <xdr:rowOff>196850</xdr:rowOff>
    </xdr:from>
    <xdr:to>
      <xdr:col>10</xdr:col>
      <xdr:colOff>419100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8CE828-CB5C-4403-AE98-A61C4D52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381000</xdr:colOff>
      <xdr:row>56</xdr:row>
      <xdr:rowOff>57150</xdr:rowOff>
    </xdr:from>
    <xdr:to>
      <xdr:col>18</xdr:col>
      <xdr:colOff>177800</xdr:colOff>
      <xdr:row>64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97F781-4B42-6AA5-1C01-37996B6C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203200</xdr:colOff>
      <xdr:row>59</xdr:row>
      <xdr:rowOff>82550</xdr:rowOff>
    </xdr:from>
    <xdr:to>
      <xdr:col>54</xdr:col>
      <xdr:colOff>228600</xdr:colOff>
      <xdr:row>68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0D5A14-1FD9-048B-ECDE-E4066FE6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698500</xdr:colOff>
      <xdr:row>58</xdr:row>
      <xdr:rowOff>95250</xdr:rowOff>
    </xdr:from>
    <xdr:to>
      <xdr:col>78</xdr:col>
      <xdr:colOff>444500</xdr:colOff>
      <xdr:row>67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8F2BAF-BE55-092D-A035-8C1DEC4B1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800100</xdr:colOff>
      <xdr:row>59</xdr:row>
      <xdr:rowOff>184150</xdr:rowOff>
    </xdr:from>
    <xdr:to>
      <xdr:col>43</xdr:col>
      <xdr:colOff>520700</xdr:colOff>
      <xdr:row>67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72DD95-8722-66CE-5F16-AFB6F12B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457200</xdr:colOff>
      <xdr:row>56</xdr:row>
      <xdr:rowOff>57150</xdr:rowOff>
    </xdr:from>
    <xdr:to>
      <xdr:col>28</xdr:col>
      <xdr:colOff>304800</xdr:colOff>
      <xdr:row>63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F8F75F-3B7D-A5EE-411A-7A04B6B1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63500</xdr:colOff>
      <xdr:row>63</xdr:row>
      <xdr:rowOff>0</xdr:rowOff>
    </xdr:from>
    <xdr:to>
      <xdr:col>11</xdr:col>
      <xdr:colOff>88900</xdr:colOff>
      <xdr:row>71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20F836-E3DD-8A54-822B-74AF1F86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101600</xdr:colOff>
      <xdr:row>73</xdr:row>
      <xdr:rowOff>184150</xdr:rowOff>
    </xdr:from>
    <xdr:to>
      <xdr:col>11</xdr:col>
      <xdr:colOff>381000</xdr:colOff>
      <xdr:row>83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83B1DA-6F9C-D37A-D87B-65988F66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635000</xdr:colOff>
      <xdr:row>65</xdr:row>
      <xdr:rowOff>190500</xdr:rowOff>
    </xdr:from>
    <xdr:to>
      <xdr:col>18</xdr:col>
      <xdr:colOff>749300</xdr:colOff>
      <xdr:row>74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ABCF54-D18A-28FB-0763-E47CB0B6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50800</xdr:colOff>
      <xdr:row>67</xdr:row>
      <xdr:rowOff>0</xdr:rowOff>
    </xdr:from>
    <xdr:to>
      <xdr:col>28</xdr:col>
      <xdr:colOff>152400</xdr:colOff>
      <xdr:row>74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E0C0D8-D4E0-803F-192E-C7297AB18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317500</xdr:colOff>
      <xdr:row>77</xdr:row>
      <xdr:rowOff>57150</xdr:rowOff>
    </xdr:from>
    <xdr:to>
      <xdr:col>28</xdr:col>
      <xdr:colOff>762000</xdr:colOff>
      <xdr:row>85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F9C513-D4DC-DE20-5310-6A744D0C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647700</xdr:colOff>
      <xdr:row>70</xdr:row>
      <xdr:rowOff>146050</xdr:rowOff>
    </xdr:from>
    <xdr:to>
      <xdr:col>49</xdr:col>
      <xdr:colOff>63500</xdr:colOff>
      <xdr:row>78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793EEB5-F532-2B66-C76D-29F553971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711200</xdr:colOff>
      <xdr:row>69</xdr:row>
      <xdr:rowOff>44450</xdr:rowOff>
    </xdr:from>
    <xdr:to>
      <xdr:col>59</xdr:col>
      <xdr:colOff>228600</xdr:colOff>
      <xdr:row>76</xdr:row>
      <xdr:rowOff>101600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81D3358-0A02-AFCD-F763-5CD1001D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190500</xdr:colOff>
      <xdr:row>57</xdr:row>
      <xdr:rowOff>133350</xdr:rowOff>
    </xdr:from>
    <xdr:to>
      <xdr:col>63</xdr:col>
      <xdr:colOff>736600</xdr:colOff>
      <xdr:row>67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A633C5E-051B-32A5-A1C2-01E6D641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114300</xdr:colOff>
      <xdr:row>68</xdr:row>
      <xdr:rowOff>95250</xdr:rowOff>
    </xdr:from>
    <xdr:to>
      <xdr:col>68</xdr:col>
      <xdr:colOff>622300</xdr:colOff>
      <xdr:row>77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0149844-96E8-2AE3-E402-D9F4CDAF2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406400</xdr:colOff>
      <xdr:row>68</xdr:row>
      <xdr:rowOff>95250</xdr:rowOff>
    </xdr:from>
    <xdr:to>
      <xdr:col>82</xdr:col>
      <xdr:colOff>114300</xdr:colOff>
      <xdr:row>77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A91994F-72A1-24CF-E7A9-D4FB82C3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9233B-B04C-5E43-86E2-9C049B8A5EDB}" name="Table1" displayName="Table1" ref="A88:K108" totalsRowShown="0" headerRowDxfId="9">
  <autoFilter ref="A88:K108" xr:uid="{8E29233B-B04C-5E43-86E2-9C049B8A5EDB}"/>
  <sortState xmlns:xlrd2="http://schemas.microsoft.com/office/spreadsheetml/2017/richdata2" ref="A89:K108">
    <sortCondition descending="1" ref="B88:B108"/>
  </sortState>
  <tableColumns count="11">
    <tableColumn id="1" xr3:uid="{8151FD44-D543-4A4F-B6CB-6588F0161A6E}" name="RANK ORDER" dataDxfId="7"/>
    <tableColumn id="2" xr3:uid="{9B5ACD66-3668-9247-9B26-C0D50F248F01}" name="% days fully absen" dataDxfId="6" dataCellStyle="Percent"/>
    <tableColumn id="11" xr3:uid="{06D0A185-7D18-D448-BC20-CA3796B6B4CF}" name="% days tardy" dataDxfId="0" dataCellStyle="Percent"/>
    <tableColumn id="8" xr3:uid="{4AD5D55B-2BB6-0443-B4EA-981D232B9A94}" name="% days left early" dataDxfId="1" dataCellStyle="Percent"/>
    <tableColumn id="3" xr3:uid="{EBA153F2-9706-AE47-A25D-6C0A6F5A8197}" name="% days any absence" dataDxfId="5" dataCellStyle="Percent"/>
    <tableColumn id="4" xr3:uid="{49FE417D-6371-F346-876C-1A2DCB05AC37}" name="Unique episodes "/>
    <tableColumn id="5" xr3:uid="{F44170A3-438E-8846-AF1B-7C19DCA90C45}" name="total days" dataDxfId="8"/>
    <tableColumn id="6" xr3:uid="{EA049788-B7E2-8043-8D25-486C96A0DFC5}" name="total absences"/>
    <tableColumn id="7" xr3:uid="{AD81424A-8A2C-5449-A4BB-4A9F1C1660AB}" name="avg length of episode" dataDxfId="4"/>
    <tableColumn id="9" xr3:uid="{F2402C12-E61E-2143-B42C-EEBE91ECF246}" name="Abs. rate M/F" dataDxfId="3" dataCellStyle="Percent"/>
    <tableColumn id="10" xr3:uid="{4EFEAF09-D50A-AC4C-8315-9416E48A9395}" name="Abs rate T-Th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B6FE-FF01-FC42-95B9-1117C9CEC2E1}">
  <dimension ref="A1:CL111"/>
  <sheetViews>
    <sheetView tabSelected="1" topLeftCell="A81" zoomScale="120" zoomScaleNormal="120" workbookViewId="0">
      <pane xSplit="1" topLeftCell="B1" activePane="topRight" state="frozen"/>
      <selection pane="topRight" activeCell="M90" sqref="M90"/>
    </sheetView>
  </sheetViews>
  <sheetFormatPr baseColWidth="10" defaultRowHeight="16" x14ac:dyDescent="0.2"/>
  <cols>
    <col min="1" max="1" width="14.83203125" customWidth="1"/>
    <col min="2" max="2" width="16.6640625" customWidth="1"/>
    <col min="3" max="3" width="14.33203125" customWidth="1"/>
    <col min="4" max="4" width="10.5" customWidth="1"/>
    <col min="5" max="5" width="13.6640625" style="1" bestFit="1" customWidth="1"/>
    <col min="6" max="7" width="12.6640625" bestFit="1" customWidth="1"/>
    <col min="8" max="8" width="12.33203125" customWidth="1"/>
    <col min="9" max="9" width="12.6640625" bestFit="1" customWidth="1"/>
    <col min="57" max="57" width="10.83203125" style="1"/>
  </cols>
  <sheetData>
    <row r="1" spans="1:90" x14ac:dyDescent="0.2">
      <c r="A1" s="2"/>
      <c r="B1" s="79">
        <v>112</v>
      </c>
      <c r="C1" s="80"/>
      <c r="D1" s="80"/>
      <c r="E1" s="83"/>
      <c r="F1" s="81">
        <v>113</v>
      </c>
      <c r="G1" s="82"/>
      <c r="H1" s="82"/>
      <c r="I1" s="84"/>
      <c r="J1" s="79">
        <v>114</v>
      </c>
      <c r="K1" s="80"/>
      <c r="L1" s="80"/>
      <c r="M1" s="83"/>
      <c r="N1" s="81">
        <v>116</v>
      </c>
      <c r="O1" s="82"/>
      <c r="P1" s="82"/>
      <c r="Q1" s="84"/>
      <c r="R1" s="79">
        <v>117</v>
      </c>
      <c r="S1" s="80"/>
      <c r="T1" s="80"/>
      <c r="U1" s="83"/>
      <c r="V1" s="85" t="s">
        <v>15</v>
      </c>
      <c r="W1" s="86"/>
      <c r="X1" s="86"/>
      <c r="Y1" s="86"/>
      <c r="Z1" s="79">
        <v>120</v>
      </c>
      <c r="AA1" s="80"/>
      <c r="AB1" s="80"/>
      <c r="AC1" s="80"/>
      <c r="AD1" s="81" t="s">
        <v>16</v>
      </c>
      <c r="AE1" s="82"/>
      <c r="AF1" s="82"/>
      <c r="AG1" s="82"/>
      <c r="AH1" s="79">
        <v>122</v>
      </c>
      <c r="AI1" s="80"/>
      <c r="AJ1" s="80"/>
      <c r="AK1" s="80"/>
      <c r="AL1" s="81">
        <v>123</v>
      </c>
      <c r="AM1" s="82"/>
      <c r="AN1" s="82"/>
      <c r="AO1" s="82"/>
      <c r="AP1" s="79">
        <v>125</v>
      </c>
      <c r="AQ1" s="80"/>
      <c r="AR1" s="80"/>
      <c r="AS1" s="80"/>
      <c r="AT1" s="81">
        <v>129</v>
      </c>
      <c r="AU1" s="82"/>
      <c r="AV1" s="82"/>
      <c r="AW1" s="82"/>
      <c r="AX1" s="79">
        <v>132</v>
      </c>
      <c r="AY1" s="80"/>
      <c r="AZ1" s="80"/>
      <c r="BA1" s="83"/>
      <c r="BB1" s="85">
        <v>135</v>
      </c>
      <c r="BC1" s="86"/>
      <c r="BD1" s="86"/>
      <c r="BE1" s="86"/>
      <c r="BF1" s="79">
        <v>137</v>
      </c>
      <c r="BG1" s="80"/>
      <c r="BH1" s="80"/>
      <c r="BI1" s="80"/>
      <c r="BJ1" s="81">
        <v>139</v>
      </c>
      <c r="BK1" s="82"/>
      <c r="BL1" s="82"/>
      <c r="BM1" s="84"/>
      <c r="BN1" s="80" t="s">
        <v>23</v>
      </c>
      <c r="BO1" s="80"/>
      <c r="BP1" s="80"/>
      <c r="BQ1" s="80"/>
      <c r="BR1" s="81">
        <v>142</v>
      </c>
      <c r="BS1" s="82"/>
      <c r="BT1" s="82"/>
      <c r="BU1" s="82"/>
      <c r="BV1" s="79">
        <v>143</v>
      </c>
      <c r="BW1" s="80"/>
      <c r="BX1" s="80"/>
      <c r="BY1" s="80"/>
      <c r="BZ1" s="81">
        <v>144</v>
      </c>
      <c r="CA1" s="82"/>
      <c r="CB1" s="82"/>
      <c r="CC1" s="84"/>
      <c r="CD1" s="2"/>
      <c r="CE1" s="2"/>
      <c r="CF1" s="2"/>
      <c r="CG1" s="2"/>
      <c r="CH1" s="2"/>
      <c r="CI1" s="2"/>
      <c r="CJ1" s="2"/>
      <c r="CK1" s="2"/>
      <c r="CL1" s="2"/>
    </row>
    <row r="2" spans="1:90" x14ac:dyDescent="0.2">
      <c r="A2" s="2" t="s">
        <v>0</v>
      </c>
      <c r="B2" s="5" t="s">
        <v>1</v>
      </c>
      <c r="C2" s="6" t="s">
        <v>3</v>
      </c>
      <c r="D2" s="6" t="s">
        <v>2</v>
      </c>
      <c r="E2" s="37" t="s">
        <v>6</v>
      </c>
      <c r="F2" s="6" t="s">
        <v>1</v>
      </c>
      <c r="G2" s="6" t="s">
        <v>3</v>
      </c>
      <c r="H2" s="6" t="s">
        <v>2</v>
      </c>
      <c r="I2" s="48" t="s">
        <v>6</v>
      </c>
      <c r="J2" s="6" t="s">
        <v>1</v>
      </c>
      <c r="K2" s="6" t="s">
        <v>3</v>
      </c>
      <c r="L2" s="6" t="s">
        <v>2</v>
      </c>
      <c r="M2" s="48" t="s">
        <v>6</v>
      </c>
      <c r="N2" s="6" t="s">
        <v>1</v>
      </c>
      <c r="O2" s="6" t="s">
        <v>3</v>
      </c>
      <c r="P2" s="6" t="s">
        <v>2</v>
      </c>
      <c r="Q2" s="37" t="s">
        <v>6</v>
      </c>
      <c r="R2" s="6" t="s">
        <v>1</v>
      </c>
      <c r="S2" s="6" t="s">
        <v>3</v>
      </c>
      <c r="T2" s="6" t="s">
        <v>2</v>
      </c>
      <c r="U2" s="37" t="s">
        <v>6</v>
      </c>
      <c r="V2" s="6" t="s">
        <v>1</v>
      </c>
      <c r="W2" s="6" t="s">
        <v>3</v>
      </c>
      <c r="X2" s="6" t="s">
        <v>2</v>
      </c>
      <c r="Y2" s="46" t="s">
        <v>6</v>
      </c>
      <c r="Z2" s="5" t="s">
        <v>1</v>
      </c>
      <c r="AA2" s="6" t="s">
        <v>3</v>
      </c>
      <c r="AB2" s="6" t="s">
        <v>2</v>
      </c>
      <c r="AC2" s="46" t="s">
        <v>6</v>
      </c>
      <c r="AD2" s="5" t="s">
        <v>1</v>
      </c>
      <c r="AE2" s="6" t="s">
        <v>3</v>
      </c>
      <c r="AF2" s="6" t="s">
        <v>2</v>
      </c>
      <c r="AG2" s="46" t="s">
        <v>6</v>
      </c>
      <c r="AH2" s="5" t="s">
        <v>1</v>
      </c>
      <c r="AI2" s="6" t="s">
        <v>3</v>
      </c>
      <c r="AJ2" s="6" t="s">
        <v>2</v>
      </c>
      <c r="AK2" s="46" t="s">
        <v>6</v>
      </c>
      <c r="AL2" s="5" t="s">
        <v>1</v>
      </c>
      <c r="AM2" s="6" t="s">
        <v>3</v>
      </c>
      <c r="AN2" s="6" t="s">
        <v>2</v>
      </c>
      <c r="AO2" s="46" t="s">
        <v>6</v>
      </c>
      <c r="AP2" s="5" t="s">
        <v>1</v>
      </c>
      <c r="AQ2" s="6" t="s">
        <v>3</v>
      </c>
      <c r="AR2" s="6" t="s">
        <v>2</v>
      </c>
      <c r="AS2" s="46" t="s">
        <v>6</v>
      </c>
      <c r="AT2" s="5" t="s">
        <v>1</v>
      </c>
      <c r="AU2" s="6" t="s">
        <v>3</v>
      </c>
      <c r="AV2" s="6" t="s">
        <v>2</v>
      </c>
      <c r="AW2" s="46" t="s">
        <v>6</v>
      </c>
      <c r="AX2" s="5" t="s">
        <v>1</v>
      </c>
      <c r="AY2" s="6" t="s">
        <v>3</v>
      </c>
      <c r="AZ2" s="6" t="s">
        <v>2</v>
      </c>
      <c r="BA2" s="37" t="s">
        <v>6</v>
      </c>
      <c r="BB2" s="9" t="s">
        <v>1</v>
      </c>
      <c r="BC2" s="9" t="s">
        <v>3</v>
      </c>
      <c r="BD2" s="9" t="s">
        <v>2</v>
      </c>
      <c r="BE2" s="46" t="s">
        <v>6</v>
      </c>
      <c r="BF2" s="5" t="s">
        <v>1</v>
      </c>
      <c r="BG2" s="6" t="s">
        <v>3</v>
      </c>
      <c r="BH2" s="6" t="s">
        <v>2</v>
      </c>
      <c r="BI2" s="46" t="s">
        <v>6</v>
      </c>
      <c r="BJ2" s="5" t="s">
        <v>1</v>
      </c>
      <c r="BK2" s="6" t="s">
        <v>3</v>
      </c>
      <c r="BL2" s="6" t="s">
        <v>2</v>
      </c>
      <c r="BM2" s="37" t="s">
        <v>6</v>
      </c>
      <c r="BN2" s="6" t="s">
        <v>1</v>
      </c>
      <c r="BO2" s="6" t="s">
        <v>3</v>
      </c>
      <c r="BP2" s="6" t="s">
        <v>2</v>
      </c>
      <c r="BQ2" s="46" t="s">
        <v>6</v>
      </c>
      <c r="BR2" s="5" t="s">
        <v>1</v>
      </c>
      <c r="BS2" s="6" t="s">
        <v>3</v>
      </c>
      <c r="BT2" s="6" t="s">
        <v>2</v>
      </c>
      <c r="BU2" s="46" t="s">
        <v>6</v>
      </c>
      <c r="BV2" s="5" t="s">
        <v>1</v>
      </c>
      <c r="BW2" s="6" t="s">
        <v>3</v>
      </c>
      <c r="BX2" s="6" t="s">
        <v>2</v>
      </c>
      <c r="BY2" s="46" t="s">
        <v>6</v>
      </c>
      <c r="BZ2" s="5" t="s">
        <v>1</v>
      </c>
      <c r="CA2" s="6" t="s">
        <v>3</v>
      </c>
      <c r="CB2" s="6" t="s">
        <v>2</v>
      </c>
      <c r="CC2" s="37" t="s">
        <v>6</v>
      </c>
      <c r="CD2" s="2"/>
      <c r="CE2" s="2"/>
      <c r="CF2" s="2"/>
      <c r="CG2" s="2"/>
      <c r="CH2" s="2"/>
      <c r="CI2" s="2"/>
      <c r="CJ2" s="2"/>
      <c r="CK2" s="2"/>
      <c r="CL2" s="2"/>
    </row>
    <row r="3" spans="1:90" x14ac:dyDescent="0.2">
      <c r="A3" s="2">
        <v>1</v>
      </c>
      <c r="B3" s="8">
        <v>44648</v>
      </c>
      <c r="C3" s="3">
        <v>44648</v>
      </c>
      <c r="D3">
        <v>1</v>
      </c>
      <c r="E3" s="38" t="s">
        <v>4</v>
      </c>
      <c r="F3" s="4">
        <v>44650</v>
      </c>
      <c r="G3" s="3">
        <f>F3</f>
        <v>44650</v>
      </c>
      <c r="H3">
        <v>1</v>
      </c>
      <c r="I3" s="38" t="s">
        <v>4</v>
      </c>
      <c r="J3" s="4">
        <v>44851</v>
      </c>
      <c r="K3" s="3">
        <f>J3</f>
        <v>44851</v>
      </c>
      <c r="L3">
        <v>1</v>
      </c>
      <c r="M3" s="38" t="s">
        <v>4</v>
      </c>
      <c r="N3" s="4">
        <v>44950</v>
      </c>
      <c r="O3" s="3">
        <f t="shared" ref="O3:O10" si="0">N3</f>
        <v>44950</v>
      </c>
      <c r="P3">
        <v>1</v>
      </c>
      <c r="Q3" s="38" t="s">
        <v>4</v>
      </c>
      <c r="R3" s="4">
        <v>44914</v>
      </c>
      <c r="S3" s="3">
        <f>R3</f>
        <v>44914</v>
      </c>
      <c r="T3">
        <v>4</v>
      </c>
      <c r="U3" s="38" t="s">
        <v>8</v>
      </c>
      <c r="V3" s="63">
        <v>44917</v>
      </c>
      <c r="W3" s="64">
        <f>V3</f>
        <v>44917</v>
      </c>
      <c r="X3" s="33">
        <v>2</v>
      </c>
      <c r="Y3" s="65" t="s">
        <v>8</v>
      </c>
      <c r="Z3" s="8">
        <v>44932</v>
      </c>
      <c r="AA3" s="3">
        <f>Z3</f>
        <v>44932</v>
      </c>
      <c r="AB3">
        <v>1</v>
      </c>
      <c r="AC3" s="1" t="s">
        <v>4</v>
      </c>
      <c r="AD3" s="67">
        <v>44917</v>
      </c>
      <c r="AE3" s="64">
        <f>AD3</f>
        <v>44917</v>
      </c>
      <c r="AF3" s="33">
        <v>1</v>
      </c>
      <c r="AG3" s="65" t="s">
        <v>4</v>
      </c>
      <c r="AH3" s="8">
        <v>44943</v>
      </c>
      <c r="AI3" s="3">
        <f>AH3</f>
        <v>44943</v>
      </c>
      <c r="AJ3">
        <v>1</v>
      </c>
      <c r="AK3" s="1" t="s">
        <v>4</v>
      </c>
      <c r="AL3" s="8">
        <v>44932</v>
      </c>
      <c r="AM3" s="3">
        <f>AL3</f>
        <v>44932</v>
      </c>
      <c r="AN3">
        <v>1</v>
      </c>
      <c r="AO3" s="1" t="s">
        <v>4</v>
      </c>
      <c r="AP3" s="8">
        <v>44944</v>
      </c>
      <c r="AQ3" s="3">
        <f>AP3</f>
        <v>44944</v>
      </c>
      <c r="AR3">
        <v>1</v>
      </c>
      <c r="AS3" s="1" t="s">
        <v>4</v>
      </c>
      <c r="AT3" s="8">
        <v>44931</v>
      </c>
      <c r="AU3" s="3">
        <f>AT3</f>
        <v>44931</v>
      </c>
      <c r="AV3">
        <v>1</v>
      </c>
      <c r="AW3" s="1" t="s">
        <v>4</v>
      </c>
      <c r="AX3" s="8">
        <v>44952</v>
      </c>
      <c r="AY3" s="3">
        <f>AX3</f>
        <v>44952</v>
      </c>
      <c r="AZ3">
        <v>1</v>
      </c>
      <c r="BA3" s="38" t="s">
        <v>4</v>
      </c>
      <c r="BB3" s="4">
        <v>44950</v>
      </c>
      <c r="BC3" s="3">
        <f>BB3</f>
        <v>44950</v>
      </c>
      <c r="BD3">
        <v>1</v>
      </c>
      <c r="BE3" s="1" t="s">
        <v>4</v>
      </c>
      <c r="BF3" s="8">
        <v>44950</v>
      </c>
      <c r="BG3" s="3">
        <f>BF3</f>
        <v>44950</v>
      </c>
      <c r="BH3">
        <v>1</v>
      </c>
      <c r="BI3" s="1" t="s">
        <v>4</v>
      </c>
      <c r="BJ3" s="8">
        <v>44967</v>
      </c>
      <c r="BK3" s="3">
        <f>BJ3</f>
        <v>44967</v>
      </c>
      <c r="BL3">
        <v>1</v>
      </c>
      <c r="BM3" s="38" t="s">
        <v>4</v>
      </c>
      <c r="BN3" s="63">
        <v>44986</v>
      </c>
      <c r="BO3" s="64">
        <f>BN3</f>
        <v>44986</v>
      </c>
      <c r="BP3" s="33">
        <v>1</v>
      </c>
      <c r="BQ3" s="65" t="s">
        <v>4</v>
      </c>
      <c r="BR3" s="8">
        <v>44993</v>
      </c>
      <c r="BS3" s="3">
        <f>BR3</f>
        <v>44993</v>
      </c>
      <c r="BT3">
        <v>1</v>
      </c>
      <c r="BU3" s="1" t="s">
        <v>4</v>
      </c>
      <c r="BV3" s="8">
        <v>44999</v>
      </c>
      <c r="BW3" s="3">
        <f>BV3</f>
        <v>44999</v>
      </c>
      <c r="BX3">
        <v>3</v>
      </c>
      <c r="BY3" s="1" t="s">
        <v>12</v>
      </c>
      <c r="BZ3" s="8">
        <v>45029</v>
      </c>
      <c r="CA3" s="3">
        <f>BZ3</f>
        <v>45029</v>
      </c>
      <c r="CB3">
        <v>1</v>
      </c>
      <c r="CC3" s="38" t="s">
        <v>4</v>
      </c>
    </row>
    <row r="4" spans="1:90" x14ac:dyDescent="0.2">
      <c r="A4" s="2">
        <v>2</v>
      </c>
      <c r="B4" s="8">
        <v>44649</v>
      </c>
      <c r="C4" s="3">
        <v>44649</v>
      </c>
      <c r="D4">
        <v>4</v>
      </c>
      <c r="E4" s="38" t="s">
        <v>8</v>
      </c>
      <c r="F4" s="4">
        <v>44651</v>
      </c>
      <c r="G4" s="3">
        <f>F4</f>
        <v>44651</v>
      </c>
      <c r="H4">
        <v>1</v>
      </c>
      <c r="I4" s="38" t="s">
        <v>4</v>
      </c>
      <c r="J4" s="4">
        <v>44852</v>
      </c>
      <c r="K4" s="3">
        <f t="shared" ref="K4:K22" si="1">J4</f>
        <v>44852</v>
      </c>
      <c r="L4">
        <v>3</v>
      </c>
      <c r="M4" s="38" t="s">
        <v>10</v>
      </c>
      <c r="N4" s="4">
        <v>44951</v>
      </c>
      <c r="O4" s="3">
        <f t="shared" si="0"/>
        <v>44951</v>
      </c>
      <c r="P4">
        <v>1</v>
      </c>
      <c r="Q4" s="38" t="s">
        <v>4</v>
      </c>
      <c r="R4" s="4">
        <v>44915</v>
      </c>
      <c r="S4" s="3">
        <f t="shared" ref="S4:S22" si="2">R4</f>
        <v>44915</v>
      </c>
      <c r="T4">
        <v>1</v>
      </c>
      <c r="U4" s="38" t="s">
        <v>4</v>
      </c>
      <c r="V4" s="63">
        <v>44929</v>
      </c>
      <c r="W4" s="64">
        <f>V4</f>
        <v>44929</v>
      </c>
      <c r="X4" s="33">
        <v>2</v>
      </c>
      <c r="Y4" s="65" t="s">
        <v>8</v>
      </c>
      <c r="Z4" s="8">
        <v>44935</v>
      </c>
      <c r="AA4" s="3">
        <f>Z4</f>
        <v>44935</v>
      </c>
      <c r="AB4">
        <v>2</v>
      </c>
      <c r="AC4" s="1" t="s">
        <v>14</v>
      </c>
      <c r="AD4" s="67">
        <v>44929</v>
      </c>
      <c r="AE4" s="64">
        <f>AD4</f>
        <v>44929</v>
      </c>
      <c r="AF4" s="33">
        <v>1</v>
      </c>
      <c r="AG4" s="65" t="s">
        <v>4</v>
      </c>
      <c r="AH4" s="8">
        <v>44944</v>
      </c>
      <c r="AI4" s="3">
        <f t="shared" ref="AI4:AI22" si="3">AH4</f>
        <v>44944</v>
      </c>
      <c r="AJ4">
        <v>1</v>
      </c>
      <c r="AK4" s="1" t="s">
        <v>4</v>
      </c>
      <c r="AL4" s="8">
        <v>44935</v>
      </c>
      <c r="AM4" s="3">
        <f t="shared" ref="AM4:AM22" si="4">AL4</f>
        <v>44935</v>
      </c>
      <c r="AN4">
        <v>1</v>
      </c>
      <c r="AO4" s="1" t="s">
        <v>4</v>
      </c>
      <c r="AP4" s="8">
        <v>44945</v>
      </c>
      <c r="AQ4" s="3">
        <f t="shared" ref="AQ4:AQ22" si="5">AP4</f>
        <v>44945</v>
      </c>
      <c r="AR4">
        <v>1</v>
      </c>
      <c r="AS4" s="1" t="s">
        <v>4</v>
      </c>
      <c r="AT4" s="8">
        <v>44932</v>
      </c>
      <c r="AU4" s="3">
        <f t="shared" ref="AU4:AU22" si="6">AT4</f>
        <v>44932</v>
      </c>
      <c r="AV4">
        <v>1</v>
      </c>
      <c r="AW4" s="1" t="s">
        <v>4</v>
      </c>
      <c r="AX4" s="8">
        <v>44956</v>
      </c>
      <c r="AY4" s="3">
        <f t="shared" ref="AY4:AY22" si="7">AX4</f>
        <v>44956</v>
      </c>
      <c r="AZ4">
        <v>3</v>
      </c>
      <c r="BA4" s="38" t="s">
        <v>9</v>
      </c>
      <c r="BB4" s="4">
        <v>44951</v>
      </c>
      <c r="BC4" s="3">
        <f t="shared" ref="BC4:BC22" si="8">BB4</f>
        <v>44951</v>
      </c>
      <c r="BD4">
        <v>1</v>
      </c>
      <c r="BE4" s="1" t="s">
        <v>4</v>
      </c>
      <c r="BF4" s="8">
        <v>44951</v>
      </c>
      <c r="BG4" s="3">
        <f t="shared" ref="BG4:BG22" si="9">BF4</f>
        <v>44951</v>
      </c>
      <c r="BH4">
        <v>1</v>
      </c>
      <c r="BI4" s="1" t="s">
        <v>4</v>
      </c>
      <c r="BJ4" s="8">
        <v>44970</v>
      </c>
      <c r="BK4" s="3">
        <f t="shared" ref="BK4:BK22" si="10">BJ4</f>
        <v>44970</v>
      </c>
      <c r="BL4">
        <v>1</v>
      </c>
      <c r="BM4" s="38" t="s">
        <v>4</v>
      </c>
      <c r="BN4" s="63">
        <v>44987</v>
      </c>
      <c r="BO4" s="64">
        <f t="shared" ref="BO4:BO22" si="11">BN4</f>
        <v>44987</v>
      </c>
      <c r="BP4" s="33">
        <v>1</v>
      </c>
      <c r="BQ4" s="65" t="s">
        <v>4</v>
      </c>
      <c r="BR4" s="8">
        <v>44994</v>
      </c>
      <c r="BS4" s="3">
        <f t="shared" ref="BS4:BS22" si="12">BR4</f>
        <v>44994</v>
      </c>
      <c r="BT4">
        <v>1</v>
      </c>
      <c r="BU4" s="1" t="s">
        <v>4</v>
      </c>
      <c r="BV4" s="8">
        <v>45002</v>
      </c>
      <c r="BW4" s="3">
        <f t="shared" ref="BW4:BW22" si="13">BV4</f>
        <v>45002</v>
      </c>
      <c r="BX4">
        <v>4</v>
      </c>
      <c r="BY4" s="1" t="s">
        <v>8</v>
      </c>
      <c r="BZ4" s="8">
        <v>45030</v>
      </c>
      <c r="CA4" s="3">
        <f t="shared" ref="CA4:CA22" si="14">BZ4</f>
        <v>45030</v>
      </c>
      <c r="CB4">
        <v>1</v>
      </c>
      <c r="CC4" s="38" t="s">
        <v>4</v>
      </c>
    </row>
    <row r="5" spans="1:90" x14ac:dyDescent="0.2">
      <c r="A5" s="2">
        <v>3</v>
      </c>
      <c r="B5" s="8">
        <v>44650</v>
      </c>
      <c r="C5" s="3">
        <v>44650</v>
      </c>
      <c r="D5">
        <v>1</v>
      </c>
      <c r="E5" s="38" t="s">
        <v>4</v>
      </c>
      <c r="F5" s="4">
        <v>44652</v>
      </c>
      <c r="G5" s="3">
        <f t="shared" ref="G5:G20" si="15">F5</f>
        <v>44652</v>
      </c>
      <c r="H5">
        <v>4</v>
      </c>
      <c r="I5" s="38" t="s">
        <v>10</v>
      </c>
      <c r="J5" s="4">
        <v>44853</v>
      </c>
      <c r="K5" s="3">
        <f t="shared" si="1"/>
        <v>44853</v>
      </c>
      <c r="L5">
        <v>1</v>
      </c>
      <c r="M5" s="38" t="s">
        <v>4</v>
      </c>
      <c r="N5" s="4">
        <v>44956</v>
      </c>
      <c r="O5" s="3">
        <f t="shared" si="0"/>
        <v>44956</v>
      </c>
      <c r="P5">
        <v>1</v>
      </c>
      <c r="Q5" s="38" t="s">
        <v>4</v>
      </c>
      <c r="R5" s="4">
        <v>44916</v>
      </c>
      <c r="S5" s="3">
        <f t="shared" si="2"/>
        <v>44916</v>
      </c>
      <c r="T5">
        <v>4</v>
      </c>
      <c r="U5" s="38" t="s">
        <v>8</v>
      </c>
      <c r="V5" s="63">
        <v>44930</v>
      </c>
      <c r="W5" s="64">
        <f t="shared" ref="W5:W22" si="16">V5</f>
        <v>44930</v>
      </c>
      <c r="X5" s="33">
        <v>3</v>
      </c>
      <c r="Y5" s="65" t="s">
        <v>18</v>
      </c>
      <c r="Z5" s="8">
        <v>44936</v>
      </c>
      <c r="AA5" s="3">
        <f t="shared" ref="AA5:AA22" si="17">Z5</f>
        <v>44936</v>
      </c>
      <c r="AB5">
        <v>1</v>
      </c>
      <c r="AC5" s="1" t="s">
        <v>4</v>
      </c>
      <c r="AD5" s="67">
        <v>44930</v>
      </c>
      <c r="AE5" s="64">
        <f t="shared" ref="AE5:AE22" si="18">AD5</f>
        <v>44930</v>
      </c>
      <c r="AF5" s="33">
        <v>1</v>
      </c>
      <c r="AG5" s="65" t="s">
        <v>4</v>
      </c>
      <c r="AH5" s="8">
        <v>44945</v>
      </c>
      <c r="AI5" s="3">
        <f t="shared" si="3"/>
        <v>44945</v>
      </c>
      <c r="AJ5">
        <v>3</v>
      </c>
      <c r="AK5" s="1" t="s">
        <v>11</v>
      </c>
      <c r="AL5" s="8">
        <v>44936</v>
      </c>
      <c r="AM5" s="3">
        <f t="shared" si="4"/>
        <v>44936</v>
      </c>
      <c r="AN5">
        <v>1</v>
      </c>
      <c r="AO5" s="1" t="s">
        <v>4</v>
      </c>
      <c r="AP5" s="8">
        <v>44946</v>
      </c>
      <c r="AQ5" s="3">
        <f t="shared" si="5"/>
        <v>44946</v>
      </c>
      <c r="AR5">
        <v>1</v>
      </c>
      <c r="AS5" s="1" t="s">
        <v>4</v>
      </c>
      <c r="AT5" s="8">
        <v>44935</v>
      </c>
      <c r="AU5" s="3">
        <f t="shared" si="6"/>
        <v>44935</v>
      </c>
      <c r="AV5">
        <v>1</v>
      </c>
      <c r="AW5" s="1" t="s">
        <v>4</v>
      </c>
      <c r="AX5" s="8">
        <v>44957</v>
      </c>
      <c r="AY5" s="3">
        <f t="shared" si="7"/>
        <v>44957</v>
      </c>
      <c r="AZ5">
        <v>3</v>
      </c>
      <c r="BA5" s="38" t="s">
        <v>10</v>
      </c>
      <c r="BB5" s="4">
        <v>44952</v>
      </c>
      <c r="BC5" s="3">
        <f t="shared" si="8"/>
        <v>44952</v>
      </c>
      <c r="BD5">
        <v>1</v>
      </c>
      <c r="BE5" s="1" t="s">
        <v>4</v>
      </c>
      <c r="BF5" s="8">
        <v>44952</v>
      </c>
      <c r="BG5" s="3">
        <f t="shared" si="9"/>
        <v>44952</v>
      </c>
      <c r="BH5">
        <v>1</v>
      </c>
      <c r="BI5" s="1" t="s">
        <v>4</v>
      </c>
      <c r="BJ5" s="8">
        <v>44971</v>
      </c>
      <c r="BK5" s="3">
        <f t="shared" si="10"/>
        <v>44971</v>
      </c>
      <c r="BL5">
        <v>4</v>
      </c>
      <c r="BM5" s="38" t="s">
        <v>20</v>
      </c>
      <c r="BN5" s="63">
        <v>44988</v>
      </c>
      <c r="BO5" s="64">
        <f t="shared" si="11"/>
        <v>44988</v>
      </c>
      <c r="BP5" s="33">
        <v>2</v>
      </c>
      <c r="BQ5" s="65" t="s">
        <v>14</v>
      </c>
      <c r="BR5" s="8">
        <v>44995</v>
      </c>
      <c r="BS5" s="3">
        <f t="shared" si="12"/>
        <v>44995</v>
      </c>
      <c r="BT5">
        <v>1</v>
      </c>
      <c r="BU5" s="1" t="s">
        <v>4</v>
      </c>
      <c r="BV5" s="8">
        <v>45005</v>
      </c>
      <c r="BW5" s="3">
        <f t="shared" si="13"/>
        <v>45005</v>
      </c>
      <c r="BX5">
        <v>4</v>
      </c>
      <c r="BY5" s="1" t="s">
        <v>8</v>
      </c>
      <c r="BZ5" s="8">
        <v>45033</v>
      </c>
      <c r="CA5" s="3">
        <f t="shared" si="14"/>
        <v>45033</v>
      </c>
      <c r="CB5">
        <v>3</v>
      </c>
      <c r="CC5" s="38" t="s">
        <v>10</v>
      </c>
    </row>
    <row r="6" spans="1:90" x14ac:dyDescent="0.2">
      <c r="A6" s="2">
        <v>4</v>
      </c>
      <c r="B6" s="8">
        <v>44651</v>
      </c>
      <c r="C6" s="3">
        <v>44651</v>
      </c>
      <c r="D6">
        <v>1</v>
      </c>
      <c r="E6" s="38" t="s">
        <v>4</v>
      </c>
      <c r="F6" s="4">
        <v>44655</v>
      </c>
      <c r="G6" s="3">
        <f t="shared" si="15"/>
        <v>44655</v>
      </c>
      <c r="H6">
        <v>1</v>
      </c>
      <c r="I6" s="38" t="s">
        <v>4</v>
      </c>
      <c r="J6" s="4">
        <v>44854</v>
      </c>
      <c r="K6" s="3">
        <f t="shared" si="1"/>
        <v>44854</v>
      </c>
      <c r="L6">
        <v>1</v>
      </c>
      <c r="M6" s="38" t="s">
        <v>4</v>
      </c>
      <c r="N6" s="4">
        <v>44957</v>
      </c>
      <c r="O6" s="3">
        <f t="shared" si="0"/>
        <v>44957</v>
      </c>
      <c r="P6">
        <v>3</v>
      </c>
      <c r="Q6" s="38" t="s">
        <v>10</v>
      </c>
      <c r="R6" s="4">
        <v>44917</v>
      </c>
      <c r="S6" s="3">
        <f t="shared" si="2"/>
        <v>44917</v>
      </c>
      <c r="T6">
        <v>1</v>
      </c>
      <c r="U6" s="38" t="s">
        <v>4</v>
      </c>
      <c r="V6" s="63">
        <v>44931</v>
      </c>
      <c r="W6" s="64">
        <f t="shared" si="16"/>
        <v>44931</v>
      </c>
      <c r="X6" s="33">
        <v>2</v>
      </c>
      <c r="Y6" s="65" t="s">
        <v>8</v>
      </c>
      <c r="Z6" s="8">
        <v>44937</v>
      </c>
      <c r="AA6" s="3">
        <f t="shared" si="17"/>
        <v>44937</v>
      </c>
      <c r="AB6">
        <v>1</v>
      </c>
      <c r="AC6" s="1" t="s">
        <v>4</v>
      </c>
      <c r="AD6" s="67">
        <v>44931</v>
      </c>
      <c r="AE6" s="64">
        <f t="shared" si="18"/>
        <v>44931</v>
      </c>
      <c r="AF6" s="33">
        <v>1</v>
      </c>
      <c r="AG6" s="65" t="s">
        <v>4</v>
      </c>
      <c r="AH6" s="8">
        <v>44946</v>
      </c>
      <c r="AI6" s="3">
        <f t="shared" si="3"/>
        <v>44946</v>
      </c>
      <c r="AJ6">
        <v>1</v>
      </c>
      <c r="AK6" s="1" t="s">
        <v>4</v>
      </c>
      <c r="AL6" s="8">
        <v>44937</v>
      </c>
      <c r="AM6" s="3">
        <f t="shared" si="4"/>
        <v>44937</v>
      </c>
      <c r="AN6">
        <v>4</v>
      </c>
      <c r="AO6" s="1" t="s">
        <v>17</v>
      </c>
      <c r="AP6" s="8">
        <v>44949</v>
      </c>
      <c r="AQ6" s="3">
        <f t="shared" si="5"/>
        <v>44949</v>
      </c>
      <c r="AR6">
        <v>4</v>
      </c>
      <c r="AS6" s="1" t="s">
        <v>10</v>
      </c>
      <c r="AT6" s="8">
        <v>44936</v>
      </c>
      <c r="AU6" s="3">
        <f t="shared" si="6"/>
        <v>44936</v>
      </c>
      <c r="AV6">
        <v>1</v>
      </c>
      <c r="AW6" s="1" t="s">
        <v>4</v>
      </c>
      <c r="AX6" s="8">
        <v>44958</v>
      </c>
      <c r="AY6" s="3">
        <f t="shared" si="7"/>
        <v>44958</v>
      </c>
      <c r="AZ6">
        <v>2</v>
      </c>
      <c r="BA6" s="38" t="s">
        <v>10</v>
      </c>
      <c r="BB6" s="4">
        <v>44953</v>
      </c>
      <c r="BC6" s="3">
        <f t="shared" si="8"/>
        <v>44953</v>
      </c>
      <c r="BD6">
        <v>1</v>
      </c>
      <c r="BE6" s="1" t="s">
        <v>4</v>
      </c>
      <c r="BF6" s="8">
        <v>44953</v>
      </c>
      <c r="BG6" s="3">
        <f t="shared" si="9"/>
        <v>44953</v>
      </c>
      <c r="BH6">
        <v>1</v>
      </c>
      <c r="BI6" s="1" t="s">
        <v>4</v>
      </c>
      <c r="BJ6" s="8">
        <v>44972</v>
      </c>
      <c r="BK6" s="3">
        <f t="shared" si="10"/>
        <v>44972</v>
      </c>
      <c r="BL6">
        <v>4</v>
      </c>
      <c r="BM6" s="38" t="s">
        <v>20</v>
      </c>
      <c r="BN6" s="63">
        <v>44991</v>
      </c>
      <c r="BO6" s="64">
        <f t="shared" si="11"/>
        <v>44991</v>
      </c>
      <c r="BP6" s="33">
        <v>1</v>
      </c>
      <c r="BQ6" s="65" t="s">
        <v>4</v>
      </c>
      <c r="BR6" s="8">
        <v>44998</v>
      </c>
      <c r="BS6" s="3">
        <f t="shared" si="12"/>
        <v>44998</v>
      </c>
      <c r="BT6">
        <v>4</v>
      </c>
      <c r="BU6" s="1" t="s">
        <v>9</v>
      </c>
      <c r="BV6" s="8">
        <v>45006</v>
      </c>
      <c r="BW6" s="3">
        <f t="shared" si="13"/>
        <v>45006</v>
      </c>
      <c r="BX6">
        <v>2</v>
      </c>
      <c r="BY6" s="1" t="s">
        <v>8</v>
      </c>
      <c r="BZ6" s="8">
        <v>45034</v>
      </c>
      <c r="CA6" s="3">
        <f t="shared" si="14"/>
        <v>45034</v>
      </c>
      <c r="CB6">
        <v>1</v>
      </c>
      <c r="CC6" s="38" t="s">
        <v>4</v>
      </c>
    </row>
    <row r="7" spans="1:90" x14ac:dyDescent="0.2">
      <c r="A7" s="2">
        <v>5</v>
      </c>
      <c r="B7" s="8">
        <v>44652</v>
      </c>
      <c r="C7" s="3">
        <v>44652</v>
      </c>
      <c r="D7">
        <v>4</v>
      </c>
      <c r="E7" s="38" t="s">
        <v>8</v>
      </c>
      <c r="F7" s="4">
        <v>44656</v>
      </c>
      <c r="G7" s="3">
        <f t="shared" si="15"/>
        <v>44656</v>
      </c>
      <c r="H7">
        <v>3</v>
      </c>
      <c r="I7" s="38" t="s">
        <v>10</v>
      </c>
      <c r="J7" s="4">
        <v>44855</v>
      </c>
      <c r="K7" s="3">
        <f t="shared" si="1"/>
        <v>44855</v>
      </c>
      <c r="L7">
        <v>1</v>
      </c>
      <c r="M7" s="38" t="s">
        <v>4</v>
      </c>
      <c r="N7" s="4">
        <v>44958</v>
      </c>
      <c r="O7" s="3">
        <f t="shared" si="0"/>
        <v>44958</v>
      </c>
      <c r="P7">
        <v>4</v>
      </c>
      <c r="Q7" s="38" t="s">
        <v>10</v>
      </c>
      <c r="R7" s="4">
        <v>44918</v>
      </c>
      <c r="S7" s="3">
        <f t="shared" si="2"/>
        <v>44918</v>
      </c>
      <c r="T7">
        <v>1</v>
      </c>
      <c r="U7" s="38" t="s">
        <v>4</v>
      </c>
      <c r="V7" s="63">
        <v>44932</v>
      </c>
      <c r="W7" s="64">
        <f t="shared" si="16"/>
        <v>44932</v>
      </c>
      <c r="X7" s="33">
        <v>4</v>
      </c>
      <c r="Y7" s="65" t="s">
        <v>19</v>
      </c>
      <c r="Z7" s="8">
        <v>44938</v>
      </c>
      <c r="AA7" s="3">
        <f t="shared" si="17"/>
        <v>44938</v>
      </c>
      <c r="AB7">
        <v>1</v>
      </c>
      <c r="AC7" s="1" t="s">
        <v>4</v>
      </c>
      <c r="AD7" s="67">
        <v>44932</v>
      </c>
      <c r="AE7" s="64">
        <f t="shared" si="18"/>
        <v>44932</v>
      </c>
      <c r="AF7" s="33">
        <v>4</v>
      </c>
      <c r="AG7" s="65" t="s">
        <v>13</v>
      </c>
      <c r="AH7" s="8">
        <v>44950</v>
      </c>
      <c r="AI7" s="3">
        <f t="shared" si="3"/>
        <v>44950</v>
      </c>
      <c r="AJ7">
        <v>1</v>
      </c>
      <c r="AK7" s="1" t="s">
        <v>4</v>
      </c>
      <c r="AL7" s="8">
        <v>44938</v>
      </c>
      <c r="AM7" s="3">
        <f t="shared" si="4"/>
        <v>44938</v>
      </c>
      <c r="AN7">
        <v>1</v>
      </c>
      <c r="AO7" s="1" t="s">
        <v>4</v>
      </c>
      <c r="AP7" s="8">
        <v>44950</v>
      </c>
      <c r="AQ7" s="3">
        <f t="shared" si="5"/>
        <v>44950</v>
      </c>
      <c r="AR7">
        <v>1</v>
      </c>
      <c r="AS7" s="1" t="s">
        <v>4</v>
      </c>
      <c r="AT7" s="8">
        <v>44937</v>
      </c>
      <c r="AU7" s="3">
        <f t="shared" si="6"/>
        <v>44937</v>
      </c>
      <c r="AV7">
        <v>1</v>
      </c>
      <c r="AW7" s="1" t="s">
        <v>4</v>
      </c>
      <c r="AX7" s="8">
        <v>44959</v>
      </c>
      <c r="AY7" s="3">
        <f t="shared" si="7"/>
        <v>44959</v>
      </c>
      <c r="AZ7">
        <v>3</v>
      </c>
      <c r="BA7" s="38" t="s">
        <v>9</v>
      </c>
      <c r="BB7" s="4">
        <v>44956</v>
      </c>
      <c r="BC7" s="3">
        <f t="shared" si="8"/>
        <v>44956</v>
      </c>
      <c r="BD7">
        <v>1</v>
      </c>
      <c r="BE7" s="1" t="s">
        <v>4</v>
      </c>
      <c r="BF7" s="8">
        <v>44956</v>
      </c>
      <c r="BG7" s="3">
        <f t="shared" si="9"/>
        <v>44956</v>
      </c>
      <c r="BH7">
        <v>1</v>
      </c>
      <c r="BI7" s="1" t="s">
        <v>4</v>
      </c>
      <c r="BJ7" s="8">
        <v>44973</v>
      </c>
      <c r="BK7" s="3">
        <f t="shared" si="10"/>
        <v>44973</v>
      </c>
      <c r="BL7">
        <v>4</v>
      </c>
      <c r="BM7" s="38" t="s">
        <v>20</v>
      </c>
      <c r="BN7" s="63">
        <v>44992</v>
      </c>
      <c r="BO7" s="64">
        <f t="shared" si="11"/>
        <v>44992</v>
      </c>
      <c r="BP7" s="33">
        <v>1</v>
      </c>
      <c r="BQ7" s="65" t="s">
        <v>4</v>
      </c>
      <c r="BR7" s="8">
        <v>44999</v>
      </c>
      <c r="BS7" s="3">
        <f t="shared" si="12"/>
        <v>44999</v>
      </c>
      <c r="BT7">
        <v>1</v>
      </c>
      <c r="BU7" s="1" t="s">
        <v>4</v>
      </c>
      <c r="BV7" s="8">
        <v>45007</v>
      </c>
      <c r="BW7" s="3">
        <f t="shared" si="13"/>
        <v>45007</v>
      </c>
      <c r="BX7">
        <v>1</v>
      </c>
      <c r="BY7" s="1" t="s">
        <v>4</v>
      </c>
      <c r="BZ7" s="8">
        <v>45035</v>
      </c>
      <c r="CA7" s="3">
        <f t="shared" si="14"/>
        <v>45035</v>
      </c>
      <c r="CB7">
        <v>1</v>
      </c>
      <c r="CC7" s="38" t="s">
        <v>4</v>
      </c>
    </row>
    <row r="8" spans="1:90" x14ac:dyDescent="0.2">
      <c r="A8" s="2">
        <v>6</v>
      </c>
      <c r="B8" s="8">
        <v>44655</v>
      </c>
      <c r="C8" s="3">
        <v>44655</v>
      </c>
      <c r="D8">
        <v>1</v>
      </c>
      <c r="E8" s="38" t="s">
        <v>4</v>
      </c>
      <c r="F8" s="4">
        <v>44657</v>
      </c>
      <c r="G8" s="3">
        <f t="shared" si="15"/>
        <v>44657</v>
      </c>
      <c r="H8">
        <v>1</v>
      </c>
      <c r="I8" s="38" t="s">
        <v>4</v>
      </c>
      <c r="J8" s="4">
        <v>44858</v>
      </c>
      <c r="K8" s="3">
        <f t="shared" si="1"/>
        <v>44858</v>
      </c>
      <c r="L8">
        <v>1</v>
      </c>
      <c r="M8" s="38" t="s">
        <v>4</v>
      </c>
      <c r="N8" s="4">
        <v>44959</v>
      </c>
      <c r="O8" s="3">
        <f t="shared" si="0"/>
        <v>44959</v>
      </c>
      <c r="P8">
        <v>4</v>
      </c>
      <c r="Q8" s="38" t="s">
        <v>10</v>
      </c>
      <c r="R8" s="4">
        <v>44935</v>
      </c>
      <c r="S8" s="3">
        <f t="shared" si="2"/>
        <v>44935</v>
      </c>
      <c r="T8">
        <v>1</v>
      </c>
      <c r="U8" s="38" t="s">
        <v>4</v>
      </c>
      <c r="V8" s="63">
        <v>44935</v>
      </c>
      <c r="W8" s="64">
        <f t="shared" si="16"/>
        <v>44935</v>
      </c>
      <c r="X8" s="33">
        <v>3</v>
      </c>
      <c r="Y8" s="65" t="s">
        <v>18</v>
      </c>
      <c r="Z8" s="8">
        <v>44939</v>
      </c>
      <c r="AA8" s="3">
        <f t="shared" si="17"/>
        <v>44939</v>
      </c>
      <c r="AB8">
        <v>2</v>
      </c>
      <c r="AC8" s="1" t="s">
        <v>14</v>
      </c>
      <c r="AD8" s="67">
        <v>44935</v>
      </c>
      <c r="AE8" s="64">
        <f t="shared" si="18"/>
        <v>44935</v>
      </c>
      <c r="AF8" s="33">
        <v>1</v>
      </c>
      <c r="AG8" s="65" t="s">
        <v>4</v>
      </c>
      <c r="AH8" s="8">
        <v>44951</v>
      </c>
      <c r="AI8" s="3">
        <f t="shared" si="3"/>
        <v>44951</v>
      </c>
      <c r="AJ8">
        <v>1</v>
      </c>
      <c r="AK8" s="1" t="s">
        <v>4</v>
      </c>
      <c r="AL8" s="8">
        <v>44939</v>
      </c>
      <c r="AM8" s="3">
        <f t="shared" si="4"/>
        <v>44939</v>
      </c>
      <c r="AN8">
        <v>1</v>
      </c>
      <c r="AO8" s="1" t="s">
        <v>4</v>
      </c>
      <c r="AP8" s="8">
        <v>44951</v>
      </c>
      <c r="AQ8" s="3">
        <f t="shared" si="5"/>
        <v>44951</v>
      </c>
      <c r="AR8">
        <v>1</v>
      </c>
      <c r="AS8" s="1" t="s">
        <v>4</v>
      </c>
      <c r="AT8" s="8">
        <v>44938</v>
      </c>
      <c r="AU8" s="3">
        <f t="shared" si="6"/>
        <v>44938</v>
      </c>
      <c r="AV8">
        <v>1</v>
      </c>
      <c r="AW8" s="1" t="s">
        <v>4</v>
      </c>
      <c r="AX8" s="8">
        <v>44963</v>
      </c>
      <c r="AY8" s="3">
        <f t="shared" si="7"/>
        <v>44963</v>
      </c>
      <c r="AZ8">
        <v>3</v>
      </c>
      <c r="BA8" s="38" t="s">
        <v>21</v>
      </c>
      <c r="BB8" s="4">
        <v>44957</v>
      </c>
      <c r="BC8" s="3">
        <f t="shared" si="8"/>
        <v>44957</v>
      </c>
      <c r="BD8">
        <v>1</v>
      </c>
      <c r="BE8" s="1" t="s">
        <v>4</v>
      </c>
      <c r="BF8" s="8">
        <v>44957</v>
      </c>
      <c r="BG8" s="3">
        <f t="shared" si="9"/>
        <v>44957</v>
      </c>
      <c r="BH8">
        <v>1</v>
      </c>
      <c r="BI8" s="1" t="s">
        <v>4</v>
      </c>
      <c r="BJ8" s="8">
        <v>44978</v>
      </c>
      <c r="BK8" s="3">
        <f t="shared" si="10"/>
        <v>44978</v>
      </c>
      <c r="BL8">
        <v>1</v>
      </c>
      <c r="BM8" s="38" t="s">
        <v>4</v>
      </c>
      <c r="BN8" s="63">
        <v>44993</v>
      </c>
      <c r="BO8" s="64">
        <f t="shared" si="11"/>
        <v>44993</v>
      </c>
      <c r="BP8" s="33">
        <v>1</v>
      </c>
      <c r="BQ8" s="65" t="s">
        <v>4</v>
      </c>
      <c r="BR8" s="8">
        <v>45000</v>
      </c>
      <c r="BS8" s="3">
        <f t="shared" si="12"/>
        <v>45000</v>
      </c>
      <c r="BT8">
        <v>1</v>
      </c>
      <c r="BU8" s="1" t="s">
        <v>4</v>
      </c>
      <c r="BV8" s="8">
        <v>45008</v>
      </c>
      <c r="BW8" s="3">
        <f t="shared" si="13"/>
        <v>45008</v>
      </c>
      <c r="BX8">
        <v>2</v>
      </c>
      <c r="BY8" s="1" t="s">
        <v>8</v>
      </c>
      <c r="BZ8" s="8">
        <v>45036</v>
      </c>
      <c r="CA8" s="3">
        <f t="shared" si="14"/>
        <v>45036</v>
      </c>
      <c r="CB8">
        <v>1</v>
      </c>
      <c r="CC8" s="38" t="s">
        <v>4</v>
      </c>
    </row>
    <row r="9" spans="1:90" x14ac:dyDescent="0.2">
      <c r="A9" s="2">
        <v>7</v>
      </c>
      <c r="B9" s="8">
        <v>44656</v>
      </c>
      <c r="C9" s="3">
        <v>44656</v>
      </c>
      <c r="D9">
        <v>1</v>
      </c>
      <c r="E9" s="38" t="s">
        <v>4</v>
      </c>
      <c r="F9" s="4">
        <v>44658</v>
      </c>
      <c r="G9" s="3">
        <f t="shared" si="15"/>
        <v>44658</v>
      </c>
      <c r="H9">
        <v>1</v>
      </c>
      <c r="I9" s="38" t="s">
        <v>4</v>
      </c>
      <c r="J9" s="4">
        <v>44859</v>
      </c>
      <c r="K9" s="3">
        <f t="shared" si="1"/>
        <v>44859</v>
      </c>
      <c r="L9">
        <v>1</v>
      </c>
      <c r="M9" s="38" t="s">
        <v>4</v>
      </c>
      <c r="N9" s="4">
        <v>44960</v>
      </c>
      <c r="O9" s="3">
        <f t="shared" si="0"/>
        <v>44960</v>
      </c>
      <c r="P9">
        <v>4</v>
      </c>
      <c r="Q9" s="38" t="s">
        <v>10</v>
      </c>
      <c r="R9" s="4">
        <v>44936</v>
      </c>
      <c r="S9" s="3">
        <f t="shared" si="2"/>
        <v>44936</v>
      </c>
      <c r="T9">
        <v>1</v>
      </c>
      <c r="U9" s="38" t="s">
        <v>4</v>
      </c>
      <c r="V9" s="63">
        <v>44936</v>
      </c>
      <c r="W9" s="64">
        <f t="shared" si="16"/>
        <v>44936</v>
      </c>
      <c r="X9" s="33">
        <v>2</v>
      </c>
      <c r="Y9" s="65" t="s">
        <v>8</v>
      </c>
      <c r="Z9" s="8">
        <v>44943</v>
      </c>
      <c r="AA9" s="3">
        <f t="shared" si="17"/>
        <v>44943</v>
      </c>
      <c r="AB9">
        <v>1</v>
      </c>
      <c r="AC9" s="1" t="s">
        <v>4</v>
      </c>
      <c r="AD9" s="67">
        <v>44936</v>
      </c>
      <c r="AE9" s="64">
        <f t="shared" si="18"/>
        <v>44936</v>
      </c>
      <c r="AF9" s="33">
        <v>1</v>
      </c>
      <c r="AG9" s="65" t="s">
        <v>4</v>
      </c>
      <c r="AH9" s="8">
        <v>44952</v>
      </c>
      <c r="AI9" s="3">
        <f t="shared" si="3"/>
        <v>44952</v>
      </c>
      <c r="AJ9">
        <v>1</v>
      </c>
      <c r="AK9" s="1" t="s">
        <v>4</v>
      </c>
      <c r="AL9" s="8">
        <v>44945</v>
      </c>
      <c r="AM9" s="3">
        <f t="shared" si="4"/>
        <v>44945</v>
      </c>
      <c r="AN9">
        <v>1</v>
      </c>
      <c r="AO9" s="1" t="s">
        <v>4</v>
      </c>
      <c r="AP9" s="8">
        <v>44952</v>
      </c>
      <c r="AQ9" s="3">
        <f t="shared" si="5"/>
        <v>44952</v>
      </c>
      <c r="AR9">
        <v>1</v>
      </c>
      <c r="AS9" s="1" t="s">
        <v>4</v>
      </c>
      <c r="AT9" s="8">
        <v>44939</v>
      </c>
      <c r="AU9" s="3">
        <f t="shared" si="6"/>
        <v>44939</v>
      </c>
      <c r="AV9">
        <v>1</v>
      </c>
      <c r="AW9" s="1" t="s">
        <v>4</v>
      </c>
      <c r="AX9" s="8">
        <v>44964</v>
      </c>
      <c r="AY9" s="3">
        <f t="shared" si="7"/>
        <v>44964</v>
      </c>
      <c r="AZ9">
        <v>1</v>
      </c>
      <c r="BA9" s="38" t="s">
        <v>4</v>
      </c>
      <c r="BB9" s="4">
        <v>44958</v>
      </c>
      <c r="BC9" s="3">
        <f t="shared" si="8"/>
        <v>44958</v>
      </c>
      <c r="BD9">
        <v>1</v>
      </c>
      <c r="BE9" s="1" t="s">
        <v>4</v>
      </c>
      <c r="BF9" s="8">
        <v>44958</v>
      </c>
      <c r="BG9" s="3">
        <f t="shared" si="9"/>
        <v>44958</v>
      </c>
      <c r="BH9">
        <v>1</v>
      </c>
      <c r="BI9" s="1" t="s">
        <v>4</v>
      </c>
      <c r="BJ9" s="8">
        <v>44979</v>
      </c>
      <c r="BK9" s="3">
        <f t="shared" si="10"/>
        <v>44979</v>
      </c>
      <c r="BL9">
        <v>1</v>
      </c>
      <c r="BM9" s="38" t="s">
        <v>4</v>
      </c>
      <c r="BN9" s="63">
        <v>44994</v>
      </c>
      <c r="BO9" s="64">
        <f t="shared" si="11"/>
        <v>44994</v>
      </c>
      <c r="BP9" s="33">
        <v>2</v>
      </c>
      <c r="BQ9" s="65" t="s">
        <v>8</v>
      </c>
      <c r="BR9" s="8">
        <v>45001</v>
      </c>
      <c r="BS9" s="3">
        <f t="shared" si="12"/>
        <v>45001</v>
      </c>
      <c r="BT9">
        <v>1</v>
      </c>
      <c r="BU9" s="1" t="s">
        <v>4</v>
      </c>
      <c r="BV9" s="8">
        <v>45009</v>
      </c>
      <c r="BW9" s="3">
        <f t="shared" si="13"/>
        <v>45009</v>
      </c>
      <c r="BX9">
        <v>1</v>
      </c>
      <c r="BY9" s="1" t="s">
        <v>4</v>
      </c>
      <c r="BZ9" s="8">
        <v>45037</v>
      </c>
      <c r="CA9" s="3">
        <f t="shared" si="14"/>
        <v>45037</v>
      </c>
      <c r="CB9">
        <v>1</v>
      </c>
      <c r="CC9" s="38" t="s">
        <v>4</v>
      </c>
    </row>
    <row r="10" spans="1:90" x14ac:dyDescent="0.2">
      <c r="A10" s="2">
        <v>8</v>
      </c>
      <c r="B10" s="8">
        <v>44657</v>
      </c>
      <c r="C10" s="3">
        <v>44657</v>
      </c>
      <c r="D10">
        <v>1</v>
      </c>
      <c r="E10" s="38" t="s">
        <v>4</v>
      </c>
      <c r="F10" s="4">
        <v>44659</v>
      </c>
      <c r="G10" s="3">
        <f t="shared" si="15"/>
        <v>44659</v>
      </c>
      <c r="H10">
        <v>1</v>
      </c>
      <c r="I10" s="38" t="s">
        <v>4</v>
      </c>
      <c r="J10" s="4">
        <v>44860</v>
      </c>
      <c r="K10" s="3">
        <f t="shared" si="1"/>
        <v>44860</v>
      </c>
      <c r="L10">
        <v>1</v>
      </c>
      <c r="M10" s="38" t="s">
        <v>4</v>
      </c>
      <c r="N10" s="4">
        <v>44963</v>
      </c>
      <c r="O10" s="3">
        <f t="shared" si="0"/>
        <v>44963</v>
      </c>
      <c r="P10">
        <v>1</v>
      </c>
      <c r="Q10" s="38" t="s">
        <v>4</v>
      </c>
      <c r="R10" s="4">
        <v>44937</v>
      </c>
      <c r="S10" s="3">
        <f t="shared" si="2"/>
        <v>44937</v>
      </c>
      <c r="T10">
        <v>1</v>
      </c>
      <c r="U10" s="38" t="s">
        <v>4</v>
      </c>
      <c r="V10" s="63">
        <v>44937</v>
      </c>
      <c r="W10" s="64">
        <f t="shared" si="16"/>
        <v>44937</v>
      </c>
      <c r="X10" s="33">
        <v>3</v>
      </c>
      <c r="Y10" s="65" t="s">
        <v>18</v>
      </c>
      <c r="Z10" s="8">
        <v>44944</v>
      </c>
      <c r="AA10" s="3">
        <f t="shared" si="17"/>
        <v>44944</v>
      </c>
      <c r="AB10">
        <v>1</v>
      </c>
      <c r="AC10" s="1" t="s">
        <v>4</v>
      </c>
      <c r="AD10" s="67">
        <v>44937</v>
      </c>
      <c r="AE10" s="64">
        <f t="shared" si="18"/>
        <v>44937</v>
      </c>
      <c r="AF10" s="33">
        <v>4</v>
      </c>
      <c r="AG10" s="65" t="s">
        <v>8</v>
      </c>
      <c r="AH10" s="8">
        <v>44953</v>
      </c>
      <c r="AI10" s="3">
        <f t="shared" si="3"/>
        <v>44953</v>
      </c>
      <c r="AJ10">
        <v>1</v>
      </c>
      <c r="AK10" s="1" t="s">
        <v>4</v>
      </c>
      <c r="AL10" s="8">
        <v>44946</v>
      </c>
      <c r="AM10" s="3">
        <f t="shared" si="4"/>
        <v>44946</v>
      </c>
      <c r="AN10">
        <v>1</v>
      </c>
      <c r="AO10" s="1" t="s">
        <v>4</v>
      </c>
      <c r="AP10" s="8">
        <v>44953</v>
      </c>
      <c r="AQ10" s="3">
        <f t="shared" si="5"/>
        <v>44953</v>
      </c>
      <c r="AR10">
        <v>1</v>
      </c>
      <c r="AS10" s="1" t="s">
        <v>4</v>
      </c>
      <c r="AT10" s="8">
        <v>44943</v>
      </c>
      <c r="AU10" s="3">
        <f t="shared" si="6"/>
        <v>44943</v>
      </c>
      <c r="AV10">
        <v>1</v>
      </c>
      <c r="AW10" s="1" t="s">
        <v>4</v>
      </c>
      <c r="AX10" s="8">
        <v>44965</v>
      </c>
      <c r="AY10" s="3">
        <f t="shared" si="7"/>
        <v>44965</v>
      </c>
      <c r="AZ10">
        <v>2</v>
      </c>
      <c r="BA10" s="38" t="s">
        <v>10</v>
      </c>
      <c r="BB10" s="4">
        <v>44959</v>
      </c>
      <c r="BC10" s="3">
        <f t="shared" si="8"/>
        <v>44959</v>
      </c>
      <c r="BD10">
        <v>1</v>
      </c>
      <c r="BE10" s="1" t="s">
        <v>4</v>
      </c>
      <c r="BF10" s="8">
        <v>44959</v>
      </c>
      <c r="BG10" s="3">
        <f t="shared" si="9"/>
        <v>44959</v>
      </c>
      <c r="BH10">
        <v>1</v>
      </c>
      <c r="BI10" s="1" t="s">
        <v>4</v>
      </c>
      <c r="BJ10" s="8">
        <v>44980</v>
      </c>
      <c r="BK10" s="3">
        <f t="shared" si="10"/>
        <v>44980</v>
      </c>
      <c r="BL10">
        <v>1</v>
      </c>
      <c r="BM10" s="38" t="s">
        <v>4</v>
      </c>
      <c r="BN10" s="63">
        <v>44995</v>
      </c>
      <c r="BO10" s="64">
        <f t="shared" si="11"/>
        <v>44995</v>
      </c>
      <c r="BP10" s="33">
        <v>2</v>
      </c>
      <c r="BQ10" s="65" t="s">
        <v>14</v>
      </c>
      <c r="BR10" s="8">
        <v>45005</v>
      </c>
      <c r="BS10" s="3">
        <f t="shared" si="12"/>
        <v>45005</v>
      </c>
      <c r="BT10">
        <v>1</v>
      </c>
      <c r="BU10" s="1" t="s">
        <v>4</v>
      </c>
      <c r="BV10" s="8">
        <v>45019</v>
      </c>
      <c r="BW10" s="3">
        <f t="shared" si="13"/>
        <v>45019</v>
      </c>
      <c r="BX10">
        <v>1</v>
      </c>
      <c r="BY10" s="1" t="s">
        <v>4</v>
      </c>
      <c r="BZ10" s="8">
        <v>45040</v>
      </c>
      <c r="CA10" s="3">
        <f t="shared" si="14"/>
        <v>45040</v>
      </c>
      <c r="CB10">
        <v>1</v>
      </c>
      <c r="CC10" s="38" t="s">
        <v>4</v>
      </c>
    </row>
    <row r="11" spans="1:90" x14ac:dyDescent="0.2">
      <c r="A11" s="2">
        <v>9</v>
      </c>
      <c r="B11" s="8">
        <v>44658</v>
      </c>
      <c r="C11" s="3">
        <v>44658</v>
      </c>
      <c r="D11">
        <v>4</v>
      </c>
      <c r="E11" s="38" t="s">
        <v>8</v>
      </c>
      <c r="F11" s="4">
        <v>44669</v>
      </c>
      <c r="G11" s="3">
        <f t="shared" si="15"/>
        <v>44669</v>
      </c>
      <c r="H11">
        <v>1</v>
      </c>
      <c r="I11" s="38" t="s">
        <v>4</v>
      </c>
      <c r="J11" s="4">
        <v>44861</v>
      </c>
      <c r="K11" s="3">
        <f t="shared" si="1"/>
        <v>44861</v>
      </c>
      <c r="L11">
        <v>1</v>
      </c>
      <c r="M11" s="38" t="s">
        <v>4</v>
      </c>
      <c r="N11" s="4">
        <v>44964</v>
      </c>
      <c r="O11" s="3">
        <f t="shared" ref="O11:O22" si="19">N11</f>
        <v>44964</v>
      </c>
      <c r="P11">
        <v>1</v>
      </c>
      <c r="Q11" s="38" t="s">
        <v>4</v>
      </c>
      <c r="R11" s="4">
        <v>44938</v>
      </c>
      <c r="S11" s="3">
        <f t="shared" si="2"/>
        <v>44938</v>
      </c>
      <c r="T11">
        <v>1</v>
      </c>
      <c r="U11" s="38" t="s">
        <v>4</v>
      </c>
      <c r="V11" s="63">
        <v>44938</v>
      </c>
      <c r="W11" s="64">
        <f t="shared" si="16"/>
        <v>44938</v>
      </c>
      <c r="X11" s="33">
        <v>2</v>
      </c>
      <c r="Y11" s="65" t="s">
        <v>8</v>
      </c>
      <c r="Z11" s="8">
        <v>44945</v>
      </c>
      <c r="AA11" s="3">
        <f t="shared" si="17"/>
        <v>44945</v>
      </c>
      <c r="AB11">
        <v>1</v>
      </c>
      <c r="AC11" s="1" t="s">
        <v>4</v>
      </c>
      <c r="AD11" s="67">
        <v>44938</v>
      </c>
      <c r="AE11" s="64">
        <f t="shared" si="18"/>
        <v>44938</v>
      </c>
      <c r="AF11" s="33">
        <v>1</v>
      </c>
      <c r="AG11" s="65" t="s">
        <v>4</v>
      </c>
      <c r="AH11" s="8">
        <v>44956</v>
      </c>
      <c r="AI11" s="3">
        <f t="shared" si="3"/>
        <v>44956</v>
      </c>
      <c r="AJ11">
        <v>1</v>
      </c>
      <c r="AK11" s="1" t="s">
        <v>4</v>
      </c>
      <c r="AL11" s="8">
        <v>44949</v>
      </c>
      <c r="AM11" s="3">
        <f t="shared" si="4"/>
        <v>44949</v>
      </c>
      <c r="AN11">
        <v>1</v>
      </c>
      <c r="AO11" s="1" t="s">
        <v>4</v>
      </c>
      <c r="AP11" s="8">
        <v>44956</v>
      </c>
      <c r="AQ11" s="3">
        <f t="shared" si="5"/>
        <v>44956</v>
      </c>
      <c r="AR11">
        <v>1</v>
      </c>
      <c r="AS11" s="1" t="s">
        <v>4</v>
      </c>
      <c r="AT11" s="8">
        <v>44944</v>
      </c>
      <c r="AU11" s="3">
        <f t="shared" si="6"/>
        <v>44944</v>
      </c>
      <c r="AV11">
        <v>1</v>
      </c>
      <c r="AW11" s="1" t="s">
        <v>4</v>
      </c>
      <c r="AX11" s="8">
        <v>44966</v>
      </c>
      <c r="AY11" s="3">
        <f t="shared" si="7"/>
        <v>44966</v>
      </c>
      <c r="AZ11">
        <v>1</v>
      </c>
      <c r="BA11" s="38" t="s">
        <v>4</v>
      </c>
      <c r="BB11" s="4">
        <v>44960</v>
      </c>
      <c r="BC11" s="3">
        <f t="shared" si="8"/>
        <v>44960</v>
      </c>
      <c r="BD11">
        <v>1</v>
      </c>
      <c r="BE11" s="1" t="s">
        <v>4</v>
      </c>
      <c r="BF11" s="8">
        <v>44960</v>
      </c>
      <c r="BG11" s="3">
        <f t="shared" si="9"/>
        <v>44960</v>
      </c>
      <c r="BH11">
        <v>1</v>
      </c>
      <c r="BI11" s="1" t="s">
        <v>4</v>
      </c>
      <c r="BJ11" s="8">
        <v>44981</v>
      </c>
      <c r="BK11" s="3">
        <f t="shared" si="10"/>
        <v>44981</v>
      </c>
      <c r="BL11">
        <v>1</v>
      </c>
      <c r="BM11" s="38" t="s">
        <v>4</v>
      </c>
      <c r="BN11" s="63">
        <v>45005</v>
      </c>
      <c r="BO11" s="64">
        <f t="shared" si="11"/>
        <v>45005</v>
      </c>
      <c r="BP11" s="33">
        <v>1</v>
      </c>
      <c r="BQ11" s="65" t="s">
        <v>4</v>
      </c>
      <c r="BR11" s="8">
        <v>45006</v>
      </c>
      <c r="BS11" s="3">
        <f t="shared" si="12"/>
        <v>45006</v>
      </c>
      <c r="BT11">
        <v>1</v>
      </c>
      <c r="BU11" s="1" t="s">
        <v>4</v>
      </c>
      <c r="BV11" s="8">
        <v>45020</v>
      </c>
      <c r="BW11" s="3">
        <f t="shared" si="13"/>
        <v>45020</v>
      </c>
      <c r="BX11">
        <v>2</v>
      </c>
      <c r="BY11" s="1" t="s">
        <v>8</v>
      </c>
      <c r="BZ11" s="8">
        <v>45041</v>
      </c>
      <c r="CA11" s="3">
        <f t="shared" si="14"/>
        <v>45041</v>
      </c>
      <c r="CB11">
        <v>1</v>
      </c>
      <c r="CC11" s="38" t="s">
        <v>4</v>
      </c>
    </row>
    <row r="12" spans="1:90" x14ac:dyDescent="0.2">
      <c r="A12" s="2">
        <v>10</v>
      </c>
      <c r="B12" s="8">
        <v>44659</v>
      </c>
      <c r="C12" s="3">
        <v>44659</v>
      </c>
      <c r="D12">
        <v>1</v>
      </c>
      <c r="E12" s="38" t="s">
        <v>4</v>
      </c>
      <c r="F12" s="4">
        <v>44670</v>
      </c>
      <c r="G12" s="3">
        <f t="shared" si="15"/>
        <v>44670</v>
      </c>
      <c r="H12">
        <v>1</v>
      </c>
      <c r="I12" s="38" t="s">
        <v>4</v>
      </c>
      <c r="J12" s="4">
        <v>44862</v>
      </c>
      <c r="K12" s="3">
        <f t="shared" si="1"/>
        <v>44862</v>
      </c>
      <c r="L12">
        <v>1</v>
      </c>
      <c r="M12" s="38" t="s">
        <v>4</v>
      </c>
      <c r="N12" s="4">
        <v>44965</v>
      </c>
      <c r="O12" s="3">
        <f t="shared" si="19"/>
        <v>44965</v>
      </c>
      <c r="P12">
        <v>1</v>
      </c>
      <c r="Q12" s="38" t="s">
        <v>4</v>
      </c>
      <c r="R12" s="4">
        <v>44939</v>
      </c>
      <c r="S12" s="3">
        <f t="shared" si="2"/>
        <v>44939</v>
      </c>
      <c r="T12">
        <v>4</v>
      </c>
      <c r="U12" s="38" t="s">
        <v>8</v>
      </c>
      <c r="V12" s="63">
        <v>44939</v>
      </c>
      <c r="W12" s="64">
        <f t="shared" si="16"/>
        <v>44939</v>
      </c>
      <c r="X12" s="33">
        <v>1</v>
      </c>
      <c r="Y12" s="65" t="s">
        <v>4</v>
      </c>
      <c r="Z12" s="8">
        <v>44946</v>
      </c>
      <c r="AA12" s="3">
        <f t="shared" si="17"/>
        <v>44946</v>
      </c>
      <c r="AB12">
        <v>1</v>
      </c>
      <c r="AC12" s="1" t="s">
        <v>4</v>
      </c>
      <c r="AD12" s="67">
        <v>44939</v>
      </c>
      <c r="AE12" s="64">
        <f t="shared" si="18"/>
        <v>44939</v>
      </c>
      <c r="AF12" s="33">
        <v>1</v>
      </c>
      <c r="AG12" s="65" t="s">
        <v>4</v>
      </c>
      <c r="AH12" s="8">
        <v>44957</v>
      </c>
      <c r="AI12" s="3">
        <f t="shared" si="3"/>
        <v>44957</v>
      </c>
      <c r="AJ12">
        <v>1</v>
      </c>
      <c r="AK12" s="1" t="s">
        <v>4</v>
      </c>
      <c r="AL12" s="8">
        <v>44950</v>
      </c>
      <c r="AM12" s="3">
        <f t="shared" si="4"/>
        <v>44950</v>
      </c>
      <c r="AN12">
        <v>1</v>
      </c>
      <c r="AO12" s="1" t="s">
        <v>4</v>
      </c>
      <c r="AP12" s="8">
        <v>44957</v>
      </c>
      <c r="AQ12" s="3">
        <f t="shared" si="5"/>
        <v>44957</v>
      </c>
      <c r="AR12">
        <v>1</v>
      </c>
      <c r="AS12" s="1" t="s">
        <v>4</v>
      </c>
      <c r="AT12" s="8">
        <v>44945</v>
      </c>
      <c r="AU12" s="3">
        <f t="shared" si="6"/>
        <v>44945</v>
      </c>
      <c r="AV12">
        <v>1</v>
      </c>
      <c r="AW12" s="1" t="s">
        <v>4</v>
      </c>
      <c r="AX12" s="8">
        <v>44970</v>
      </c>
      <c r="AY12" s="3">
        <f t="shared" si="7"/>
        <v>44970</v>
      </c>
      <c r="AZ12">
        <v>3</v>
      </c>
      <c r="BA12" s="38" t="s">
        <v>22</v>
      </c>
      <c r="BB12" s="4">
        <v>44963</v>
      </c>
      <c r="BC12" s="3">
        <f t="shared" si="8"/>
        <v>44963</v>
      </c>
      <c r="BD12">
        <v>1</v>
      </c>
      <c r="BE12" s="1" t="s">
        <v>4</v>
      </c>
      <c r="BF12" s="8">
        <v>44963</v>
      </c>
      <c r="BG12" s="3">
        <f t="shared" si="9"/>
        <v>44963</v>
      </c>
      <c r="BH12">
        <v>1</v>
      </c>
      <c r="BI12" s="1" t="s">
        <v>4</v>
      </c>
      <c r="BJ12" s="8">
        <v>44984</v>
      </c>
      <c r="BK12" s="3">
        <f t="shared" si="10"/>
        <v>44984</v>
      </c>
      <c r="BL12">
        <v>1</v>
      </c>
      <c r="BM12" s="38" t="s">
        <v>4</v>
      </c>
      <c r="BN12" s="63">
        <v>45006</v>
      </c>
      <c r="BO12" s="64">
        <f t="shared" si="11"/>
        <v>45006</v>
      </c>
      <c r="BP12" s="33">
        <v>2</v>
      </c>
      <c r="BQ12" s="65" t="s">
        <v>14</v>
      </c>
      <c r="BR12" s="8">
        <v>45007</v>
      </c>
      <c r="BS12" s="3">
        <f t="shared" si="12"/>
        <v>45007</v>
      </c>
      <c r="BT12">
        <v>1</v>
      </c>
      <c r="BU12" s="1" t="s">
        <v>4</v>
      </c>
      <c r="BV12" s="8">
        <v>45021</v>
      </c>
      <c r="BW12" s="3">
        <f t="shared" si="13"/>
        <v>45021</v>
      </c>
      <c r="BX12">
        <v>2</v>
      </c>
      <c r="BY12" s="1" t="s">
        <v>8</v>
      </c>
      <c r="BZ12" s="8">
        <v>45042</v>
      </c>
      <c r="CA12" s="3">
        <f t="shared" si="14"/>
        <v>45042</v>
      </c>
      <c r="CB12">
        <v>1</v>
      </c>
      <c r="CC12" s="38" t="s">
        <v>4</v>
      </c>
    </row>
    <row r="13" spans="1:90" x14ac:dyDescent="0.2">
      <c r="A13" s="2">
        <v>11</v>
      </c>
      <c r="B13" s="8">
        <v>44669</v>
      </c>
      <c r="C13" s="3">
        <v>44669</v>
      </c>
      <c r="D13">
        <v>1</v>
      </c>
      <c r="E13" s="38" t="s">
        <v>4</v>
      </c>
      <c r="F13" s="4">
        <v>44671</v>
      </c>
      <c r="G13" s="3">
        <f t="shared" si="15"/>
        <v>44671</v>
      </c>
      <c r="H13">
        <v>1</v>
      </c>
      <c r="I13" s="38" t="s">
        <v>4</v>
      </c>
      <c r="J13" s="4">
        <v>44865</v>
      </c>
      <c r="K13" s="3">
        <f t="shared" si="1"/>
        <v>44865</v>
      </c>
      <c r="L13">
        <v>1</v>
      </c>
      <c r="M13" s="38" t="s">
        <v>4</v>
      </c>
      <c r="N13" s="4">
        <v>44966</v>
      </c>
      <c r="O13" s="3">
        <f t="shared" si="19"/>
        <v>44966</v>
      </c>
      <c r="P13">
        <v>1</v>
      </c>
      <c r="Q13" s="38" t="s">
        <v>4</v>
      </c>
      <c r="R13" s="4">
        <v>44942</v>
      </c>
      <c r="S13" s="3">
        <f t="shared" si="2"/>
        <v>44942</v>
      </c>
      <c r="T13">
        <v>1</v>
      </c>
      <c r="U13" s="38" t="s">
        <v>4</v>
      </c>
      <c r="V13" s="63">
        <v>44942</v>
      </c>
      <c r="W13" s="64">
        <f t="shared" si="16"/>
        <v>44942</v>
      </c>
      <c r="X13" s="33">
        <v>3</v>
      </c>
      <c r="Y13" s="65" t="s">
        <v>18</v>
      </c>
      <c r="Z13" s="8">
        <v>44949</v>
      </c>
      <c r="AA13" s="3">
        <f t="shared" si="17"/>
        <v>44949</v>
      </c>
      <c r="AB13">
        <v>2</v>
      </c>
      <c r="AC13" s="1" t="s">
        <v>14</v>
      </c>
      <c r="AD13" s="67">
        <v>44942</v>
      </c>
      <c r="AE13" s="64">
        <f t="shared" si="18"/>
        <v>44942</v>
      </c>
      <c r="AF13" s="33">
        <v>1</v>
      </c>
      <c r="AG13" s="65" t="s">
        <v>4</v>
      </c>
      <c r="AH13" s="8">
        <v>44958</v>
      </c>
      <c r="AI13" s="3">
        <f t="shared" si="3"/>
        <v>44958</v>
      </c>
      <c r="AJ13">
        <v>1</v>
      </c>
      <c r="AK13" s="1" t="s">
        <v>4</v>
      </c>
      <c r="AL13" s="8">
        <v>44951</v>
      </c>
      <c r="AM13" s="3">
        <f t="shared" si="4"/>
        <v>44951</v>
      </c>
      <c r="AO13" s="1" t="s">
        <v>4</v>
      </c>
      <c r="AP13" s="8">
        <v>44958</v>
      </c>
      <c r="AQ13" s="3">
        <f t="shared" si="5"/>
        <v>44958</v>
      </c>
      <c r="AR13">
        <v>1</v>
      </c>
      <c r="AS13" s="1" t="s">
        <v>4</v>
      </c>
      <c r="AT13" s="8">
        <v>44946</v>
      </c>
      <c r="AU13" s="3">
        <f t="shared" si="6"/>
        <v>44946</v>
      </c>
      <c r="AV13">
        <v>1</v>
      </c>
      <c r="AW13" s="1" t="s">
        <v>4</v>
      </c>
      <c r="AX13" s="8">
        <v>44971</v>
      </c>
      <c r="AY13" s="3">
        <f t="shared" si="7"/>
        <v>44971</v>
      </c>
      <c r="AZ13">
        <v>2</v>
      </c>
      <c r="BA13" s="38" t="s">
        <v>9</v>
      </c>
      <c r="BB13" s="4">
        <v>44964</v>
      </c>
      <c r="BC13" s="3">
        <f t="shared" si="8"/>
        <v>44964</v>
      </c>
      <c r="BD13">
        <v>1</v>
      </c>
      <c r="BE13" s="1" t="s">
        <v>4</v>
      </c>
      <c r="BF13" s="8">
        <v>44964</v>
      </c>
      <c r="BG13" s="3">
        <f t="shared" si="9"/>
        <v>44964</v>
      </c>
      <c r="BH13">
        <v>1</v>
      </c>
      <c r="BI13" s="1" t="s">
        <v>4</v>
      </c>
      <c r="BJ13" s="8">
        <v>44985</v>
      </c>
      <c r="BK13" s="3">
        <f t="shared" si="10"/>
        <v>44985</v>
      </c>
      <c r="BL13">
        <v>1</v>
      </c>
      <c r="BM13" s="38" t="s">
        <v>4</v>
      </c>
      <c r="BN13" s="63">
        <v>45007</v>
      </c>
      <c r="BO13" s="64">
        <f t="shared" si="11"/>
        <v>45007</v>
      </c>
      <c r="BP13" s="33">
        <v>1</v>
      </c>
      <c r="BQ13" s="65" t="s">
        <v>4</v>
      </c>
      <c r="BR13" s="8">
        <v>45008</v>
      </c>
      <c r="BS13" s="3">
        <f t="shared" si="12"/>
        <v>45008</v>
      </c>
      <c r="BT13">
        <v>1</v>
      </c>
      <c r="BU13" s="1" t="s">
        <v>4</v>
      </c>
      <c r="BV13" s="8">
        <v>45022</v>
      </c>
      <c r="BW13" s="3">
        <f t="shared" si="13"/>
        <v>45022</v>
      </c>
      <c r="BX13">
        <v>2</v>
      </c>
      <c r="BY13" s="1" t="s">
        <v>14</v>
      </c>
      <c r="BZ13" s="8">
        <v>45043</v>
      </c>
      <c r="CA13" s="3">
        <f t="shared" si="14"/>
        <v>45043</v>
      </c>
      <c r="CB13">
        <v>1</v>
      </c>
      <c r="CC13" s="38" t="s">
        <v>4</v>
      </c>
    </row>
    <row r="14" spans="1:90" x14ac:dyDescent="0.2">
      <c r="A14" s="2">
        <v>12</v>
      </c>
      <c r="B14" s="8">
        <v>44670</v>
      </c>
      <c r="C14" s="3">
        <v>44670</v>
      </c>
      <c r="D14">
        <v>1</v>
      </c>
      <c r="E14" s="38" t="s">
        <v>4</v>
      </c>
      <c r="F14" s="4">
        <v>44672</v>
      </c>
      <c r="G14" s="3">
        <f t="shared" si="15"/>
        <v>44672</v>
      </c>
      <c r="H14">
        <v>1</v>
      </c>
      <c r="I14" s="38" t="s">
        <v>4</v>
      </c>
      <c r="J14" s="4">
        <v>44866</v>
      </c>
      <c r="K14" s="3">
        <f t="shared" si="1"/>
        <v>44866</v>
      </c>
      <c r="L14">
        <v>1</v>
      </c>
      <c r="M14" s="38" t="s">
        <v>4</v>
      </c>
      <c r="N14" s="4">
        <v>44967</v>
      </c>
      <c r="O14" s="3">
        <f t="shared" si="19"/>
        <v>44967</v>
      </c>
      <c r="P14">
        <v>3</v>
      </c>
      <c r="Q14" s="38" t="s">
        <v>12</v>
      </c>
      <c r="R14" s="4">
        <v>44943</v>
      </c>
      <c r="S14" s="3">
        <f t="shared" si="2"/>
        <v>44943</v>
      </c>
      <c r="T14">
        <v>4</v>
      </c>
      <c r="U14" s="38" t="s">
        <v>8</v>
      </c>
      <c r="V14" s="63">
        <v>44943</v>
      </c>
      <c r="W14" s="64">
        <f t="shared" si="16"/>
        <v>44943</v>
      </c>
      <c r="X14" s="33">
        <v>2</v>
      </c>
      <c r="Y14" s="65" t="s">
        <v>8</v>
      </c>
      <c r="Z14" s="8">
        <v>44950</v>
      </c>
      <c r="AA14" s="3">
        <f t="shared" si="17"/>
        <v>44950</v>
      </c>
      <c r="AB14">
        <v>1</v>
      </c>
      <c r="AC14" s="1" t="s">
        <v>4</v>
      </c>
      <c r="AD14" s="67">
        <v>44943</v>
      </c>
      <c r="AE14" s="64">
        <f t="shared" si="18"/>
        <v>44943</v>
      </c>
      <c r="AF14" s="33">
        <v>1</v>
      </c>
      <c r="AG14" s="65" t="s">
        <v>4</v>
      </c>
      <c r="AH14" s="8">
        <v>44959</v>
      </c>
      <c r="AI14" s="3">
        <f t="shared" si="3"/>
        <v>44959</v>
      </c>
      <c r="AJ14">
        <v>1</v>
      </c>
      <c r="AK14" s="1" t="s">
        <v>4</v>
      </c>
      <c r="AL14" s="8">
        <v>44952</v>
      </c>
      <c r="AM14" s="3">
        <f t="shared" si="4"/>
        <v>44952</v>
      </c>
      <c r="AN14">
        <v>1</v>
      </c>
      <c r="AO14" s="1" t="s">
        <v>4</v>
      </c>
      <c r="AP14" s="8">
        <v>44959</v>
      </c>
      <c r="AQ14" s="3">
        <f t="shared" si="5"/>
        <v>44959</v>
      </c>
      <c r="AR14">
        <v>1</v>
      </c>
      <c r="AS14" s="1" t="s">
        <v>4</v>
      </c>
      <c r="AT14" s="8">
        <v>44949</v>
      </c>
      <c r="AU14" s="3">
        <f t="shared" si="6"/>
        <v>44949</v>
      </c>
      <c r="AV14">
        <v>1</v>
      </c>
      <c r="AW14" s="1" t="s">
        <v>4</v>
      </c>
      <c r="AX14" s="8">
        <v>44972</v>
      </c>
      <c r="AY14" s="3">
        <f t="shared" si="7"/>
        <v>44972</v>
      </c>
      <c r="AZ14">
        <v>2</v>
      </c>
      <c r="BA14" s="38" t="s">
        <v>10</v>
      </c>
      <c r="BB14" s="4">
        <v>44965</v>
      </c>
      <c r="BC14" s="3">
        <f t="shared" si="8"/>
        <v>44965</v>
      </c>
      <c r="BD14">
        <v>1</v>
      </c>
      <c r="BE14" s="1" t="s">
        <v>4</v>
      </c>
      <c r="BF14" s="8">
        <v>44965</v>
      </c>
      <c r="BG14" s="3">
        <f t="shared" si="9"/>
        <v>44965</v>
      </c>
      <c r="BH14">
        <v>1</v>
      </c>
      <c r="BI14" s="1" t="s">
        <v>4</v>
      </c>
      <c r="BJ14" s="8">
        <v>44986</v>
      </c>
      <c r="BK14" s="3">
        <f t="shared" si="10"/>
        <v>44986</v>
      </c>
      <c r="BL14">
        <v>1</v>
      </c>
      <c r="BM14" s="38" t="s">
        <v>4</v>
      </c>
      <c r="BN14" s="63">
        <v>45008</v>
      </c>
      <c r="BO14" s="64">
        <f t="shared" si="11"/>
        <v>45008</v>
      </c>
      <c r="BP14" s="33">
        <v>1</v>
      </c>
      <c r="BQ14" s="65" t="s">
        <v>4</v>
      </c>
      <c r="BR14" s="8">
        <v>45009</v>
      </c>
      <c r="BS14" s="3">
        <f t="shared" si="12"/>
        <v>45009</v>
      </c>
      <c r="BT14">
        <v>1</v>
      </c>
      <c r="BU14" s="1" t="s">
        <v>4</v>
      </c>
      <c r="BV14" s="8">
        <v>45026</v>
      </c>
      <c r="BW14" s="3">
        <f t="shared" si="13"/>
        <v>45026</v>
      </c>
      <c r="BX14">
        <v>1</v>
      </c>
      <c r="BY14" s="1" t="s">
        <v>4</v>
      </c>
      <c r="BZ14" s="8">
        <v>45044</v>
      </c>
      <c r="CA14" s="3">
        <f t="shared" si="14"/>
        <v>45044</v>
      </c>
      <c r="CB14">
        <v>1</v>
      </c>
      <c r="CC14" s="38" t="s">
        <v>4</v>
      </c>
    </row>
    <row r="15" spans="1:90" x14ac:dyDescent="0.2">
      <c r="A15" s="2">
        <v>13</v>
      </c>
      <c r="B15" s="8">
        <v>44671</v>
      </c>
      <c r="C15" s="3">
        <v>44671</v>
      </c>
      <c r="D15">
        <v>1</v>
      </c>
      <c r="E15" s="38" t="s">
        <v>4</v>
      </c>
      <c r="F15" s="4">
        <v>44673</v>
      </c>
      <c r="G15" s="3">
        <f t="shared" si="15"/>
        <v>44673</v>
      </c>
      <c r="H15">
        <v>1</v>
      </c>
      <c r="I15" s="38" t="s">
        <v>4</v>
      </c>
      <c r="J15" s="4">
        <v>44867</v>
      </c>
      <c r="K15" s="3">
        <f t="shared" si="1"/>
        <v>44867</v>
      </c>
      <c r="L15">
        <v>1</v>
      </c>
      <c r="M15" s="38" t="s">
        <v>4</v>
      </c>
      <c r="N15" s="4">
        <v>44970</v>
      </c>
      <c r="O15" s="3">
        <f t="shared" si="19"/>
        <v>44970</v>
      </c>
      <c r="P15">
        <v>1</v>
      </c>
      <c r="Q15" s="38" t="s">
        <v>4</v>
      </c>
      <c r="R15" s="4">
        <v>44944</v>
      </c>
      <c r="S15" s="3">
        <f t="shared" si="2"/>
        <v>44944</v>
      </c>
      <c r="T15">
        <v>1</v>
      </c>
      <c r="U15" s="38" t="s">
        <v>4</v>
      </c>
      <c r="V15" s="63">
        <v>44944</v>
      </c>
      <c r="W15" s="64">
        <f t="shared" si="16"/>
        <v>44944</v>
      </c>
      <c r="X15" s="33">
        <v>2</v>
      </c>
      <c r="Y15" s="65" t="s">
        <v>8</v>
      </c>
      <c r="Z15" s="8">
        <v>44951</v>
      </c>
      <c r="AA15" s="3">
        <f t="shared" si="17"/>
        <v>44951</v>
      </c>
      <c r="AB15">
        <v>1</v>
      </c>
      <c r="AC15" s="1" t="s">
        <v>4</v>
      </c>
      <c r="AD15" s="67">
        <v>44944</v>
      </c>
      <c r="AE15" s="64">
        <f t="shared" si="18"/>
        <v>44944</v>
      </c>
      <c r="AF15" s="33">
        <v>1</v>
      </c>
      <c r="AG15" s="65" t="s">
        <v>4</v>
      </c>
      <c r="AH15" s="8">
        <v>44960</v>
      </c>
      <c r="AI15" s="3">
        <f t="shared" si="3"/>
        <v>44960</v>
      </c>
      <c r="AJ15">
        <v>1</v>
      </c>
      <c r="AK15" s="1" t="s">
        <v>4</v>
      </c>
      <c r="AL15" s="8">
        <v>44953</v>
      </c>
      <c r="AM15" s="3">
        <f t="shared" si="4"/>
        <v>44953</v>
      </c>
      <c r="AN15">
        <v>3</v>
      </c>
      <c r="AO15" s="1" t="s">
        <v>11</v>
      </c>
      <c r="AP15" s="8">
        <v>44960</v>
      </c>
      <c r="AQ15" s="3">
        <f t="shared" si="5"/>
        <v>44960</v>
      </c>
      <c r="AR15">
        <v>1</v>
      </c>
      <c r="AS15" s="1" t="s">
        <v>4</v>
      </c>
      <c r="AT15" s="8">
        <v>44950</v>
      </c>
      <c r="AU15" s="3">
        <f t="shared" si="6"/>
        <v>44950</v>
      </c>
      <c r="AV15">
        <v>1</v>
      </c>
      <c r="AW15" s="1" t="s">
        <v>4</v>
      </c>
      <c r="AX15" s="8">
        <v>44973</v>
      </c>
      <c r="AY15" s="3">
        <f t="shared" si="7"/>
        <v>44973</v>
      </c>
      <c r="AZ15">
        <v>2</v>
      </c>
      <c r="BA15" s="38" t="s">
        <v>14</v>
      </c>
      <c r="BB15" s="4">
        <v>44966</v>
      </c>
      <c r="BC15" s="3">
        <f t="shared" si="8"/>
        <v>44966</v>
      </c>
      <c r="BD15">
        <v>1</v>
      </c>
      <c r="BE15" s="1" t="s">
        <v>4</v>
      </c>
      <c r="BF15" s="8">
        <v>44966</v>
      </c>
      <c r="BG15" s="3">
        <f t="shared" si="9"/>
        <v>44966</v>
      </c>
      <c r="BH15">
        <v>1</v>
      </c>
      <c r="BI15" s="1" t="s">
        <v>4</v>
      </c>
      <c r="BJ15" s="8">
        <v>44987</v>
      </c>
      <c r="BK15" s="3">
        <f t="shared" si="10"/>
        <v>44987</v>
      </c>
      <c r="BL15">
        <v>1</v>
      </c>
      <c r="BM15" s="38" t="s">
        <v>4</v>
      </c>
      <c r="BN15" s="63">
        <v>45009</v>
      </c>
      <c r="BO15" s="64">
        <f t="shared" si="11"/>
        <v>45009</v>
      </c>
      <c r="BP15" s="33">
        <v>1</v>
      </c>
      <c r="BQ15" s="65" t="s">
        <v>4</v>
      </c>
      <c r="BR15" s="8">
        <v>45012</v>
      </c>
      <c r="BS15" s="3">
        <f t="shared" si="12"/>
        <v>45012</v>
      </c>
      <c r="BT15">
        <v>1</v>
      </c>
      <c r="BU15" s="1" t="s">
        <v>4</v>
      </c>
      <c r="BV15" s="8">
        <v>45027</v>
      </c>
      <c r="BW15" s="3">
        <f t="shared" si="13"/>
        <v>45027</v>
      </c>
      <c r="BX15">
        <v>1</v>
      </c>
      <c r="BY15" s="1" t="s">
        <v>4</v>
      </c>
      <c r="BZ15" s="8">
        <v>45047</v>
      </c>
      <c r="CA15" s="3">
        <f t="shared" si="14"/>
        <v>45047</v>
      </c>
      <c r="CB15">
        <v>1</v>
      </c>
      <c r="CC15" s="38" t="s">
        <v>4</v>
      </c>
    </row>
    <row r="16" spans="1:90" x14ac:dyDescent="0.2">
      <c r="A16" s="2">
        <v>14</v>
      </c>
      <c r="B16" s="8">
        <v>44672</v>
      </c>
      <c r="C16" s="3">
        <v>44672</v>
      </c>
      <c r="D16">
        <v>1</v>
      </c>
      <c r="E16" s="38" t="s">
        <v>4</v>
      </c>
      <c r="F16" s="4">
        <v>44676</v>
      </c>
      <c r="G16" s="3">
        <f t="shared" si="15"/>
        <v>44676</v>
      </c>
      <c r="H16">
        <v>1</v>
      </c>
      <c r="I16" s="38" t="s">
        <v>4</v>
      </c>
      <c r="J16" s="4">
        <v>44868</v>
      </c>
      <c r="K16" s="3">
        <f t="shared" si="1"/>
        <v>44868</v>
      </c>
      <c r="L16">
        <v>1</v>
      </c>
      <c r="M16" s="38" t="s">
        <v>4</v>
      </c>
      <c r="N16" s="4">
        <v>44971</v>
      </c>
      <c r="O16" s="3">
        <f t="shared" si="19"/>
        <v>44971</v>
      </c>
      <c r="P16">
        <v>1</v>
      </c>
      <c r="Q16" s="38" t="s">
        <v>4</v>
      </c>
      <c r="R16" s="4">
        <v>44945</v>
      </c>
      <c r="S16" s="3">
        <f t="shared" si="2"/>
        <v>44945</v>
      </c>
      <c r="T16">
        <v>1</v>
      </c>
      <c r="U16" s="38" t="s">
        <v>4</v>
      </c>
      <c r="V16" s="63">
        <v>44945</v>
      </c>
      <c r="W16" s="64">
        <f t="shared" si="16"/>
        <v>44945</v>
      </c>
      <c r="X16" s="33">
        <v>2</v>
      </c>
      <c r="Y16" s="65" t="s">
        <v>8</v>
      </c>
      <c r="Z16" s="8">
        <v>44952</v>
      </c>
      <c r="AA16" s="3">
        <f t="shared" si="17"/>
        <v>44952</v>
      </c>
      <c r="AB16">
        <v>1</v>
      </c>
      <c r="AC16" s="1" t="s">
        <v>4</v>
      </c>
      <c r="AD16" s="67">
        <v>44945</v>
      </c>
      <c r="AE16" s="64">
        <f t="shared" si="18"/>
        <v>44945</v>
      </c>
      <c r="AF16" s="33">
        <v>4</v>
      </c>
      <c r="AG16" s="65" t="s">
        <v>11</v>
      </c>
      <c r="AH16" s="8">
        <v>44963</v>
      </c>
      <c r="AI16" s="3">
        <f t="shared" si="3"/>
        <v>44963</v>
      </c>
      <c r="AJ16">
        <v>1</v>
      </c>
      <c r="AK16" s="1" t="s">
        <v>4</v>
      </c>
      <c r="AL16" s="8">
        <v>44956</v>
      </c>
      <c r="AM16" s="3">
        <f t="shared" si="4"/>
        <v>44956</v>
      </c>
      <c r="AN16">
        <v>1</v>
      </c>
      <c r="AO16" s="1" t="s">
        <v>4</v>
      </c>
      <c r="AP16" s="8">
        <v>44963</v>
      </c>
      <c r="AQ16" s="3">
        <f t="shared" si="5"/>
        <v>44963</v>
      </c>
      <c r="AR16">
        <v>1</v>
      </c>
      <c r="AS16" s="1" t="s">
        <v>4</v>
      </c>
      <c r="AT16" s="8">
        <v>44951</v>
      </c>
      <c r="AU16" s="3">
        <f t="shared" si="6"/>
        <v>44951</v>
      </c>
      <c r="AV16">
        <v>1</v>
      </c>
      <c r="AW16" s="1" t="s">
        <v>4</v>
      </c>
      <c r="AX16" s="8">
        <v>44977</v>
      </c>
      <c r="AY16" s="3">
        <f t="shared" si="7"/>
        <v>44977</v>
      </c>
      <c r="AZ16">
        <v>1</v>
      </c>
      <c r="BA16" s="38" t="s">
        <v>4</v>
      </c>
      <c r="BB16" s="4">
        <v>44967</v>
      </c>
      <c r="BC16" s="3">
        <f t="shared" si="8"/>
        <v>44967</v>
      </c>
      <c r="BD16">
        <v>1</v>
      </c>
      <c r="BE16" s="1" t="s">
        <v>4</v>
      </c>
      <c r="BF16" s="8">
        <v>44967</v>
      </c>
      <c r="BG16" s="3">
        <f t="shared" si="9"/>
        <v>44967</v>
      </c>
      <c r="BH16">
        <v>1</v>
      </c>
      <c r="BI16" s="1" t="s">
        <v>4</v>
      </c>
      <c r="BJ16" s="8">
        <v>44988</v>
      </c>
      <c r="BK16" s="3">
        <f t="shared" si="10"/>
        <v>44988</v>
      </c>
      <c r="BL16">
        <v>4</v>
      </c>
      <c r="BM16" s="38" t="s">
        <v>10</v>
      </c>
      <c r="BN16" s="63">
        <v>45012</v>
      </c>
      <c r="BO16" s="64">
        <f t="shared" si="11"/>
        <v>45012</v>
      </c>
      <c r="BP16" s="33">
        <v>1</v>
      </c>
      <c r="BQ16" s="65" t="s">
        <v>4</v>
      </c>
      <c r="BR16" s="8">
        <v>45013</v>
      </c>
      <c r="BS16" s="3">
        <f t="shared" si="12"/>
        <v>45013</v>
      </c>
      <c r="BT16">
        <v>1</v>
      </c>
      <c r="BU16" s="1" t="s">
        <v>4</v>
      </c>
      <c r="BV16" s="8">
        <v>45028</v>
      </c>
      <c r="BW16" s="3">
        <f t="shared" si="13"/>
        <v>45028</v>
      </c>
      <c r="BX16">
        <v>2</v>
      </c>
      <c r="BY16" s="1" t="s">
        <v>8</v>
      </c>
      <c r="BZ16" s="8">
        <v>45048</v>
      </c>
      <c r="CA16" s="3">
        <f t="shared" si="14"/>
        <v>45048</v>
      </c>
      <c r="CB16">
        <v>4</v>
      </c>
      <c r="CC16" s="38" t="s">
        <v>10</v>
      </c>
    </row>
    <row r="17" spans="1:81" x14ac:dyDescent="0.2">
      <c r="A17" s="2">
        <v>15</v>
      </c>
      <c r="B17" s="8">
        <v>44673</v>
      </c>
      <c r="C17" s="3">
        <v>44673</v>
      </c>
      <c r="D17">
        <v>1</v>
      </c>
      <c r="E17" s="38" t="s">
        <v>4</v>
      </c>
      <c r="F17" s="4">
        <v>44677</v>
      </c>
      <c r="G17" s="3">
        <f t="shared" si="15"/>
        <v>44677</v>
      </c>
      <c r="H17">
        <v>1</v>
      </c>
      <c r="I17" s="38" t="s">
        <v>4</v>
      </c>
      <c r="J17" s="4">
        <v>44869</v>
      </c>
      <c r="K17" s="3">
        <f t="shared" si="1"/>
        <v>44869</v>
      </c>
      <c r="L17">
        <v>1</v>
      </c>
      <c r="M17" s="38" t="s">
        <v>4</v>
      </c>
      <c r="N17" s="4">
        <v>44972</v>
      </c>
      <c r="O17" s="3">
        <f t="shared" si="19"/>
        <v>44972</v>
      </c>
      <c r="P17">
        <v>1</v>
      </c>
      <c r="Q17" s="38" t="s">
        <v>4</v>
      </c>
      <c r="R17" s="4">
        <v>44946</v>
      </c>
      <c r="S17" s="3">
        <f t="shared" si="2"/>
        <v>44946</v>
      </c>
      <c r="T17">
        <v>1</v>
      </c>
      <c r="U17" s="38" t="s">
        <v>4</v>
      </c>
      <c r="V17" s="63">
        <v>44946</v>
      </c>
      <c r="W17" s="64">
        <f t="shared" si="16"/>
        <v>44946</v>
      </c>
      <c r="X17" s="33">
        <v>1</v>
      </c>
      <c r="Y17" s="65" t="s">
        <v>4</v>
      </c>
      <c r="Z17" s="8">
        <v>44953</v>
      </c>
      <c r="AA17" s="3">
        <f t="shared" si="17"/>
        <v>44953</v>
      </c>
      <c r="AB17">
        <v>1</v>
      </c>
      <c r="AC17" s="1" t="s">
        <v>4</v>
      </c>
      <c r="AD17" s="67">
        <v>44946</v>
      </c>
      <c r="AE17" s="64">
        <f t="shared" si="18"/>
        <v>44946</v>
      </c>
      <c r="AF17" s="33">
        <v>4</v>
      </c>
      <c r="AG17" s="65" t="s">
        <v>13</v>
      </c>
      <c r="AH17" s="8">
        <v>44964</v>
      </c>
      <c r="AI17" s="3">
        <f t="shared" si="3"/>
        <v>44964</v>
      </c>
      <c r="AJ17">
        <v>1</v>
      </c>
      <c r="AK17" s="1" t="s">
        <v>4</v>
      </c>
      <c r="AL17" s="8">
        <v>44957</v>
      </c>
      <c r="AM17" s="3">
        <f t="shared" si="4"/>
        <v>44957</v>
      </c>
      <c r="AN17">
        <v>1</v>
      </c>
      <c r="AO17" s="1" t="s">
        <v>4</v>
      </c>
      <c r="AP17" s="8">
        <v>44964</v>
      </c>
      <c r="AQ17" s="3">
        <f t="shared" si="5"/>
        <v>44964</v>
      </c>
      <c r="AR17">
        <v>1</v>
      </c>
      <c r="AS17" s="1" t="s">
        <v>4</v>
      </c>
      <c r="AT17" s="8">
        <v>44952</v>
      </c>
      <c r="AU17" s="3">
        <f t="shared" si="6"/>
        <v>44952</v>
      </c>
      <c r="AV17">
        <v>1</v>
      </c>
      <c r="AW17" s="1" t="s">
        <v>4</v>
      </c>
      <c r="AX17" s="8">
        <v>44978</v>
      </c>
      <c r="AY17" s="3">
        <f t="shared" si="7"/>
        <v>44978</v>
      </c>
      <c r="AZ17">
        <v>1</v>
      </c>
      <c r="BA17" s="38" t="s">
        <v>4</v>
      </c>
      <c r="BB17" s="4">
        <v>44970</v>
      </c>
      <c r="BC17" s="3">
        <f t="shared" si="8"/>
        <v>44970</v>
      </c>
      <c r="BD17">
        <v>1</v>
      </c>
      <c r="BE17" s="1" t="s">
        <v>4</v>
      </c>
      <c r="BF17" s="8">
        <v>44970</v>
      </c>
      <c r="BG17" s="3">
        <f t="shared" si="9"/>
        <v>44970</v>
      </c>
      <c r="BH17">
        <v>1</v>
      </c>
      <c r="BI17" s="1" t="s">
        <v>4</v>
      </c>
      <c r="BJ17" s="8">
        <v>44991</v>
      </c>
      <c r="BK17" s="3">
        <f t="shared" si="10"/>
        <v>44991</v>
      </c>
      <c r="BL17">
        <v>4</v>
      </c>
      <c r="BM17" s="38" t="s">
        <v>10</v>
      </c>
      <c r="BN17" s="63">
        <v>45013</v>
      </c>
      <c r="BO17" s="64">
        <f t="shared" si="11"/>
        <v>45013</v>
      </c>
      <c r="BP17" s="33">
        <v>1</v>
      </c>
      <c r="BQ17" s="65" t="s">
        <v>4</v>
      </c>
      <c r="BR17" s="8">
        <v>45014</v>
      </c>
      <c r="BS17" s="3">
        <f t="shared" si="12"/>
        <v>45014</v>
      </c>
      <c r="BT17">
        <v>1</v>
      </c>
      <c r="BU17" s="1" t="s">
        <v>4</v>
      </c>
      <c r="BV17" s="8">
        <v>45029</v>
      </c>
      <c r="BW17" s="3">
        <f t="shared" si="13"/>
        <v>45029</v>
      </c>
      <c r="BX17">
        <v>2</v>
      </c>
      <c r="BY17" s="1" t="s">
        <v>8</v>
      </c>
      <c r="BZ17" s="8">
        <v>45049</v>
      </c>
      <c r="CA17" s="3">
        <f t="shared" si="14"/>
        <v>45049</v>
      </c>
      <c r="CB17">
        <v>1</v>
      </c>
      <c r="CC17" s="38" t="s">
        <v>4</v>
      </c>
    </row>
    <row r="18" spans="1:81" x14ac:dyDescent="0.2">
      <c r="A18" s="2">
        <v>16</v>
      </c>
      <c r="B18" s="8">
        <v>44676</v>
      </c>
      <c r="C18" s="3">
        <v>44676</v>
      </c>
      <c r="D18">
        <v>1</v>
      </c>
      <c r="E18" s="38" t="s">
        <v>4</v>
      </c>
      <c r="F18" s="4">
        <v>44678</v>
      </c>
      <c r="G18" s="3">
        <f t="shared" si="15"/>
        <v>44678</v>
      </c>
      <c r="H18">
        <v>1</v>
      </c>
      <c r="I18" s="38" t="s">
        <v>4</v>
      </c>
      <c r="J18" s="4">
        <v>44872</v>
      </c>
      <c r="K18" s="3">
        <f t="shared" si="1"/>
        <v>44872</v>
      </c>
      <c r="L18">
        <v>1</v>
      </c>
      <c r="M18" s="38" t="s">
        <v>4</v>
      </c>
      <c r="N18" s="4">
        <v>44973</v>
      </c>
      <c r="O18" s="3">
        <f t="shared" si="19"/>
        <v>44973</v>
      </c>
      <c r="P18">
        <v>1</v>
      </c>
      <c r="Q18" s="38" t="s">
        <v>4</v>
      </c>
      <c r="R18" s="4">
        <v>44949</v>
      </c>
      <c r="S18" s="3">
        <f t="shared" si="2"/>
        <v>44949</v>
      </c>
      <c r="T18">
        <v>1</v>
      </c>
      <c r="U18" s="38" t="s">
        <v>4</v>
      </c>
      <c r="V18" s="63">
        <v>44949</v>
      </c>
      <c r="W18" s="64">
        <f t="shared" si="16"/>
        <v>44949</v>
      </c>
      <c r="X18" s="33">
        <v>1</v>
      </c>
      <c r="Y18" s="65" t="s">
        <v>4</v>
      </c>
      <c r="Z18" s="8">
        <v>44956</v>
      </c>
      <c r="AA18" s="3">
        <f t="shared" si="17"/>
        <v>44956</v>
      </c>
      <c r="AB18">
        <v>1</v>
      </c>
      <c r="AC18" s="1" t="s">
        <v>4</v>
      </c>
      <c r="AD18" s="67">
        <v>44949</v>
      </c>
      <c r="AE18" s="64">
        <f t="shared" si="18"/>
        <v>44949</v>
      </c>
      <c r="AF18" s="33">
        <v>1</v>
      </c>
      <c r="AG18" s="65" t="s">
        <v>4</v>
      </c>
      <c r="AH18" s="8">
        <v>44965</v>
      </c>
      <c r="AI18" s="3">
        <f t="shared" si="3"/>
        <v>44965</v>
      </c>
      <c r="AJ18">
        <v>1</v>
      </c>
      <c r="AK18" s="1" t="s">
        <v>4</v>
      </c>
      <c r="AL18" s="8">
        <v>44958</v>
      </c>
      <c r="AM18" s="3">
        <f t="shared" si="4"/>
        <v>44958</v>
      </c>
      <c r="AO18" s="1" t="s">
        <v>4</v>
      </c>
      <c r="AP18" s="8">
        <v>44965</v>
      </c>
      <c r="AQ18" s="3">
        <f t="shared" si="5"/>
        <v>44965</v>
      </c>
      <c r="AR18">
        <v>1</v>
      </c>
      <c r="AS18" s="1" t="s">
        <v>4</v>
      </c>
      <c r="AT18" s="8">
        <v>44956</v>
      </c>
      <c r="AU18" s="3">
        <f t="shared" si="6"/>
        <v>44956</v>
      </c>
      <c r="AV18">
        <v>1</v>
      </c>
      <c r="AW18" s="1" t="s">
        <v>4</v>
      </c>
      <c r="AX18" s="8">
        <v>44979</v>
      </c>
      <c r="AY18" s="3">
        <f t="shared" si="7"/>
        <v>44979</v>
      </c>
      <c r="AZ18">
        <v>2</v>
      </c>
      <c r="BA18" s="38" t="s">
        <v>10</v>
      </c>
      <c r="BB18" s="4">
        <v>44971</v>
      </c>
      <c r="BC18" s="3">
        <f t="shared" si="8"/>
        <v>44971</v>
      </c>
      <c r="BD18">
        <v>1</v>
      </c>
      <c r="BE18" s="1" t="s">
        <v>4</v>
      </c>
      <c r="BF18" s="8">
        <v>44971</v>
      </c>
      <c r="BG18" s="3">
        <f t="shared" si="9"/>
        <v>44971</v>
      </c>
      <c r="BH18">
        <v>1</v>
      </c>
      <c r="BI18" s="1" t="s">
        <v>4</v>
      </c>
      <c r="BJ18" s="8">
        <v>44992</v>
      </c>
      <c r="BK18" s="3">
        <f t="shared" si="10"/>
        <v>44992</v>
      </c>
      <c r="BL18">
        <v>4</v>
      </c>
      <c r="BM18" s="38" t="s">
        <v>10</v>
      </c>
      <c r="BN18" s="63">
        <v>45014</v>
      </c>
      <c r="BO18" s="64">
        <f t="shared" si="11"/>
        <v>45014</v>
      </c>
      <c r="BP18" s="33">
        <v>1</v>
      </c>
      <c r="BQ18" s="65" t="s">
        <v>4</v>
      </c>
      <c r="BR18" s="8">
        <v>45015</v>
      </c>
      <c r="BS18" s="3">
        <f t="shared" si="12"/>
        <v>45015</v>
      </c>
      <c r="BT18">
        <v>4</v>
      </c>
      <c r="BU18" s="1" t="s">
        <v>9</v>
      </c>
      <c r="BV18" s="8">
        <v>45030</v>
      </c>
      <c r="BW18" s="3">
        <f t="shared" si="13"/>
        <v>45030</v>
      </c>
      <c r="BX18">
        <v>1</v>
      </c>
      <c r="BY18" s="1" t="s">
        <v>4</v>
      </c>
      <c r="BZ18" s="8">
        <v>45050</v>
      </c>
      <c r="CA18" s="3">
        <f t="shared" si="14"/>
        <v>45050</v>
      </c>
      <c r="CB18">
        <v>4</v>
      </c>
      <c r="CC18" s="38" t="s">
        <v>10</v>
      </c>
    </row>
    <row r="19" spans="1:81" x14ac:dyDescent="0.2">
      <c r="A19" s="2">
        <v>17</v>
      </c>
      <c r="B19" s="8">
        <v>44677</v>
      </c>
      <c r="C19" s="3">
        <v>44677</v>
      </c>
      <c r="D19">
        <v>2</v>
      </c>
      <c r="E19" s="38" t="s">
        <v>7</v>
      </c>
      <c r="F19" s="4">
        <v>44679</v>
      </c>
      <c r="G19" s="3">
        <f t="shared" si="15"/>
        <v>44679</v>
      </c>
      <c r="H19">
        <v>1</v>
      </c>
      <c r="I19" s="38" t="s">
        <v>4</v>
      </c>
      <c r="J19" s="4">
        <v>44873</v>
      </c>
      <c r="K19" s="3">
        <f t="shared" si="1"/>
        <v>44873</v>
      </c>
      <c r="L19">
        <v>1</v>
      </c>
      <c r="M19" s="38" t="s">
        <v>4</v>
      </c>
      <c r="N19" s="4">
        <v>44974</v>
      </c>
      <c r="O19" s="3">
        <f t="shared" si="19"/>
        <v>44974</v>
      </c>
      <c r="P19">
        <v>4</v>
      </c>
      <c r="Q19" s="38" t="s">
        <v>9</v>
      </c>
      <c r="R19" s="4">
        <v>44950</v>
      </c>
      <c r="S19" s="3">
        <f t="shared" si="2"/>
        <v>44950</v>
      </c>
      <c r="T19">
        <v>1</v>
      </c>
      <c r="U19" s="38" t="s">
        <v>4</v>
      </c>
      <c r="V19" s="63">
        <v>44950</v>
      </c>
      <c r="W19" s="64">
        <f t="shared" si="16"/>
        <v>44950</v>
      </c>
      <c r="X19" s="33">
        <v>2</v>
      </c>
      <c r="Y19" s="65" t="s">
        <v>8</v>
      </c>
      <c r="Z19" s="8">
        <v>44957</v>
      </c>
      <c r="AA19" s="3">
        <f t="shared" si="17"/>
        <v>44957</v>
      </c>
      <c r="AB19">
        <v>1</v>
      </c>
      <c r="AC19" s="1" t="s">
        <v>4</v>
      </c>
      <c r="AD19" s="67">
        <v>44950</v>
      </c>
      <c r="AE19" s="64">
        <f t="shared" si="18"/>
        <v>44950</v>
      </c>
      <c r="AF19" s="33">
        <v>1</v>
      </c>
      <c r="AG19" s="65" t="s">
        <v>4</v>
      </c>
      <c r="AH19" s="8">
        <v>44966</v>
      </c>
      <c r="AI19" s="3">
        <f t="shared" si="3"/>
        <v>44966</v>
      </c>
      <c r="AJ19">
        <v>2</v>
      </c>
      <c r="AK19" s="1" t="s">
        <v>11</v>
      </c>
      <c r="AL19" s="8">
        <v>44959</v>
      </c>
      <c r="AM19" s="3">
        <f t="shared" si="4"/>
        <v>44959</v>
      </c>
      <c r="AN19">
        <v>1</v>
      </c>
      <c r="AO19" s="1" t="s">
        <v>4</v>
      </c>
      <c r="AP19" s="8">
        <v>44966</v>
      </c>
      <c r="AQ19" s="3">
        <f t="shared" si="5"/>
        <v>44966</v>
      </c>
      <c r="AR19">
        <v>1</v>
      </c>
      <c r="AS19" s="1" t="s">
        <v>4</v>
      </c>
      <c r="AT19" s="8">
        <v>44957</v>
      </c>
      <c r="AU19" s="3">
        <f t="shared" si="6"/>
        <v>44957</v>
      </c>
      <c r="AV19">
        <v>1</v>
      </c>
      <c r="AW19" s="1" t="s">
        <v>4</v>
      </c>
      <c r="AX19" s="8">
        <v>44980</v>
      </c>
      <c r="AY19" s="3">
        <f t="shared" si="7"/>
        <v>44980</v>
      </c>
      <c r="AZ19">
        <v>2</v>
      </c>
      <c r="BA19" s="38" t="s">
        <v>10</v>
      </c>
      <c r="BB19" s="4">
        <v>44972</v>
      </c>
      <c r="BC19" s="3">
        <f t="shared" si="8"/>
        <v>44972</v>
      </c>
      <c r="BD19">
        <v>1</v>
      </c>
      <c r="BE19" s="1" t="s">
        <v>4</v>
      </c>
      <c r="BF19" s="8">
        <v>44972</v>
      </c>
      <c r="BG19" s="3">
        <f t="shared" si="9"/>
        <v>44972</v>
      </c>
      <c r="BH19">
        <v>1</v>
      </c>
      <c r="BI19" s="1" t="s">
        <v>4</v>
      </c>
      <c r="BJ19" s="8">
        <v>44994</v>
      </c>
      <c r="BK19" s="3">
        <f t="shared" si="10"/>
        <v>44994</v>
      </c>
      <c r="BL19">
        <v>1</v>
      </c>
      <c r="BM19" s="38" t="s">
        <v>4</v>
      </c>
      <c r="BN19" s="63">
        <v>45015</v>
      </c>
      <c r="BO19" s="64">
        <f t="shared" si="11"/>
        <v>45015</v>
      </c>
      <c r="BP19" s="33">
        <v>1</v>
      </c>
      <c r="BQ19" s="65" t="s">
        <v>4</v>
      </c>
      <c r="BR19" s="8">
        <v>45016</v>
      </c>
      <c r="BS19" s="3">
        <f t="shared" si="12"/>
        <v>45016</v>
      </c>
      <c r="BT19">
        <v>1</v>
      </c>
      <c r="BU19" s="1" t="s">
        <v>4</v>
      </c>
      <c r="BV19" s="8">
        <v>45033</v>
      </c>
      <c r="BW19" s="3">
        <f t="shared" si="13"/>
        <v>45033</v>
      </c>
      <c r="BX19">
        <v>1</v>
      </c>
      <c r="BY19" s="1" t="s">
        <v>4</v>
      </c>
      <c r="BZ19" s="8">
        <v>45051</v>
      </c>
      <c r="CA19" s="3">
        <f t="shared" si="14"/>
        <v>45051</v>
      </c>
      <c r="CB19">
        <v>4</v>
      </c>
      <c r="CC19" s="38" t="s">
        <v>10</v>
      </c>
    </row>
    <row r="20" spans="1:81" x14ac:dyDescent="0.2">
      <c r="A20" s="2">
        <v>18</v>
      </c>
      <c r="B20" s="8">
        <v>44678</v>
      </c>
      <c r="C20" s="3">
        <v>44678</v>
      </c>
      <c r="D20">
        <v>2</v>
      </c>
      <c r="E20" s="38" t="s">
        <v>7</v>
      </c>
      <c r="F20" s="4">
        <v>44680</v>
      </c>
      <c r="G20" s="3">
        <f t="shared" si="15"/>
        <v>44680</v>
      </c>
      <c r="H20">
        <v>1</v>
      </c>
      <c r="I20" s="38" t="s">
        <v>4</v>
      </c>
      <c r="J20" s="4">
        <v>44874</v>
      </c>
      <c r="K20" s="3">
        <f t="shared" si="1"/>
        <v>44874</v>
      </c>
      <c r="L20">
        <v>1</v>
      </c>
      <c r="M20" s="38" t="s">
        <v>4</v>
      </c>
      <c r="N20" s="4">
        <v>44977</v>
      </c>
      <c r="O20" s="3">
        <f t="shared" si="19"/>
        <v>44977</v>
      </c>
      <c r="P20">
        <v>1</v>
      </c>
      <c r="Q20" s="38" t="s">
        <v>4</v>
      </c>
      <c r="R20" s="4">
        <v>44951</v>
      </c>
      <c r="S20" s="3">
        <f t="shared" si="2"/>
        <v>44951</v>
      </c>
      <c r="T20">
        <v>1</v>
      </c>
      <c r="U20" s="38" t="s">
        <v>4</v>
      </c>
      <c r="V20" s="63">
        <v>44951</v>
      </c>
      <c r="W20" s="64">
        <f t="shared" si="16"/>
        <v>44951</v>
      </c>
      <c r="X20" s="33">
        <v>1</v>
      </c>
      <c r="Y20" s="65" t="s">
        <v>4</v>
      </c>
      <c r="Z20" s="8">
        <v>44958</v>
      </c>
      <c r="AA20" s="3">
        <f t="shared" si="17"/>
        <v>44958</v>
      </c>
      <c r="AB20">
        <v>1</v>
      </c>
      <c r="AC20" s="1" t="s">
        <v>4</v>
      </c>
      <c r="AD20" s="67">
        <v>44951</v>
      </c>
      <c r="AE20" s="64">
        <f t="shared" si="18"/>
        <v>44951</v>
      </c>
      <c r="AF20" s="33">
        <v>1</v>
      </c>
      <c r="AG20" s="65" t="s">
        <v>4</v>
      </c>
      <c r="AH20" s="8">
        <v>44970</v>
      </c>
      <c r="AI20" s="3">
        <f t="shared" si="3"/>
        <v>44970</v>
      </c>
      <c r="AJ20">
        <v>1</v>
      </c>
      <c r="AK20" s="1" t="s">
        <v>4</v>
      </c>
      <c r="AL20" s="8">
        <v>44960</v>
      </c>
      <c r="AM20" s="3">
        <f t="shared" si="4"/>
        <v>44960</v>
      </c>
      <c r="AN20">
        <v>1</v>
      </c>
      <c r="AO20" s="1" t="s">
        <v>4</v>
      </c>
      <c r="AP20" s="8">
        <v>44967</v>
      </c>
      <c r="AQ20" s="3">
        <f t="shared" si="5"/>
        <v>44967</v>
      </c>
      <c r="AR20">
        <v>4</v>
      </c>
      <c r="AS20" s="1" t="s">
        <v>5</v>
      </c>
      <c r="AT20" s="8">
        <v>44958</v>
      </c>
      <c r="AU20" s="3">
        <f t="shared" si="6"/>
        <v>44958</v>
      </c>
      <c r="AV20">
        <v>1</v>
      </c>
      <c r="AW20" s="1" t="s">
        <v>4</v>
      </c>
      <c r="AX20" s="8">
        <v>44984</v>
      </c>
      <c r="AY20" s="3">
        <f t="shared" si="7"/>
        <v>44984</v>
      </c>
      <c r="AZ20">
        <v>1</v>
      </c>
      <c r="BA20" s="38" t="s">
        <v>4</v>
      </c>
      <c r="BB20" s="4">
        <v>44973</v>
      </c>
      <c r="BC20" s="3">
        <f t="shared" si="8"/>
        <v>44973</v>
      </c>
      <c r="BD20">
        <v>3</v>
      </c>
      <c r="BE20" s="1" t="s">
        <v>11</v>
      </c>
      <c r="BF20" s="8">
        <v>44978</v>
      </c>
      <c r="BG20" s="3">
        <f t="shared" si="9"/>
        <v>44978</v>
      </c>
      <c r="BH20">
        <v>4</v>
      </c>
      <c r="BI20" s="1" t="s">
        <v>8</v>
      </c>
      <c r="BJ20" s="8">
        <v>44995</v>
      </c>
      <c r="BK20" s="3">
        <f t="shared" si="10"/>
        <v>44995</v>
      </c>
      <c r="BL20">
        <v>1</v>
      </c>
      <c r="BM20" s="38" t="s">
        <v>4</v>
      </c>
      <c r="BN20" s="63">
        <v>45016</v>
      </c>
      <c r="BO20" s="64">
        <f t="shared" si="11"/>
        <v>45016</v>
      </c>
      <c r="BP20" s="33">
        <v>4</v>
      </c>
      <c r="BQ20" s="65" t="s">
        <v>12</v>
      </c>
      <c r="BR20" s="8">
        <v>45026</v>
      </c>
      <c r="BS20" s="87">
        <f t="shared" si="12"/>
        <v>45026</v>
      </c>
      <c r="BT20">
        <v>1</v>
      </c>
      <c r="BU20" s="1" t="s">
        <v>4</v>
      </c>
      <c r="BV20" s="8">
        <v>45034</v>
      </c>
      <c r="BW20" s="3">
        <f t="shared" si="13"/>
        <v>45034</v>
      </c>
      <c r="BX20">
        <v>2</v>
      </c>
      <c r="BY20" s="1" t="s">
        <v>8</v>
      </c>
      <c r="BZ20" s="8">
        <v>45054</v>
      </c>
      <c r="CA20" s="3">
        <f t="shared" si="14"/>
        <v>45054</v>
      </c>
      <c r="CB20">
        <v>1</v>
      </c>
      <c r="CC20" s="38" t="s">
        <v>4</v>
      </c>
    </row>
    <row r="21" spans="1:81" x14ac:dyDescent="0.2">
      <c r="A21" s="2">
        <v>19</v>
      </c>
      <c r="B21" s="8">
        <v>44679</v>
      </c>
      <c r="C21" s="3">
        <v>44679</v>
      </c>
      <c r="D21">
        <v>1</v>
      </c>
      <c r="E21" s="38" t="s">
        <v>4</v>
      </c>
      <c r="F21" s="4">
        <v>44683</v>
      </c>
      <c r="G21" s="3">
        <f>F21</f>
        <v>44683</v>
      </c>
      <c r="H21">
        <v>1</v>
      </c>
      <c r="I21" s="38" t="s">
        <v>4</v>
      </c>
      <c r="J21" s="4">
        <v>44875</v>
      </c>
      <c r="K21" s="3">
        <f t="shared" si="1"/>
        <v>44875</v>
      </c>
      <c r="L21">
        <v>1</v>
      </c>
      <c r="M21" s="38" t="s">
        <v>4</v>
      </c>
      <c r="N21" s="4">
        <v>44978</v>
      </c>
      <c r="O21" s="3">
        <f t="shared" si="19"/>
        <v>44978</v>
      </c>
      <c r="P21">
        <v>1</v>
      </c>
      <c r="Q21" s="38" t="s">
        <v>4</v>
      </c>
      <c r="R21" s="4">
        <v>44952</v>
      </c>
      <c r="S21" s="3">
        <f t="shared" si="2"/>
        <v>44952</v>
      </c>
      <c r="T21">
        <v>4</v>
      </c>
      <c r="U21" s="38" t="s">
        <v>10</v>
      </c>
      <c r="V21" s="63">
        <v>44952</v>
      </c>
      <c r="W21" s="64">
        <f t="shared" si="16"/>
        <v>44952</v>
      </c>
      <c r="X21" s="33">
        <v>2</v>
      </c>
      <c r="Y21" s="65" t="s">
        <v>8</v>
      </c>
      <c r="Z21" s="8">
        <v>44959</v>
      </c>
      <c r="AA21" s="3">
        <f t="shared" si="17"/>
        <v>44959</v>
      </c>
      <c r="AB21">
        <v>1</v>
      </c>
      <c r="AC21" s="1" t="s">
        <v>4</v>
      </c>
      <c r="AD21" s="67">
        <v>44952</v>
      </c>
      <c r="AE21" s="64">
        <f t="shared" si="18"/>
        <v>44952</v>
      </c>
      <c r="AF21" s="33">
        <v>1</v>
      </c>
      <c r="AG21" s="65" t="s">
        <v>4</v>
      </c>
      <c r="AH21" s="8">
        <v>44971</v>
      </c>
      <c r="AI21" s="3">
        <f t="shared" si="3"/>
        <v>44971</v>
      </c>
      <c r="AJ21">
        <v>3</v>
      </c>
      <c r="AK21" s="1" t="s">
        <v>10</v>
      </c>
      <c r="AL21" s="8">
        <v>44963</v>
      </c>
      <c r="AM21" s="3">
        <f t="shared" si="4"/>
        <v>44963</v>
      </c>
      <c r="AN21">
        <v>1</v>
      </c>
      <c r="AO21" s="1" t="s">
        <v>4</v>
      </c>
      <c r="AP21" s="8">
        <v>44970</v>
      </c>
      <c r="AQ21" s="3">
        <f t="shared" si="5"/>
        <v>44970</v>
      </c>
      <c r="AR21">
        <v>4</v>
      </c>
      <c r="AS21" s="1" t="s">
        <v>5</v>
      </c>
      <c r="AT21" s="8">
        <v>44959</v>
      </c>
      <c r="AU21" s="3">
        <f t="shared" si="6"/>
        <v>44959</v>
      </c>
      <c r="AV21">
        <v>1</v>
      </c>
      <c r="AW21" s="1" t="s">
        <v>4</v>
      </c>
      <c r="AX21" s="8">
        <v>44985</v>
      </c>
      <c r="AY21" s="3">
        <f t="shared" si="7"/>
        <v>44985</v>
      </c>
      <c r="AZ21">
        <v>2</v>
      </c>
      <c r="BA21" s="38" t="s">
        <v>10</v>
      </c>
      <c r="BB21" s="4">
        <v>44974</v>
      </c>
      <c r="BC21" s="3">
        <f t="shared" si="8"/>
        <v>44974</v>
      </c>
      <c r="BD21">
        <v>1</v>
      </c>
      <c r="BE21" s="1" t="s">
        <v>4</v>
      </c>
      <c r="BF21" s="8">
        <v>44979</v>
      </c>
      <c r="BG21" s="3">
        <f t="shared" si="9"/>
        <v>44979</v>
      </c>
      <c r="BH21">
        <v>1</v>
      </c>
      <c r="BI21" s="1" t="s">
        <v>4</v>
      </c>
      <c r="BJ21" s="8">
        <v>44998</v>
      </c>
      <c r="BK21" s="3">
        <f t="shared" si="10"/>
        <v>44998</v>
      </c>
      <c r="BL21">
        <v>2</v>
      </c>
      <c r="BM21" s="38" t="s">
        <v>14</v>
      </c>
      <c r="BN21" s="63">
        <v>45019</v>
      </c>
      <c r="BO21" s="64">
        <f t="shared" si="11"/>
        <v>45019</v>
      </c>
      <c r="BP21" s="33">
        <v>1</v>
      </c>
      <c r="BQ21" s="65" t="s">
        <v>4</v>
      </c>
      <c r="BR21" s="8">
        <v>45027</v>
      </c>
      <c r="BS21" s="87">
        <f t="shared" si="12"/>
        <v>45027</v>
      </c>
      <c r="BT21">
        <v>1</v>
      </c>
      <c r="BU21" s="1" t="s">
        <v>4</v>
      </c>
      <c r="BV21" s="8">
        <v>45035</v>
      </c>
      <c r="BW21" s="3">
        <f t="shared" si="13"/>
        <v>45035</v>
      </c>
      <c r="BX21">
        <v>1</v>
      </c>
      <c r="BY21" s="1" t="s">
        <v>4</v>
      </c>
      <c r="BZ21" s="8">
        <v>45055</v>
      </c>
      <c r="CA21" s="3">
        <f t="shared" si="14"/>
        <v>45055</v>
      </c>
      <c r="CB21">
        <v>1</v>
      </c>
      <c r="CC21" s="38" t="s">
        <v>4</v>
      </c>
    </row>
    <row r="22" spans="1:81" x14ac:dyDescent="0.2">
      <c r="A22" s="2">
        <v>20</v>
      </c>
      <c r="B22" s="8">
        <v>44680</v>
      </c>
      <c r="C22" s="3">
        <v>44680</v>
      </c>
      <c r="D22">
        <v>1</v>
      </c>
      <c r="E22" s="38" t="s">
        <v>4</v>
      </c>
      <c r="F22" s="4">
        <v>44684</v>
      </c>
      <c r="G22" s="3">
        <f>F22</f>
        <v>44684</v>
      </c>
      <c r="H22">
        <v>1</v>
      </c>
      <c r="I22" s="49" t="s">
        <v>4</v>
      </c>
      <c r="J22" s="4">
        <v>44876</v>
      </c>
      <c r="K22" s="3">
        <f t="shared" si="1"/>
        <v>44876</v>
      </c>
      <c r="L22">
        <v>1</v>
      </c>
      <c r="M22" s="49" t="s">
        <v>4</v>
      </c>
      <c r="N22" s="4">
        <v>44979</v>
      </c>
      <c r="O22" s="3">
        <f t="shared" si="19"/>
        <v>44979</v>
      </c>
      <c r="P22">
        <v>1</v>
      </c>
      <c r="Q22" s="49" t="s">
        <v>4</v>
      </c>
      <c r="R22" s="4">
        <v>44953</v>
      </c>
      <c r="S22" s="3">
        <f t="shared" si="2"/>
        <v>44953</v>
      </c>
      <c r="T22">
        <v>4</v>
      </c>
      <c r="U22" s="49" t="s">
        <v>10</v>
      </c>
      <c r="V22" s="63">
        <v>44953</v>
      </c>
      <c r="W22" s="64">
        <f t="shared" si="16"/>
        <v>44953</v>
      </c>
      <c r="X22" s="33">
        <v>1</v>
      </c>
      <c r="Y22" s="66" t="s">
        <v>4</v>
      </c>
      <c r="Z22" s="8">
        <v>44960</v>
      </c>
      <c r="AA22" s="3">
        <f t="shared" si="17"/>
        <v>44960</v>
      </c>
      <c r="AB22">
        <v>1</v>
      </c>
      <c r="AC22" s="1" t="s">
        <v>4</v>
      </c>
      <c r="AD22" s="68">
        <v>44953</v>
      </c>
      <c r="AE22" s="69">
        <f t="shared" si="18"/>
        <v>44953</v>
      </c>
      <c r="AF22" s="70">
        <v>1</v>
      </c>
      <c r="AG22" s="66" t="s">
        <v>4</v>
      </c>
      <c r="AH22" s="10">
        <v>44972</v>
      </c>
      <c r="AI22" s="7">
        <f t="shared" si="3"/>
        <v>44972</v>
      </c>
      <c r="AJ22" s="11">
        <v>2</v>
      </c>
      <c r="AK22" s="61" t="s">
        <v>11</v>
      </c>
      <c r="AL22" s="8">
        <v>44964</v>
      </c>
      <c r="AM22" s="3">
        <f t="shared" si="4"/>
        <v>44964</v>
      </c>
      <c r="AN22">
        <v>1</v>
      </c>
      <c r="AO22" s="1" t="s">
        <v>4</v>
      </c>
      <c r="AP22" s="10">
        <v>44971</v>
      </c>
      <c r="AQ22" s="7">
        <f t="shared" si="5"/>
        <v>44971</v>
      </c>
      <c r="AR22" s="11">
        <v>4</v>
      </c>
      <c r="AS22" s="61" t="s">
        <v>5</v>
      </c>
      <c r="AT22" s="10">
        <v>44960</v>
      </c>
      <c r="AU22" s="7">
        <f t="shared" si="6"/>
        <v>44960</v>
      </c>
      <c r="AV22" s="11">
        <v>1</v>
      </c>
      <c r="AW22" s="61" t="s">
        <v>4</v>
      </c>
      <c r="AX22" s="10">
        <v>44986</v>
      </c>
      <c r="AY22" s="7">
        <f t="shared" si="7"/>
        <v>44986</v>
      </c>
      <c r="AZ22" s="11">
        <v>2</v>
      </c>
      <c r="BA22" s="49" t="s">
        <v>10</v>
      </c>
      <c r="BB22" s="4">
        <v>44977</v>
      </c>
      <c r="BC22" s="3">
        <f t="shared" si="8"/>
        <v>44977</v>
      </c>
      <c r="BD22">
        <v>1</v>
      </c>
      <c r="BE22" s="1" t="s">
        <v>4</v>
      </c>
      <c r="BF22" s="10">
        <v>44980</v>
      </c>
      <c r="BG22" s="7">
        <f t="shared" si="9"/>
        <v>44980</v>
      </c>
      <c r="BH22" s="11">
        <v>1</v>
      </c>
      <c r="BI22" s="61" t="s">
        <v>4</v>
      </c>
      <c r="BJ22" s="10">
        <v>44999</v>
      </c>
      <c r="BK22" s="7">
        <f t="shared" si="10"/>
        <v>44999</v>
      </c>
      <c r="BL22" s="11">
        <v>1</v>
      </c>
      <c r="BM22" s="49" t="s">
        <v>4</v>
      </c>
      <c r="BN22" s="78">
        <v>45041</v>
      </c>
      <c r="BO22" s="69">
        <f t="shared" si="11"/>
        <v>45041</v>
      </c>
      <c r="BP22" s="70">
        <v>1</v>
      </c>
      <c r="BQ22" s="66" t="s">
        <v>4</v>
      </c>
      <c r="BR22" s="10">
        <v>45028</v>
      </c>
      <c r="BS22" s="7">
        <f t="shared" si="12"/>
        <v>45028</v>
      </c>
      <c r="BT22" s="11">
        <v>1</v>
      </c>
      <c r="BU22" s="61" t="s">
        <v>4</v>
      </c>
      <c r="BV22" s="10">
        <v>45036</v>
      </c>
      <c r="BW22" s="7">
        <f t="shared" si="13"/>
        <v>45036</v>
      </c>
      <c r="BX22" s="11">
        <v>1</v>
      </c>
      <c r="BY22" s="61" t="s">
        <v>4</v>
      </c>
      <c r="BZ22" s="10">
        <v>45056</v>
      </c>
      <c r="CA22" s="7">
        <f t="shared" si="14"/>
        <v>45056</v>
      </c>
      <c r="CB22" s="11">
        <v>1</v>
      </c>
      <c r="CC22" s="49" t="s">
        <v>4</v>
      </c>
    </row>
    <row r="23" spans="1:81" x14ac:dyDescent="0.2">
      <c r="A23" s="12">
        <v>21</v>
      </c>
      <c r="B23" s="13">
        <v>44683</v>
      </c>
      <c r="C23" s="14">
        <v>44683</v>
      </c>
      <c r="D23" s="16">
        <v>1</v>
      </c>
      <c r="E23" s="39" t="s">
        <v>4</v>
      </c>
      <c r="F23" s="34">
        <v>44686</v>
      </c>
      <c r="G23" s="14">
        <f>F23</f>
        <v>44686</v>
      </c>
      <c r="H23" s="16">
        <v>1</v>
      </c>
      <c r="I23" s="40" t="s">
        <v>4</v>
      </c>
      <c r="J23" s="50">
        <v>44879</v>
      </c>
      <c r="K23" s="14">
        <f>J23</f>
        <v>44879</v>
      </c>
      <c r="L23" s="16">
        <v>1</v>
      </c>
      <c r="M23" s="40" t="s">
        <v>4</v>
      </c>
      <c r="N23" s="42">
        <v>44984</v>
      </c>
      <c r="O23" s="14">
        <f>N23</f>
        <v>44984</v>
      </c>
      <c r="P23" s="16">
        <v>1</v>
      </c>
      <c r="Q23" s="40" t="s">
        <v>4</v>
      </c>
      <c r="R23" s="55">
        <v>44956</v>
      </c>
      <c r="S23" s="14">
        <f t="shared" ref="S23:S42" si="20">R23</f>
        <v>44956</v>
      </c>
      <c r="T23" s="16">
        <v>4</v>
      </c>
      <c r="U23" s="40" t="s">
        <v>10</v>
      </c>
      <c r="V23" s="55">
        <v>44956</v>
      </c>
      <c r="W23" s="14">
        <f>V23</f>
        <v>44956</v>
      </c>
      <c r="X23" s="16">
        <v>2</v>
      </c>
      <c r="Y23" s="47" t="s">
        <v>13</v>
      </c>
      <c r="Z23" s="15">
        <v>44963</v>
      </c>
      <c r="AA23" s="14">
        <f>Z23</f>
        <v>44963</v>
      </c>
      <c r="AB23" s="16">
        <v>1</v>
      </c>
      <c r="AC23" s="39" t="s">
        <v>4</v>
      </c>
      <c r="AD23" s="56">
        <v>44956</v>
      </c>
      <c r="AE23" s="19">
        <f>AD23</f>
        <v>44956</v>
      </c>
      <c r="AF23" s="21">
        <v>1</v>
      </c>
      <c r="AG23" s="47" t="s">
        <v>4</v>
      </c>
      <c r="AH23" s="20">
        <v>44973</v>
      </c>
      <c r="AI23" s="19">
        <f>AH23</f>
        <v>44973</v>
      </c>
      <c r="AJ23" s="21"/>
      <c r="AK23" s="47" t="s">
        <v>4</v>
      </c>
      <c r="AL23" s="15">
        <v>44966</v>
      </c>
      <c r="AM23" s="14">
        <f>AL23</f>
        <v>44966</v>
      </c>
      <c r="AN23" s="16">
        <v>1</v>
      </c>
      <c r="AO23" s="71" t="s">
        <v>4</v>
      </c>
      <c r="AP23" s="20">
        <v>44985</v>
      </c>
      <c r="AQ23" s="19">
        <f>AP23</f>
        <v>44985</v>
      </c>
      <c r="AR23" s="21">
        <v>1</v>
      </c>
      <c r="AS23" s="47" t="s">
        <v>4</v>
      </c>
      <c r="AT23" s="20">
        <v>44971</v>
      </c>
      <c r="AU23" s="19">
        <f>AT23</f>
        <v>44971</v>
      </c>
      <c r="AV23" s="21">
        <v>1</v>
      </c>
      <c r="AW23" s="47" t="s">
        <v>4</v>
      </c>
      <c r="AX23" s="20">
        <v>44991</v>
      </c>
      <c r="AY23" s="19">
        <f>AX23</f>
        <v>44991</v>
      </c>
      <c r="AZ23" s="21">
        <v>1</v>
      </c>
      <c r="BA23" s="40" t="s">
        <v>4</v>
      </c>
      <c r="BB23" s="73">
        <v>44978</v>
      </c>
      <c r="BC23" s="14">
        <f>BB23</f>
        <v>44978</v>
      </c>
      <c r="BD23" s="16">
        <v>1</v>
      </c>
      <c r="BE23" s="71" t="s">
        <v>4</v>
      </c>
      <c r="BF23" s="22">
        <v>44986</v>
      </c>
      <c r="BG23" s="19">
        <f>BF23</f>
        <v>44986</v>
      </c>
      <c r="BH23" s="21">
        <v>1</v>
      </c>
      <c r="BI23" s="47" t="s">
        <v>4</v>
      </c>
      <c r="BJ23" s="23">
        <v>45000</v>
      </c>
      <c r="BK23" s="19">
        <f>BJ23</f>
        <v>45000</v>
      </c>
      <c r="BL23" s="21">
        <v>1</v>
      </c>
      <c r="BM23" s="40" t="s">
        <v>4</v>
      </c>
      <c r="BN23" s="76">
        <v>45021</v>
      </c>
      <c r="BO23" s="19">
        <f>BN23</f>
        <v>45021</v>
      </c>
      <c r="BP23" s="21">
        <v>1</v>
      </c>
      <c r="BQ23" s="47" t="s">
        <v>4</v>
      </c>
      <c r="BR23" s="23">
        <v>45033</v>
      </c>
      <c r="BS23" s="19">
        <f>BR23</f>
        <v>45033</v>
      </c>
      <c r="BT23" s="21">
        <v>1</v>
      </c>
      <c r="BU23" s="47" t="s">
        <v>4</v>
      </c>
      <c r="BV23" s="23">
        <v>45040</v>
      </c>
      <c r="BW23" s="19">
        <f>BV23</f>
        <v>45040</v>
      </c>
      <c r="BX23" s="21">
        <v>1</v>
      </c>
      <c r="BY23" s="47" t="s">
        <v>4</v>
      </c>
      <c r="BZ23" s="23">
        <v>45057</v>
      </c>
      <c r="CA23" s="19">
        <f>BZ23</f>
        <v>45057</v>
      </c>
      <c r="CB23" s="21">
        <v>1</v>
      </c>
      <c r="CC23" s="40" t="s">
        <v>4</v>
      </c>
    </row>
    <row r="24" spans="1:81" x14ac:dyDescent="0.2">
      <c r="A24" s="17">
        <v>22</v>
      </c>
      <c r="B24" s="18">
        <v>44684</v>
      </c>
      <c r="C24" s="19">
        <v>44684</v>
      </c>
      <c r="D24" s="21">
        <v>1</v>
      </c>
      <c r="E24" s="40" t="s">
        <v>4</v>
      </c>
      <c r="F24" s="35">
        <v>44687</v>
      </c>
      <c r="G24" s="19">
        <f t="shared" ref="G24:G42" si="21">F24</f>
        <v>44687</v>
      </c>
      <c r="H24" s="21">
        <v>1</v>
      </c>
      <c r="I24" s="40" t="s">
        <v>4</v>
      </c>
      <c r="J24" s="51">
        <v>44880</v>
      </c>
      <c r="K24" s="19">
        <f t="shared" ref="K24:K42" si="22">J24</f>
        <v>44880</v>
      </c>
      <c r="L24" s="21">
        <v>1</v>
      </c>
      <c r="M24" s="40" t="s">
        <v>4</v>
      </c>
      <c r="N24" s="43">
        <v>44985</v>
      </c>
      <c r="O24" s="19">
        <f t="shared" ref="O24:O42" si="23">N24</f>
        <v>44985</v>
      </c>
      <c r="P24" s="21">
        <v>1</v>
      </c>
      <c r="Q24" s="40" t="s">
        <v>4</v>
      </c>
      <c r="R24" s="56">
        <v>44957</v>
      </c>
      <c r="S24" s="19">
        <f t="shared" si="20"/>
        <v>44957</v>
      </c>
      <c r="T24" s="21">
        <v>1</v>
      </c>
      <c r="U24" s="40" t="s">
        <v>4</v>
      </c>
      <c r="V24" s="56">
        <v>44957</v>
      </c>
      <c r="W24" s="19">
        <f t="shared" ref="W24:W42" si="24">V24</f>
        <v>44957</v>
      </c>
      <c r="X24" s="21">
        <v>1</v>
      </c>
      <c r="Y24" s="47" t="s">
        <v>4</v>
      </c>
      <c r="Z24" s="20">
        <v>44964</v>
      </c>
      <c r="AA24" s="19">
        <f t="shared" ref="AA24:AA42" si="25">Z24</f>
        <v>44964</v>
      </c>
      <c r="AB24" s="21">
        <v>1</v>
      </c>
      <c r="AC24" s="40" t="s">
        <v>4</v>
      </c>
      <c r="AD24" s="56">
        <v>44957</v>
      </c>
      <c r="AE24" s="19">
        <f t="shared" ref="AE24:AE42" si="26">AD24</f>
        <v>44957</v>
      </c>
      <c r="AF24" s="21">
        <v>1</v>
      </c>
      <c r="AG24" s="47" t="s">
        <v>4</v>
      </c>
      <c r="AH24" s="20">
        <v>44974</v>
      </c>
      <c r="AI24" s="19">
        <f t="shared" ref="AI24:AI42" si="27">AH24</f>
        <v>44974</v>
      </c>
      <c r="AJ24" s="21">
        <v>1</v>
      </c>
      <c r="AK24" s="47" t="s">
        <v>4</v>
      </c>
      <c r="AL24" s="20">
        <v>44967</v>
      </c>
      <c r="AM24" s="19">
        <f t="shared" ref="AM24:AM42" si="28">AL24</f>
        <v>44967</v>
      </c>
      <c r="AN24" s="21">
        <v>1</v>
      </c>
      <c r="AO24" s="47" t="s">
        <v>4</v>
      </c>
      <c r="AP24" s="20">
        <v>44986</v>
      </c>
      <c r="AQ24" s="19">
        <f t="shared" ref="AQ24:AQ42" si="29">AP24</f>
        <v>44986</v>
      </c>
      <c r="AR24" s="21">
        <v>1</v>
      </c>
      <c r="AS24" s="47" t="s">
        <v>4</v>
      </c>
      <c r="AT24" s="20">
        <v>44972</v>
      </c>
      <c r="AU24" s="19">
        <f t="shared" ref="AU24:AU42" si="30">AT24</f>
        <v>44972</v>
      </c>
      <c r="AV24" s="21">
        <v>1</v>
      </c>
      <c r="AW24" s="47" t="s">
        <v>4</v>
      </c>
      <c r="AX24" s="20">
        <v>44992</v>
      </c>
      <c r="AY24" s="19">
        <f t="shared" ref="AY24:AY42" si="31">AX24</f>
        <v>44992</v>
      </c>
      <c r="AZ24" s="21">
        <v>1</v>
      </c>
      <c r="BA24" s="40" t="s">
        <v>4</v>
      </c>
      <c r="BB24" s="72">
        <v>44979</v>
      </c>
      <c r="BC24" s="19">
        <f t="shared" ref="BC24:BC42" si="32">BB24</f>
        <v>44979</v>
      </c>
      <c r="BD24" s="21">
        <v>1</v>
      </c>
      <c r="BE24" s="47" t="s">
        <v>4</v>
      </c>
      <c r="BF24" s="22">
        <v>44987</v>
      </c>
      <c r="BG24" s="19">
        <f t="shared" ref="BG24:BG42" si="33">BF24</f>
        <v>44987</v>
      </c>
      <c r="BH24" s="21">
        <v>1</v>
      </c>
      <c r="BI24" s="47" t="s">
        <v>4</v>
      </c>
      <c r="BJ24" s="23">
        <v>45001</v>
      </c>
      <c r="BK24" s="19">
        <f t="shared" ref="BK24:BK42" si="34">BJ24</f>
        <v>45001</v>
      </c>
      <c r="BL24" s="21">
        <v>1</v>
      </c>
      <c r="BM24" s="40" t="s">
        <v>4</v>
      </c>
      <c r="BN24" s="76">
        <v>45022</v>
      </c>
      <c r="BO24" s="19">
        <f t="shared" ref="BO24:BO42" si="35">BN24</f>
        <v>45022</v>
      </c>
      <c r="BP24" s="21">
        <v>1</v>
      </c>
      <c r="BQ24" s="47" t="s">
        <v>4</v>
      </c>
      <c r="BR24" s="23">
        <v>45034</v>
      </c>
      <c r="BS24" s="19">
        <f t="shared" ref="BS24:BS41" si="36">BR24</f>
        <v>45034</v>
      </c>
      <c r="BT24" s="21">
        <v>1</v>
      </c>
      <c r="BU24" s="47" t="s">
        <v>4</v>
      </c>
      <c r="BV24" s="23">
        <v>45041</v>
      </c>
      <c r="BW24" s="19">
        <f t="shared" ref="BW24:BW42" si="37">BV24</f>
        <v>45041</v>
      </c>
      <c r="BX24" s="21">
        <v>2</v>
      </c>
      <c r="BY24" s="47" t="s">
        <v>8</v>
      </c>
      <c r="BZ24" s="23">
        <v>45058</v>
      </c>
      <c r="CA24" s="19">
        <f t="shared" ref="CA24:CA33" si="38">BZ24</f>
        <v>45058</v>
      </c>
      <c r="CB24" s="21">
        <v>1</v>
      </c>
      <c r="CC24" s="40" t="s">
        <v>4</v>
      </c>
    </row>
    <row r="25" spans="1:81" x14ac:dyDescent="0.2">
      <c r="A25" s="17">
        <v>23</v>
      </c>
      <c r="B25" s="18">
        <v>44685</v>
      </c>
      <c r="C25" s="19">
        <v>44685</v>
      </c>
      <c r="D25" s="21">
        <v>1</v>
      </c>
      <c r="E25" s="40" t="s">
        <v>4</v>
      </c>
      <c r="F25" s="35">
        <v>44690</v>
      </c>
      <c r="G25" s="19">
        <f t="shared" si="21"/>
        <v>44690</v>
      </c>
      <c r="H25" s="21">
        <v>1</v>
      </c>
      <c r="I25" s="40" t="s">
        <v>4</v>
      </c>
      <c r="J25" s="51">
        <v>44881</v>
      </c>
      <c r="K25" s="19">
        <f t="shared" si="22"/>
        <v>44881</v>
      </c>
      <c r="L25" s="21">
        <v>1</v>
      </c>
      <c r="M25" s="40" t="s">
        <v>4</v>
      </c>
      <c r="N25" s="43">
        <v>44986</v>
      </c>
      <c r="O25" s="19">
        <f t="shared" si="23"/>
        <v>44986</v>
      </c>
      <c r="P25" s="21">
        <v>1</v>
      </c>
      <c r="Q25" s="40" t="s">
        <v>4</v>
      </c>
      <c r="R25" s="57">
        <v>44958</v>
      </c>
      <c r="S25" s="19">
        <f t="shared" si="20"/>
        <v>44958</v>
      </c>
      <c r="T25" s="21">
        <v>4</v>
      </c>
      <c r="U25" s="40" t="s">
        <v>8</v>
      </c>
      <c r="V25" s="56">
        <v>44958</v>
      </c>
      <c r="W25" s="19">
        <f t="shared" si="24"/>
        <v>44958</v>
      </c>
      <c r="X25" s="21">
        <v>2</v>
      </c>
      <c r="Y25" s="47" t="s">
        <v>8</v>
      </c>
      <c r="Z25" s="20">
        <v>44965</v>
      </c>
      <c r="AA25" s="19">
        <f t="shared" si="25"/>
        <v>44965</v>
      </c>
      <c r="AB25" s="21">
        <v>1</v>
      </c>
      <c r="AC25" s="40" t="s">
        <v>4</v>
      </c>
      <c r="AD25" s="56">
        <v>44958</v>
      </c>
      <c r="AE25" s="19">
        <f t="shared" si="26"/>
        <v>44958</v>
      </c>
      <c r="AF25" s="21">
        <v>1</v>
      </c>
      <c r="AG25" s="47" t="s">
        <v>4</v>
      </c>
      <c r="AH25" s="20">
        <v>44977</v>
      </c>
      <c r="AI25" s="19">
        <f t="shared" si="27"/>
        <v>44977</v>
      </c>
      <c r="AJ25" s="21">
        <v>1</v>
      </c>
      <c r="AK25" s="47" t="s">
        <v>4</v>
      </c>
      <c r="AL25" s="20">
        <v>44970</v>
      </c>
      <c r="AM25" s="19">
        <f t="shared" si="28"/>
        <v>44970</v>
      </c>
      <c r="AN25" s="21">
        <v>1</v>
      </c>
      <c r="AO25" s="47" t="s">
        <v>4</v>
      </c>
      <c r="AP25" s="20">
        <v>44987</v>
      </c>
      <c r="AQ25" s="19">
        <f t="shared" si="29"/>
        <v>44987</v>
      </c>
      <c r="AR25" s="21">
        <v>1</v>
      </c>
      <c r="AS25" s="47" t="s">
        <v>4</v>
      </c>
      <c r="AT25" s="20">
        <v>44973</v>
      </c>
      <c r="AU25" s="19">
        <f t="shared" si="30"/>
        <v>44973</v>
      </c>
      <c r="AV25" s="21">
        <v>4</v>
      </c>
      <c r="AW25" s="47" t="s">
        <v>9</v>
      </c>
      <c r="AX25" s="20">
        <v>44993</v>
      </c>
      <c r="AY25" s="19">
        <f t="shared" si="31"/>
        <v>44993</v>
      </c>
      <c r="AZ25" s="21">
        <v>2</v>
      </c>
      <c r="BA25" s="40" t="s">
        <v>10</v>
      </c>
      <c r="BB25" s="72">
        <v>44980</v>
      </c>
      <c r="BC25" s="19">
        <f t="shared" si="32"/>
        <v>44980</v>
      </c>
      <c r="BD25" s="21">
        <v>1</v>
      </c>
      <c r="BE25" s="47" t="s">
        <v>4</v>
      </c>
      <c r="BF25" s="22">
        <v>44988</v>
      </c>
      <c r="BG25" s="19">
        <f t="shared" si="33"/>
        <v>44988</v>
      </c>
      <c r="BH25" s="21">
        <v>1</v>
      </c>
      <c r="BI25" s="47" t="s">
        <v>4</v>
      </c>
      <c r="BJ25" s="23">
        <v>45002</v>
      </c>
      <c r="BK25" s="19">
        <f t="shared" si="34"/>
        <v>45002</v>
      </c>
      <c r="BL25" s="21">
        <v>1</v>
      </c>
      <c r="BM25" s="40" t="s">
        <v>4</v>
      </c>
      <c r="BN25" s="76">
        <v>45027</v>
      </c>
      <c r="BO25" s="19">
        <f t="shared" si="35"/>
        <v>45027</v>
      </c>
      <c r="BP25" s="21">
        <v>1</v>
      </c>
      <c r="BQ25" s="47" t="s">
        <v>4</v>
      </c>
      <c r="BR25" s="23">
        <v>45035</v>
      </c>
      <c r="BS25" s="19">
        <f t="shared" si="36"/>
        <v>45035</v>
      </c>
      <c r="BT25" s="21">
        <v>1</v>
      </c>
      <c r="BU25" s="47" t="s">
        <v>4</v>
      </c>
      <c r="BV25" s="23">
        <v>45042</v>
      </c>
      <c r="BW25" s="19">
        <f t="shared" si="37"/>
        <v>45042</v>
      </c>
      <c r="BX25" s="21">
        <v>1</v>
      </c>
      <c r="BY25" s="47" t="s">
        <v>4</v>
      </c>
      <c r="BZ25" s="23">
        <v>45061</v>
      </c>
      <c r="CA25" s="19">
        <f t="shared" si="38"/>
        <v>45061</v>
      </c>
      <c r="CB25" s="21">
        <v>1</v>
      </c>
      <c r="CC25" s="40" t="s">
        <v>4</v>
      </c>
    </row>
    <row r="26" spans="1:81" x14ac:dyDescent="0.2">
      <c r="A26" s="17">
        <v>24</v>
      </c>
      <c r="B26" s="18">
        <v>44686</v>
      </c>
      <c r="C26" s="19">
        <v>44686</v>
      </c>
      <c r="D26" s="21">
        <v>1</v>
      </c>
      <c r="E26" s="40" t="s">
        <v>4</v>
      </c>
      <c r="F26" s="35">
        <v>44691</v>
      </c>
      <c r="G26" s="19">
        <f t="shared" si="21"/>
        <v>44691</v>
      </c>
      <c r="H26" s="21">
        <v>1</v>
      </c>
      <c r="I26" s="40" t="s">
        <v>4</v>
      </c>
      <c r="J26" s="51">
        <v>44882</v>
      </c>
      <c r="K26" s="19">
        <f t="shared" si="22"/>
        <v>44882</v>
      </c>
      <c r="L26" s="21">
        <v>1</v>
      </c>
      <c r="M26" s="40" t="s">
        <v>4</v>
      </c>
      <c r="N26" s="43">
        <v>44987</v>
      </c>
      <c r="O26" s="19">
        <f t="shared" si="23"/>
        <v>44987</v>
      </c>
      <c r="P26" s="21">
        <v>1</v>
      </c>
      <c r="Q26" s="40" t="s">
        <v>4</v>
      </c>
      <c r="R26" s="57">
        <v>44959</v>
      </c>
      <c r="S26" s="19">
        <f t="shared" si="20"/>
        <v>44959</v>
      </c>
      <c r="T26" s="21">
        <v>1</v>
      </c>
      <c r="U26" s="40" t="s">
        <v>4</v>
      </c>
      <c r="V26" s="56">
        <v>44959</v>
      </c>
      <c r="W26" s="19">
        <f t="shared" si="24"/>
        <v>44959</v>
      </c>
      <c r="X26" s="21">
        <v>3</v>
      </c>
      <c r="Y26" s="47" t="s">
        <v>8</v>
      </c>
      <c r="Z26" s="20">
        <v>44966</v>
      </c>
      <c r="AA26" s="19">
        <f t="shared" si="25"/>
        <v>44966</v>
      </c>
      <c r="AB26" s="21">
        <v>1</v>
      </c>
      <c r="AC26" s="40" t="s">
        <v>4</v>
      </c>
      <c r="AD26" s="56">
        <v>44959</v>
      </c>
      <c r="AE26" s="19">
        <f t="shared" si="26"/>
        <v>44959</v>
      </c>
      <c r="AF26" s="21">
        <v>1</v>
      </c>
      <c r="AG26" s="47" t="s">
        <v>4</v>
      </c>
      <c r="AH26" s="20">
        <v>44978</v>
      </c>
      <c r="AI26" s="19">
        <f t="shared" si="27"/>
        <v>44978</v>
      </c>
      <c r="AJ26" s="21">
        <v>1</v>
      </c>
      <c r="AK26" s="47" t="s">
        <v>4</v>
      </c>
      <c r="AL26" s="20">
        <v>44971</v>
      </c>
      <c r="AM26" s="19">
        <f t="shared" si="28"/>
        <v>44971</v>
      </c>
      <c r="AN26" s="21">
        <v>1</v>
      </c>
      <c r="AO26" s="47" t="s">
        <v>4</v>
      </c>
      <c r="AP26" s="20">
        <v>44988</v>
      </c>
      <c r="AQ26" s="19">
        <f t="shared" si="29"/>
        <v>44988</v>
      </c>
      <c r="AR26" s="21">
        <v>1</v>
      </c>
      <c r="AS26" s="47" t="s">
        <v>4</v>
      </c>
      <c r="AT26" s="20">
        <v>44974</v>
      </c>
      <c r="AU26" s="19">
        <f t="shared" si="30"/>
        <v>44974</v>
      </c>
      <c r="AV26" s="21">
        <v>1</v>
      </c>
      <c r="AW26" s="47" t="s">
        <v>4</v>
      </c>
      <c r="AX26" s="20">
        <v>44994</v>
      </c>
      <c r="AY26" s="19">
        <f t="shared" si="31"/>
        <v>44994</v>
      </c>
      <c r="AZ26" s="21">
        <v>2</v>
      </c>
      <c r="BA26" s="40" t="s">
        <v>10</v>
      </c>
      <c r="BB26" s="72">
        <v>44981</v>
      </c>
      <c r="BC26" s="19">
        <f t="shared" si="32"/>
        <v>44981</v>
      </c>
      <c r="BD26" s="21">
        <v>1</v>
      </c>
      <c r="BE26" s="47" t="s">
        <v>4</v>
      </c>
      <c r="BF26" s="22">
        <v>44991</v>
      </c>
      <c r="BG26" s="19">
        <f t="shared" si="33"/>
        <v>44991</v>
      </c>
      <c r="BH26" s="21">
        <v>1</v>
      </c>
      <c r="BI26" s="47" t="s">
        <v>4</v>
      </c>
      <c r="BJ26" s="23">
        <v>45005</v>
      </c>
      <c r="BK26" s="19">
        <f t="shared" si="34"/>
        <v>45005</v>
      </c>
      <c r="BL26" s="21">
        <v>1</v>
      </c>
      <c r="BM26" s="40" t="s">
        <v>4</v>
      </c>
      <c r="BN26" s="76">
        <v>45028</v>
      </c>
      <c r="BO26" s="19">
        <f t="shared" si="35"/>
        <v>45028</v>
      </c>
      <c r="BP26" s="21">
        <v>1</v>
      </c>
      <c r="BQ26" s="47" t="s">
        <v>4</v>
      </c>
      <c r="BR26" s="23">
        <v>45036</v>
      </c>
      <c r="BS26" s="19">
        <f t="shared" si="36"/>
        <v>45036</v>
      </c>
      <c r="BT26" s="21">
        <v>1</v>
      </c>
      <c r="BU26" s="47" t="s">
        <v>4</v>
      </c>
      <c r="BV26" s="23">
        <v>45043</v>
      </c>
      <c r="BW26" s="19">
        <f t="shared" si="37"/>
        <v>45043</v>
      </c>
      <c r="BX26" s="21">
        <v>1</v>
      </c>
      <c r="BY26" s="47" t="s">
        <v>4</v>
      </c>
      <c r="BZ26" s="23">
        <v>45062</v>
      </c>
      <c r="CA26" s="19">
        <f t="shared" si="38"/>
        <v>45062</v>
      </c>
      <c r="CB26" s="21">
        <v>1</v>
      </c>
      <c r="CC26" s="40" t="s">
        <v>4</v>
      </c>
    </row>
    <row r="27" spans="1:81" x14ac:dyDescent="0.2">
      <c r="A27" s="17">
        <v>25</v>
      </c>
      <c r="B27" s="18">
        <v>44687</v>
      </c>
      <c r="C27" s="19">
        <v>44687</v>
      </c>
      <c r="D27" s="21">
        <v>1</v>
      </c>
      <c r="E27" s="40" t="s">
        <v>4</v>
      </c>
      <c r="F27" s="35">
        <v>44692</v>
      </c>
      <c r="G27" s="19">
        <f t="shared" si="21"/>
        <v>44692</v>
      </c>
      <c r="H27" s="21">
        <v>1</v>
      </c>
      <c r="I27" s="40" t="s">
        <v>4</v>
      </c>
      <c r="J27" s="51">
        <v>44883</v>
      </c>
      <c r="K27" s="19">
        <f t="shared" si="22"/>
        <v>44883</v>
      </c>
      <c r="L27" s="21">
        <v>1</v>
      </c>
      <c r="M27" s="40" t="s">
        <v>4</v>
      </c>
      <c r="N27" s="43">
        <v>44988</v>
      </c>
      <c r="O27" s="19">
        <f t="shared" si="23"/>
        <v>44988</v>
      </c>
      <c r="P27" s="21">
        <v>1</v>
      </c>
      <c r="Q27" s="40" t="s">
        <v>4</v>
      </c>
      <c r="R27" s="56">
        <v>44960</v>
      </c>
      <c r="S27" s="19">
        <f t="shared" si="20"/>
        <v>44960</v>
      </c>
      <c r="T27" s="21">
        <v>2</v>
      </c>
      <c r="U27" s="40" t="s">
        <v>8</v>
      </c>
      <c r="V27" s="56">
        <v>44960</v>
      </c>
      <c r="W27" s="19">
        <f t="shared" si="24"/>
        <v>44960</v>
      </c>
      <c r="X27" s="21">
        <v>4</v>
      </c>
      <c r="Y27" s="47" t="s">
        <v>8</v>
      </c>
      <c r="Z27" s="20">
        <v>44967</v>
      </c>
      <c r="AA27" s="19">
        <f t="shared" si="25"/>
        <v>44967</v>
      </c>
      <c r="AB27" s="21">
        <v>1</v>
      </c>
      <c r="AC27" s="40" t="s">
        <v>4</v>
      </c>
      <c r="AD27" s="56">
        <v>44960</v>
      </c>
      <c r="AE27" s="19">
        <f t="shared" si="26"/>
        <v>44960</v>
      </c>
      <c r="AF27" s="21">
        <v>1</v>
      </c>
      <c r="AG27" s="47" t="s">
        <v>4</v>
      </c>
      <c r="AH27" s="20">
        <v>44979</v>
      </c>
      <c r="AI27" s="19">
        <f t="shared" si="27"/>
        <v>44979</v>
      </c>
      <c r="AJ27" s="21"/>
      <c r="AK27" s="47" t="s">
        <v>4</v>
      </c>
      <c r="AL27" s="20">
        <v>44972</v>
      </c>
      <c r="AM27" s="19">
        <f t="shared" si="28"/>
        <v>44972</v>
      </c>
      <c r="AN27" s="21">
        <v>1</v>
      </c>
      <c r="AO27" s="47" t="s">
        <v>4</v>
      </c>
      <c r="AP27" s="20">
        <v>44991</v>
      </c>
      <c r="AQ27" s="19">
        <f t="shared" si="29"/>
        <v>44991</v>
      </c>
      <c r="AR27" s="21">
        <v>1</v>
      </c>
      <c r="AS27" s="47" t="s">
        <v>4</v>
      </c>
      <c r="AT27" s="20">
        <v>44978</v>
      </c>
      <c r="AU27" s="19">
        <f t="shared" si="30"/>
        <v>44978</v>
      </c>
      <c r="AV27" s="21">
        <v>1</v>
      </c>
      <c r="AW27" s="47" t="s">
        <v>4</v>
      </c>
      <c r="AX27" s="75">
        <v>44998</v>
      </c>
      <c r="AY27" s="19">
        <f t="shared" si="31"/>
        <v>44998</v>
      </c>
      <c r="AZ27" s="21">
        <v>3</v>
      </c>
      <c r="BA27" s="40" t="s">
        <v>8</v>
      </c>
      <c r="BB27" s="72">
        <v>44984</v>
      </c>
      <c r="BC27" s="19">
        <f t="shared" si="32"/>
        <v>44984</v>
      </c>
      <c r="BD27" s="21">
        <v>1</v>
      </c>
      <c r="BE27" s="47" t="s">
        <v>4</v>
      </c>
      <c r="BF27" s="22">
        <v>44992</v>
      </c>
      <c r="BG27" s="19">
        <f t="shared" si="33"/>
        <v>44992</v>
      </c>
      <c r="BH27" s="21">
        <v>1</v>
      </c>
      <c r="BI27" s="47" t="s">
        <v>4</v>
      </c>
      <c r="BJ27" s="23">
        <v>45006</v>
      </c>
      <c r="BK27" s="19">
        <f t="shared" si="34"/>
        <v>45006</v>
      </c>
      <c r="BL27" s="21">
        <v>1</v>
      </c>
      <c r="BM27" s="40" t="s">
        <v>4</v>
      </c>
      <c r="BN27" s="76">
        <v>45029</v>
      </c>
      <c r="BO27" s="19">
        <f t="shared" si="35"/>
        <v>45029</v>
      </c>
      <c r="BP27" s="21">
        <v>2</v>
      </c>
      <c r="BQ27" s="47" t="s">
        <v>14</v>
      </c>
      <c r="BR27" s="23">
        <v>45037</v>
      </c>
      <c r="BS27" s="19">
        <f t="shared" si="36"/>
        <v>45037</v>
      </c>
      <c r="BT27" s="21">
        <v>1</v>
      </c>
      <c r="BU27" s="47" t="s">
        <v>4</v>
      </c>
      <c r="BV27" s="23">
        <v>45044</v>
      </c>
      <c r="BW27" s="19">
        <f t="shared" si="37"/>
        <v>45044</v>
      </c>
      <c r="BX27" s="21">
        <v>3</v>
      </c>
      <c r="BY27" s="47" t="s">
        <v>11</v>
      </c>
      <c r="BZ27" s="23">
        <v>45063</v>
      </c>
      <c r="CA27" s="19">
        <f t="shared" si="38"/>
        <v>45063</v>
      </c>
      <c r="CB27" s="21">
        <v>1</v>
      </c>
      <c r="CC27" s="40" t="s">
        <v>4</v>
      </c>
    </row>
    <row r="28" spans="1:81" x14ac:dyDescent="0.2">
      <c r="A28" s="17">
        <v>26</v>
      </c>
      <c r="B28" s="18">
        <v>44690</v>
      </c>
      <c r="C28" s="19">
        <v>44690</v>
      </c>
      <c r="D28" s="21">
        <v>1</v>
      </c>
      <c r="E28" s="40" t="s">
        <v>4</v>
      </c>
      <c r="F28" s="35">
        <v>44693</v>
      </c>
      <c r="G28" s="19">
        <f t="shared" si="21"/>
        <v>44693</v>
      </c>
      <c r="H28" s="21">
        <v>1</v>
      </c>
      <c r="I28" s="40" t="s">
        <v>4</v>
      </c>
      <c r="J28" s="51">
        <v>44886</v>
      </c>
      <c r="K28" s="19">
        <f t="shared" si="22"/>
        <v>44886</v>
      </c>
      <c r="L28" s="21">
        <v>1</v>
      </c>
      <c r="M28" s="40" t="s">
        <v>4</v>
      </c>
      <c r="N28" s="44">
        <v>44991</v>
      </c>
      <c r="O28" s="19">
        <f t="shared" si="23"/>
        <v>44991</v>
      </c>
      <c r="P28" s="21">
        <v>1</v>
      </c>
      <c r="Q28" s="40" t="s">
        <v>4</v>
      </c>
      <c r="R28" s="56">
        <v>44963</v>
      </c>
      <c r="S28" s="19">
        <f t="shared" si="20"/>
        <v>44963</v>
      </c>
      <c r="T28" s="21">
        <v>1</v>
      </c>
      <c r="U28" s="40" t="s">
        <v>4</v>
      </c>
      <c r="V28" s="56">
        <v>44963</v>
      </c>
      <c r="W28" s="19">
        <f t="shared" si="24"/>
        <v>44963</v>
      </c>
      <c r="X28" s="21">
        <v>1</v>
      </c>
      <c r="Y28" s="47" t="s">
        <v>4</v>
      </c>
      <c r="Z28" s="20">
        <v>44970</v>
      </c>
      <c r="AA28" s="19">
        <f t="shared" si="25"/>
        <v>44970</v>
      </c>
      <c r="AB28" s="21">
        <v>1</v>
      </c>
      <c r="AC28" s="40" t="s">
        <v>4</v>
      </c>
      <c r="AD28" s="56">
        <v>44963</v>
      </c>
      <c r="AE28" s="19">
        <f t="shared" si="26"/>
        <v>44963</v>
      </c>
      <c r="AF28" s="21">
        <v>4</v>
      </c>
      <c r="AG28" s="47" t="s">
        <v>10</v>
      </c>
      <c r="AH28" s="20">
        <v>44980</v>
      </c>
      <c r="AI28" s="19">
        <f t="shared" si="27"/>
        <v>44980</v>
      </c>
      <c r="AJ28" s="21">
        <v>3</v>
      </c>
      <c r="AK28" s="47" t="s">
        <v>11</v>
      </c>
      <c r="AL28" s="20">
        <v>44973</v>
      </c>
      <c r="AM28" s="19">
        <f t="shared" si="28"/>
        <v>44973</v>
      </c>
      <c r="AN28" s="21">
        <v>1</v>
      </c>
      <c r="AO28" s="47" t="s">
        <v>4</v>
      </c>
      <c r="AP28" s="20">
        <v>44992</v>
      </c>
      <c r="AQ28" s="19">
        <f t="shared" si="29"/>
        <v>44992</v>
      </c>
      <c r="AR28" s="21">
        <v>1</v>
      </c>
      <c r="AS28" s="47" t="s">
        <v>4</v>
      </c>
      <c r="AT28" s="20">
        <v>44979</v>
      </c>
      <c r="AU28" s="19">
        <f t="shared" si="30"/>
        <v>44979</v>
      </c>
      <c r="AV28" s="21">
        <v>1</v>
      </c>
      <c r="AW28" s="47" t="s">
        <v>4</v>
      </c>
      <c r="AX28" s="75">
        <v>44999</v>
      </c>
      <c r="AY28" s="19">
        <f t="shared" si="31"/>
        <v>44999</v>
      </c>
      <c r="AZ28" s="21">
        <v>2</v>
      </c>
      <c r="BA28" s="40" t="s">
        <v>10</v>
      </c>
      <c r="BB28" s="72">
        <v>44985</v>
      </c>
      <c r="BC28" s="19">
        <f t="shared" si="32"/>
        <v>44985</v>
      </c>
      <c r="BD28" s="21">
        <v>1</v>
      </c>
      <c r="BE28" s="47" t="s">
        <v>4</v>
      </c>
      <c r="BF28" s="22">
        <v>44993</v>
      </c>
      <c r="BG28" s="19">
        <f t="shared" si="33"/>
        <v>44993</v>
      </c>
      <c r="BH28" s="21">
        <v>1</v>
      </c>
      <c r="BI28" s="47" t="s">
        <v>4</v>
      </c>
      <c r="BJ28" s="23">
        <v>45007</v>
      </c>
      <c r="BK28" s="19">
        <f t="shared" si="34"/>
        <v>45007</v>
      </c>
      <c r="BL28" s="21">
        <v>1</v>
      </c>
      <c r="BM28" s="40" t="s">
        <v>4</v>
      </c>
      <c r="BN28" s="76">
        <v>45030</v>
      </c>
      <c r="BO28" s="19">
        <f t="shared" si="35"/>
        <v>45030</v>
      </c>
      <c r="BP28" s="21">
        <v>1</v>
      </c>
      <c r="BQ28" s="47" t="s">
        <v>4</v>
      </c>
      <c r="BR28" s="23">
        <v>45040</v>
      </c>
      <c r="BS28" s="19">
        <f t="shared" si="36"/>
        <v>45040</v>
      </c>
      <c r="BT28" s="21">
        <v>1</v>
      </c>
      <c r="BU28" s="47" t="s">
        <v>4</v>
      </c>
      <c r="BV28" s="23">
        <v>45047</v>
      </c>
      <c r="BW28" s="19">
        <f t="shared" si="37"/>
        <v>45047</v>
      </c>
      <c r="BX28" s="21">
        <v>1</v>
      </c>
      <c r="BY28" s="47" t="s">
        <v>4</v>
      </c>
      <c r="BZ28" s="23">
        <v>45064</v>
      </c>
      <c r="CA28" s="19">
        <f t="shared" si="38"/>
        <v>45064</v>
      </c>
      <c r="CB28" s="21">
        <v>1</v>
      </c>
      <c r="CC28" s="40" t="s">
        <v>4</v>
      </c>
    </row>
    <row r="29" spans="1:81" x14ac:dyDescent="0.2">
      <c r="A29" s="17">
        <v>27</v>
      </c>
      <c r="B29" s="18">
        <v>44691</v>
      </c>
      <c r="C29" s="19">
        <v>44691</v>
      </c>
      <c r="D29" s="21">
        <v>1</v>
      </c>
      <c r="E29" s="40" t="s">
        <v>4</v>
      </c>
      <c r="F29" s="35">
        <v>44694</v>
      </c>
      <c r="G29" s="19">
        <f t="shared" si="21"/>
        <v>44694</v>
      </c>
      <c r="H29" s="21">
        <v>1</v>
      </c>
      <c r="I29" s="40" t="s">
        <v>4</v>
      </c>
      <c r="J29" s="51">
        <v>44887</v>
      </c>
      <c r="K29" s="19">
        <f t="shared" si="22"/>
        <v>44887</v>
      </c>
      <c r="L29" s="21">
        <v>2</v>
      </c>
      <c r="M29" s="40" t="s">
        <v>11</v>
      </c>
      <c r="N29" s="44">
        <v>44992</v>
      </c>
      <c r="O29" s="19">
        <f t="shared" si="23"/>
        <v>44992</v>
      </c>
      <c r="P29" s="21">
        <v>1</v>
      </c>
      <c r="Q29" s="40" t="s">
        <v>4</v>
      </c>
      <c r="R29" s="56">
        <v>44964</v>
      </c>
      <c r="S29" s="19">
        <f t="shared" si="20"/>
        <v>44964</v>
      </c>
      <c r="T29" s="21">
        <v>1</v>
      </c>
      <c r="U29" s="40" t="s">
        <v>4</v>
      </c>
      <c r="V29" s="56">
        <v>44964</v>
      </c>
      <c r="W29" s="19">
        <f t="shared" si="24"/>
        <v>44964</v>
      </c>
      <c r="X29" s="21">
        <v>4</v>
      </c>
      <c r="Y29" s="47" t="s">
        <v>8</v>
      </c>
      <c r="Z29" s="20">
        <v>44971</v>
      </c>
      <c r="AA29" s="19">
        <f t="shared" si="25"/>
        <v>44971</v>
      </c>
      <c r="AB29" s="21">
        <v>1</v>
      </c>
      <c r="AC29" s="40" t="s">
        <v>4</v>
      </c>
      <c r="AD29" s="56">
        <v>44964</v>
      </c>
      <c r="AE29" s="19">
        <f t="shared" si="26"/>
        <v>44964</v>
      </c>
      <c r="AF29" s="21">
        <v>1</v>
      </c>
      <c r="AG29" s="47" t="s">
        <v>4</v>
      </c>
      <c r="AH29" s="20">
        <v>44981</v>
      </c>
      <c r="AI29" s="19">
        <f t="shared" si="27"/>
        <v>44981</v>
      </c>
      <c r="AJ29" s="21">
        <v>1</v>
      </c>
      <c r="AK29" s="47" t="s">
        <v>4</v>
      </c>
      <c r="AL29" s="20">
        <v>44974</v>
      </c>
      <c r="AM29" s="19">
        <f t="shared" si="28"/>
        <v>44974</v>
      </c>
      <c r="AN29" s="21"/>
      <c r="AO29" s="47" t="s">
        <v>4</v>
      </c>
      <c r="AP29" s="20">
        <v>44993</v>
      </c>
      <c r="AQ29" s="19">
        <f t="shared" si="29"/>
        <v>44993</v>
      </c>
      <c r="AR29" s="21">
        <v>1</v>
      </c>
      <c r="AS29" s="47" t="s">
        <v>4</v>
      </c>
      <c r="AT29" s="20">
        <v>44980</v>
      </c>
      <c r="AU29" s="19">
        <f t="shared" si="30"/>
        <v>44980</v>
      </c>
      <c r="AV29" s="21"/>
      <c r="AW29" s="47" t="s">
        <v>4</v>
      </c>
      <c r="AX29" s="75">
        <v>45000</v>
      </c>
      <c r="AY29" s="19">
        <f t="shared" si="31"/>
        <v>45000</v>
      </c>
      <c r="AZ29" s="21">
        <v>2</v>
      </c>
      <c r="BA29" s="40" t="s">
        <v>10</v>
      </c>
      <c r="BB29" s="72">
        <v>44986</v>
      </c>
      <c r="BC29" s="19">
        <f t="shared" si="32"/>
        <v>44986</v>
      </c>
      <c r="BD29" s="21">
        <v>1</v>
      </c>
      <c r="BE29" s="47" t="s">
        <v>4</v>
      </c>
      <c r="BF29" s="22">
        <v>44994</v>
      </c>
      <c r="BG29" s="19">
        <f t="shared" si="33"/>
        <v>44994</v>
      </c>
      <c r="BH29" s="21">
        <v>1</v>
      </c>
      <c r="BI29" s="47" t="s">
        <v>4</v>
      </c>
      <c r="BJ29" s="23">
        <v>45008</v>
      </c>
      <c r="BK29" s="19">
        <f t="shared" si="34"/>
        <v>45008</v>
      </c>
      <c r="BL29" s="21">
        <v>1</v>
      </c>
      <c r="BM29" s="40" t="s">
        <v>4</v>
      </c>
      <c r="BN29" s="76">
        <v>45033</v>
      </c>
      <c r="BO29" s="19">
        <f t="shared" si="35"/>
        <v>45033</v>
      </c>
      <c r="BP29" s="21">
        <v>3</v>
      </c>
      <c r="BQ29" s="47" t="s">
        <v>11</v>
      </c>
      <c r="BR29" s="23">
        <v>45041</v>
      </c>
      <c r="BS29" s="19">
        <f t="shared" si="36"/>
        <v>45041</v>
      </c>
      <c r="BT29" s="21">
        <v>1</v>
      </c>
      <c r="BU29" s="47" t="s">
        <v>4</v>
      </c>
      <c r="BV29" s="23">
        <v>45050</v>
      </c>
      <c r="BW29" s="19">
        <f t="shared" si="37"/>
        <v>45050</v>
      </c>
      <c r="BX29" s="21">
        <v>1</v>
      </c>
      <c r="BY29" s="47" t="s">
        <v>4</v>
      </c>
      <c r="BZ29" s="23">
        <v>45065</v>
      </c>
      <c r="CA29" s="19">
        <f t="shared" si="38"/>
        <v>45065</v>
      </c>
      <c r="CB29" s="21">
        <v>1</v>
      </c>
      <c r="CC29" s="40" t="s">
        <v>4</v>
      </c>
    </row>
    <row r="30" spans="1:81" x14ac:dyDescent="0.2">
      <c r="A30" s="17">
        <v>28</v>
      </c>
      <c r="B30" s="18">
        <v>44692</v>
      </c>
      <c r="C30" s="19">
        <v>44692</v>
      </c>
      <c r="D30" s="21">
        <v>1</v>
      </c>
      <c r="E30" s="40" t="s">
        <v>4</v>
      </c>
      <c r="F30" s="35">
        <v>44697</v>
      </c>
      <c r="G30" s="19">
        <f t="shared" si="21"/>
        <v>44697</v>
      </c>
      <c r="H30" s="21">
        <v>1</v>
      </c>
      <c r="I30" s="40" t="s">
        <v>4</v>
      </c>
      <c r="J30" s="51">
        <v>44893</v>
      </c>
      <c r="K30" s="19">
        <f t="shared" si="22"/>
        <v>44893</v>
      </c>
      <c r="L30" s="21">
        <v>1</v>
      </c>
      <c r="M30" s="40" t="s">
        <v>4</v>
      </c>
      <c r="N30" s="44">
        <v>44993</v>
      </c>
      <c r="O30" s="19">
        <f t="shared" si="23"/>
        <v>44993</v>
      </c>
      <c r="P30" s="21">
        <v>1</v>
      </c>
      <c r="Q30" s="40" t="s">
        <v>4</v>
      </c>
      <c r="R30" s="56">
        <v>44965</v>
      </c>
      <c r="S30" s="19">
        <f t="shared" si="20"/>
        <v>44965</v>
      </c>
      <c r="T30" s="21">
        <v>4</v>
      </c>
      <c r="U30" s="40" t="s">
        <v>13</v>
      </c>
      <c r="V30" s="56">
        <v>44965</v>
      </c>
      <c r="W30" s="19">
        <f t="shared" si="24"/>
        <v>44965</v>
      </c>
      <c r="X30" s="21">
        <v>2</v>
      </c>
      <c r="Y30" s="47" t="s">
        <v>8</v>
      </c>
      <c r="Z30" s="20">
        <v>44972</v>
      </c>
      <c r="AA30" s="19">
        <f t="shared" si="25"/>
        <v>44972</v>
      </c>
      <c r="AB30" s="21">
        <v>1</v>
      </c>
      <c r="AC30" s="40" t="s">
        <v>4</v>
      </c>
      <c r="AD30" s="56">
        <v>44965</v>
      </c>
      <c r="AE30" s="19">
        <f t="shared" si="26"/>
        <v>44965</v>
      </c>
      <c r="AF30" s="21">
        <v>1</v>
      </c>
      <c r="AG30" s="47" t="s">
        <v>4</v>
      </c>
      <c r="AH30" s="20">
        <v>44984</v>
      </c>
      <c r="AI30" s="19">
        <f t="shared" si="27"/>
        <v>44984</v>
      </c>
      <c r="AJ30" s="21">
        <v>1</v>
      </c>
      <c r="AK30" s="47" t="s">
        <v>4</v>
      </c>
      <c r="AL30" s="20">
        <v>44978</v>
      </c>
      <c r="AM30" s="19">
        <f t="shared" si="28"/>
        <v>44978</v>
      </c>
      <c r="AN30" s="21">
        <v>1</v>
      </c>
      <c r="AO30" s="47" t="s">
        <v>4</v>
      </c>
      <c r="AP30" s="20">
        <v>44994</v>
      </c>
      <c r="AQ30" s="19">
        <f t="shared" si="29"/>
        <v>44994</v>
      </c>
      <c r="AR30" s="21">
        <v>1</v>
      </c>
      <c r="AS30" s="47" t="s">
        <v>4</v>
      </c>
      <c r="AT30" s="20">
        <v>44981</v>
      </c>
      <c r="AU30" s="19">
        <f t="shared" si="30"/>
        <v>44981</v>
      </c>
      <c r="AV30" s="21"/>
      <c r="AW30" s="47" t="s">
        <v>4</v>
      </c>
      <c r="AX30" s="75">
        <v>45001</v>
      </c>
      <c r="AY30" s="19">
        <f t="shared" si="31"/>
        <v>45001</v>
      </c>
      <c r="AZ30" s="21">
        <v>2</v>
      </c>
      <c r="BA30" s="40" t="s">
        <v>10</v>
      </c>
      <c r="BB30" s="72">
        <v>44987</v>
      </c>
      <c r="BC30" s="19">
        <f t="shared" si="32"/>
        <v>44987</v>
      </c>
      <c r="BD30" s="21">
        <v>1</v>
      </c>
      <c r="BE30" s="47" t="s">
        <v>4</v>
      </c>
      <c r="BF30" s="22">
        <v>44995</v>
      </c>
      <c r="BG30" s="19">
        <f t="shared" si="33"/>
        <v>44995</v>
      </c>
      <c r="BH30" s="21">
        <v>1</v>
      </c>
      <c r="BI30" s="47" t="s">
        <v>4</v>
      </c>
      <c r="BJ30" s="23">
        <v>45009</v>
      </c>
      <c r="BK30" s="19">
        <f t="shared" si="34"/>
        <v>45009</v>
      </c>
      <c r="BL30" s="21">
        <v>1</v>
      </c>
      <c r="BM30" s="40" t="s">
        <v>4</v>
      </c>
      <c r="BN30" s="76">
        <v>45034</v>
      </c>
      <c r="BO30" s="19">
        <f t="shared" si="35"/>
        <v>45034</v>
      </c>
      <c r="BP30" s="21">
        <v>1</v>
      </c>
      <c r="BQ30" s="47" t="s">
        <v>4</v>
      </c>
      <c r="BR30" s="23">
        <v>45042</v>
      </c>
      <c r="BS30" s="19">
        <f t="shared" si="36"/>
        <v>45042</v>
      </c>
      <c r="BT30" s="21">
        <v>1</v>
      </c>
      <c r="BU30" s="47" t="s">
        <v>4</v>
      </c>
      <c r="BV30" s="23">
        <v>45051</v>
      </c>
      <c r="BW30" s="19">
        <f t="shared" si="37"/>
        <v>45051</v>
      </c>
      <c r="BX30" s="21">
        <v>2</v>
      </c>
      <c r="BY30" s="47" t="s">
        <v>8</v>
      </c>
      <c r="BZ30" s="23">
        <v>45068</v>
      </c>
      <c r="CA30" s="19">
        <f t="shared" si="38"/>
        <v>45068</v>
      </c>
      <c r="CB30" s="21">
        <v>1</v>
      </c>
      <c r="CC30" s="40" t="s">
        <v>4</v>
      </c>
    </row>
    <row r="31" spans="1:81" x14ac:dyDescent="0.2">
      <c r="A31" s="17">
        <v>29</v>
      </c>
      <c r="B31" s="18">
        <v>44693</v>
      </c>
      <c r="C31" s="19">
        <v>44693</v>
      </c>
      <c r="D31" s="21">
        <v>1</v>
      </c>
      <c r="E31" s="40" t="s">
        <v>4</v>
      </c>
      <c r="F31" s="35">
        <v>44698</v>
      </c>
      <c r="G31" s="19">
        <f t="shared" si="21"/>
        <v>44698</v>
      </c>
      <c r="H31" s="21">
        <v>1</v>
      </c>
      <c r="I31" s="40" t="s">
        <v>4</v>
      </c>
      <c r="J31" s="51">
        <v>44894</v>
      </c>
      <c r="K31" s="19">
        <f t="shared" si="22"/>
        <v>44894</v>
      </c>
      <c r="L31" s="21">
        <v>1</v>
      </c>
      <c r="M31" s="40" t="s">
        <v>4</v>
      </c>
      <c r="N31" s="44">
        <v>44994</v>
      </c>
      <c r="O31" s="19">
        <f t="shared" si="23"/>
        <v>44994</v>
      </c>
      <c r="P31" s="21">
        <v>1</v>
      </c>
      <c r="Q31" s="40" t="s">
        <v>4</v>
      </c>
      <c r="R31" s="56">
        <v>44966</v>
      </c>
      <c r="S31" s="19">
        <f t="shared" si="20"/>
        <v>44966</v>
      </c>
      <c r="T31" s="21">
        <v>1</v>
      </c>
      <c r="U31" s="40" t="s">
        <v>4</v>
      </c>
      <c r="V31" s="56">
        <v>44966</v>
      </c>
      <c r="W31" s="19">
        <f t="shared" si="24"/>
        <v>44966</v>
      </c>
      <c r="X31" s="21">
        <v>1</v>
      </c>
      <c r="Y31" s="47" t="s">
        <v>4</v>
      </c>
      <c r="Z31" s="20">
        <v>44973</v>
      </c>
      <c r="AA31" s="19">
        <f t="shared" si="25"/>
        <v>44973</v>
      </c>
      <c r="AB31" s="21">
        <v>1</v>
      </c>
      <c r="AC31" s="40" t="s">
        <v>4</v>
      </c>
      <c r="AD31" s="56">
        <v>44966</v>
      </c>
      <c r="AE31" s="19">
        <f t="shared" si="26"/>
        <v>44966</v>
      </c>
      <c r="AF31" s="21">
        <v>1</v>
      </c>
      <c r="AG31" s="47" t="s">
        <v>4</v>
      </c>
      <c r="AH31" s="20">
        <v>44985</v>
      </c>
      <c r="AI31" s="19">
        <f t="shared" si="27"/>
        <v>44985</v>
      </c>
      <c r="AJ31" s="21">
        <v>1</v>
      </c>
      <c r="AK31" s="47" t="s">
        <v>4</v>
      </c>
      <c r="AL31" s="20">
        <v>44979</v>
      </c>
      <c r="AM31" s="19">
        <f t="shared" si="28"/>
        <v>44979</v>
      </c>
      <c r="AN31" s="21">
        <v>1</v>
      </c>
      <c r="AO31" s="47" t="s">
        <v>4</v>
      </c>
      <c r="AP31" s="20">
        <v>44995</v>
      </c>
      <c r="AQ31" s="19">
        <f t="shared" si="29"/>
        <v>44995</v>
      </c>
      <c r="AR31" s="21"/>
      <c r="AS31" s="47" t="s">
        <v>4</v>
      </c>
      <c r="AT31" s="20">
        <v>44984</v>
      </c>
      <c r="AU31" s="19">
        <f t="shared" si="30"/>
        <v>44984</v>
      </c>
      <c r="AV31" s="21">
        <v>1</v>
      </c>
      <c r="AW31" s="47" t="s">
        <v>4</v>
      </c>
      <c r="AX31" s="20">
        <v>45006</v>
      </c>
      <c r="AY31" s="19">
        <f t="shared" si="31"/>
        <v>45006</v>
      </c>
      <c r="AZ31" s="21">
        <v>1</v>
      </c>
      <c r="BA31" s="40" t="s">
        <v>4</v>
      </c>
      <c r="BB31" s="72">
        <v>44988</v>
      </c>
      <c r="BC31" s="19">
        <f t="shared" si="32"/>
        <v>44988</v>
      </c>
      <c r="BD31" s="21">
        <v>1</v>
      </c>
      <c r="BE31" s="47" t="s">
        <v>4</v>
      </c>
      <c r="BF31" s="22">
        <v>44998</v>
      </c>
      <c r="BG31" s="19">
        <f t="shared" si="33"/>
        <v>44998</v>
      </c>
      <c r="BH31" s="21">
        <v>1</v>
      </c>
      <c r="BI31" s="47" t="s">
        <v>4</v>
      </c>
      <c r="BJ31" s="23">
        <v>45012</v>
      </c>
      <c r="BK31" s="19">
        <f t="shared" si="34"/>
        <v>45012</v>
      </c>
      <c r="BL31" s="21">
        <v>1</v>
      </c>
      <c r="BM31" s="40" t="s">
        <v>4</v>
      </c>
      <c r="BN31" s="76">
        <v>45035</v>
      </c>
      <c r="BO31" s="19">
        <f t="shared" si="35"/>
        <v>45035</v>
      </c>
      <c r="BP31" s="21">
        <v>1</v>
      </c>
      <c r="BQ31" s="47" t="s">
        <v>4</v>
      </c>
      <c r="BR31" s="23">
        <v>45043</v>
      </c>
      <c r="BS31" s="19">
        <f t="shared" si="36"/>
        <v>45043</v>
      </c>
      <c r="BT31" s="21">
        <v>1</v>
      </c>
      <c r="BU31" s="47" t="s">
        <v>4</v>
      </c>
      <c r="BV31" s="23">
        <v>45054</v>
      </c>
      <c r="BW31" s="19">
        <f t="shared" si="37"/>
        <v>45054</v>
      </c>
      <c r="BX31" s="21">
        <v>4</v>
      </c>
      <c r="BY31" s="47" t="s">
        <v>8</v>
      </c>
      <c r="BZ31" s="23">
        <v>45069</v>
      </c>
      <c r="CA31" s="19">
        <f t="shared" si="38"/>
        <v>45069</v>
      </c>
      <c r="CB31" s="21">
        <v>1</v>
      </c>
      <c r="CC31" s="40" t="s">
        <v>4</v>
      </c>
    </row>
    <row r="32" spans="1:81" x14ac:dyDescent="0.2">
      <c r="A32" s="17">
        <v>30</v>
      </c>
      <c r="B32" s="18">
        <v>44694</v>
      </c>
      <c r="C32" s="19">
        <v>44694</v>
      </c>
      <c r="D32" s="21">
        <v>1</v>
      </c>
      <c r="E32" s="40" t="s">
        <v>4</v>
      </c>
      <c r="F32" s="35">
        <v>44699</v>
      </c>
      <c r="G32" s="19">
        <f t="shared" si="21"/>
        <v>44699</v>
      </c>
      <c r="H32" s="21">
        <v>1</v>
      </c>
      <c r="I32" s="40" t="s">
        <v>4</v>
      </c>
      <c r="J32" s="51">
        <v>44895</v>
      </c>
      <c r="K32" s="19">
        <f t="shared" si="22"/>
        <v>44895</v>
      </c>
      <c r="L32" s="21">
        <v>1</v>
      </c>
      <c r="M32" s="40" t="s">
        <v>4</v>
      </c>
      <c r="N32" s="44">
        <v>44995</v>
      </c>
      <c r="O32" s="19">
        <f t="shared" si="23"/>
        <v>44995</v>
      </c>
      <c r="P32" s="21">
        <v>3</v>
      </c>
      <c r="Q32" s="40" t="s">
        <v>13</v>
      </c>
      <c r="R32" s="56">
        <v>44967</v>
      </c>
      <c r="S32" s="19">
        <f t="shared" si="20"/>
        <v>44967</v>
      </c>
      <c r="T32" s="21">
        <v>4</v>
      </c>
      <c r="U32" s="40" t="s">
        <v>13</v>
      </c>
      <c r="V32" s="56">
        <v>44967</v>
      </c>
      <c r="W32" s="19">
        <f t="shared" si="24"/>
        <v>44967</v>
      </c>
      <c r="X32" s="21">
        <v>2</v>
      </c>
      <c r="Y32" s="47" t="s">
        <v>8</v>
      </c>
      <c r="Z32" s="20">
        <v>44978</v>
      </c>
      <c r="AA32" s="19">
        <f t="shared" si="25"/>
        <v>44978</v>
      </c>
      <c r="AB32" s="21">
        <v>1</v>
      </c>
      <c r="AC32" s="40" t="s">
        <v>4</v>
      </c>
      <c r="AD32" s="56">
        <v>44967</v>
      </c>
      <c r="AE32" s="19">
        <f t="shared" si="26"/>
        <v>44967</v>
      </c>
      <c r="AF32" s="21">
        <v>1</v>
      </c>
      <c r="AG32" s="47" t="s">
        <v>4</v>
      </c>
      <c r="AH32" s="20">
        <v>44986</v>
      </c>
      <c r="AI32" s="19">
        <f t="shared" si="27"/>
        <v>44986</v>
      </c>
      <c r="AJ32" s="21">
        <v>1</v>
      </c>
      <c r="AK32" s="47" t="s">
        <v>4</v>
      </c>
      <c r="AL32" s="20">
        <v>44980</v>
      </c>
      <c r="AM32" s="19">
        <f t="shared" si="28"/>
        <v>44980</v>
      </c>
      <c r="AN32" s="21">
        <v>1</v>
      </c>
      <c r="AO32" s="47" t="s">
        <v>4</v>
      </c>
      <c r="AP32" s="20">
        <v>44998</v>
      </c>
      <c r="AQ32" s="19">
        <f t="shared" si="29"/>
        <v>44998</v>
      </c>
      <c r="AR32" s="21">
        <v>1</v>
      </c>
      <c r="AS32" s="47" t="s">
        <v>4</v>
      </c>
      <c r="AT32" s="20">
        <v>44985</v>
      </c>
      <c r="AU32" s="19">
        <f t="shared" si="30"/>
        <v>44985</v>
      </c>
      <c r="AV32" s="21">
        <v>1</v>
      </c>
      <c r="AW32" s="47" t="s">
        <v>4</v>
      </c>
      <c r="AX32" s="20">
        <v>45019</v>
      </c>
      <c r="AY32" s="19">
        <f t="shared" si="31"/>
        <v>45019</v>
      </c>
      <c r="AZ32" s="21">
        <v>3</v>
      </c>
      <c r="BA32" s="40" t="s">
        <v>8</v>
      </c>
      <c r="BB32" s="56">
        <v>44991</v>
      </c>
      <c r="BC32" s="19">
        <f t="shared" si="32"/>
        <v>44991</v>
      </c>
      <c r="BD32" s="21">
        <v>1</v>
      </c>
      <c r="BE32" s="47" t="s">
        <v>4</v>
      </c>
      <c r="BF32" s="22">
        <v>44999</v>
      </c>
      <c r="BG32" s="19">
        <f t="shared" si="33"/>
        <v>44999</v>
      </c>
      <c r="BH32" s="21">
        <v>1</v>
      </c>
      <c r="BI32" s="47" t="s">
        <v>4</v>
      </c>
      <c r="BJ32" s="23">
        <v>45013</v>
      </c>
      <c r="BK32" s="19">
        <f t="shared" si="34"/>
        <v>45013</v>
      </c>
      <c r="BL32" s="21">
        <v>1</v>
      </c>
      <c r="BM32" s="40" t="s">
        <v>4</v>
      </c>
      <c r="BN32" s="76">
        <v>45036</v>
      </c>
      <c r="BO32" s="19">
        <f t="shared" si="35"/>
        <v>45036</v>
      </c>
      <c r="BP32" s="21">
        <v>1</v>
      </c>
      <c r="BQ32" s="47" t="s">
        <v>4</v>
      </c>
      <c r="BR32" s="23">
        <v>45044</v>
      </c>
      <c r="BS32" s="19">
        <f t="shared" si="36"/>
        <v>45044</v>
      </c>
      <c r="BT32" s="21">
        <v>1</v>
      </c>
      <c r="BU32" s="47" t="s">
        <v>4</v>
      </c>
      <c r="BV32" s="23">
        <v>45055</v>
      </c>
      <c r="BW32" s="19">
        <f t="shared" si="37"/>
        <v>45055</v>
      </c>
      <c r="BX32" s="21">
        <v>2</v>
      </c>
      <c r="BY32" s="47" t="s">
        <v>8</v>
      </c>
      <c r="BZ32" s="23">
        <v>45070</v>
      </c>
      <c r="CA32" s="19">
        <f t="shared" si="38"/>
        <v>45070</v>
      </c>
      <c r="CB32" s="21">
        <v>1</v>
      </c>
      <c r="CC32" s="40" t="s">
        <v>4</v>
      </c>
    </row>
    <row r="33" spans="1:81" x14ac:dyDescent="0.2">
      <c r="A33" s="17">
        <v>31</v>
      </c>
      <c r="B33" s="18">
        <v>44697</v>
      </c>
      <c r="C33" s="19">
        <v>44697</v>
      </c>
      <c r="D33" s="21">
        <v>1</v>
      </c>
      <c r="E33" s="40" t="s">
        <v>4</v>
      </c>
      <c r="F33" s="35">
        <v>44700</v>
      </c>
      <c r="G33" s="19">
        <f t="shared" si="21"/>
        <v>44700</v>
      </c>
      <c r="H33" s="21">
        <v>1</v>
      </c>
      <c r="I33" s="40" t="s">
        <v>4</v>
      </c>
      <c r="J33" s="51">
        <v>44896</v>
      </c>
      <c r="K33" s="19">
        <f t="shared" si="22"/>
        <v>44896</v>
      </c>
      <c r="L33" s="21">
        <v>4</v>
      </c>
      <c r="M33" s="40" t="s">
        <v>10</v>
      </c>
      <c r="N33" s="44">
        <v>44998</v>
      </c>
      <c r="O33" s="19">
        <f t="shared" si="23"/>
        <v>44998</v>
      </c>
      <c r="P33" s="21">
        <v>1</v>
      </c>
      <c r="Q33" s="40" t="s">
        <v>4</v>
      </c>
      <c r="R33" s="56">
        <v>44970</v>
      </c>
      <c r="S33" s="19">
        <f t="shared" si="20"/>
        <v>44970</v>
      </c>
      <c r="T33" s="21">
        <v>4</v>
      </c>
      <c r="U33" s="40" t="s">
        <v>13</v>
      </c>
      <c r="V33" s="56">
        <v>44970</v>
      </c>
      <c r="W33" s="19">
        <f t="shared" si="24"/>
        <v>44970</v>
      </c>
      <c r="X33" s="21">
        <v>2</v>
      </c>
      <c r="Y33" s="47" t="s">
        <v>8</v>
      </c>
      <c r="Z33" s="20">
        <v>44979</v>
      </c>
      <c r="AA33" s="19">
        <f t="shared" si="25"/>
        <v>44979</v>
      </c>
      <c r="AB33" s="21">
        <v>1</v>
      </c>
      <c r="AC33" s="40" t="s">
        <v>4</v>
      </c>
      <c r="AD33" s="56">
        <v>44970</v>
      </c>
      <c r="AE33" s="19">
        <f t="shared" si="26"/>
        <v>44970</v>
      </c>
      <c r="AF33" s="21">
        <v>1</v>
      </c>
      <c r="AG33" s="47" t="s">
        <v>4</v>
      </c>
      <c r="AH33" s="20">
        <v>44987</v>
      </c>
      <c r="AI33" s="19">
        <f t="shared" si="27"/>
        <v>44987</v>
      </c>
      <c r="AJ33" s="21">
        <v>1</v>
      </c>
      <c r="AK33" s="47" t="s">
        <v>4</v>
      </c>
      <c r="AL33" s="20">
        <v>44981</v>
      </c>
      <c r="AM33" s="19">
        <f t="shared" si="28"/>
        <v>44981</v>
      </c>
      <c r="AN33" s="21">
        <v>1</v>
      </c>
      <c r="AO33" s="47" t="s">
        <v>4</v>
      </c>
      <c r="AP33" s="20">
        <v>44999</v>
      </c>
      <c r="AQ33" s="19">
        <f t="shared" si="29"/>
        <v>44999</v>
      </c>
      <c r="AR33" s="21">
        <v>1</v>
      </c>
      <c r="AS33" s="47" t="s">
        <v>4</v>
      </c>
      <c r="AT33" s="20">
        <v>44986</v>
      </c>
      <c r="AU33" s="19">
        <f t="shared" si="30"/>
        <v>44986</v>
      </c>
      <c r="AV33" s="21">
        <v>1</v>
      </c>
      <c r="AW33" s="47" t="s">
        <v>4</v>
      </c>
      <c r="AX33" s="20">
        <v>45020</v>
      </c>
      <c r="AY33" s="19">
        <f t="shared" si="31"/>
        <v>45020</v>
      </c>
      <c r="AZ33" s="21">
        <v>1</v>
      </c>
      <c r="BA33" s="40" t="s">
        <v>4</v>
      </c>
      <c r="BB33" s="56">
        <v>44992</v>
      </c>
      <c r="BC33" s="19">
        <f t="shared" si="32"/>
        <v>44992</v>
      </c>
      <c r="BD33" s="21">
        <v>1</v>
      </c>
      <c r="BE33" s="47" t="s">
        <v>4</v>
      </c>
      <c r="BF33" s="22">
        <v>45000</v>
      </c>
      <c r="BG33" s="19">
        <f t="shared" si="33"/>
        <v>45000</v>
      </c>
      <c r="BH33" s="21">
        <v>1</v>
      </c>
      <c r="BI33" s="47" t="s">
        <v>4</v>
      </c>
      <c r="BJ33" s="24">
        <v>45015</v>
      </c>
      <c r="BK33" s="19">
        <f t="shared" si="34"/>
        <v>45015</v>
      </c>
      <c r="BL33" s="21">
        <v>1</v>
      </c>
      <c r="BM33" s="40" t="s">
        <v>4</v>
      </c>
      <c r="BN33" s="76">
        <v>45037</v>
      </c>
      <c r="BO33" s="19">
        <f t="shared" si="35"/>
        <v>45037</v>
      </c>
      <c r="BP33" s="21">
        <v>1</v>
      </c>
      <c r="BQ33" s="47" t="s">
        <v>4</v>
      </c>
      <c r="BR33" s="23">
        <v>45047</v>
      </c>
      <c r="BS33" s="19">
        <f t="shared" si="36"/>
        <v>45047</v>
      </c>
      <c r="BT33" s="21">
        <v>1</v>
      </c>
      <c r="BU33" s="47" t="s">
        <v>4</v>
      </c>
      <c r="BV33" s="23">
        <v>45056</v>
      </c>
      <c r="BW33" s="19">
        <f t="shared" si="37"/>
        <v>45056</v>
      </c>
      <c r="BX33" s="21">
        <v>1</v>
      </c>
      <c r="BY33" s="47" t="s">
        <v>4</v>
      </c>
      <c r="BZ33" s="23">
        <v>45071</v>
      </c>
      <c r="CA33" s="19">
        <f t="shared" si="38"/>
        <v>45071</v>
      </c>
      <c r="CB33" s="21">
        <v>1</v>
      </c>
      <c r="CC33" s="40" t="s">
        <v>4</v>
      </c>
    </row>
    <row r="34" spans="1:81" x14ac:dyDescent="0.2">
      <c r="A34" s="17">
        <v>32</v>
      </c>
      <c r="B34" s="18">
        <v>44698</v>
      </c>
      <c r="C34" s="19">
        <v>44698</v>
      </c>
      <c r="D34" s="21">
        <v>1</v>
      </c>
      <c r="E34" s="40" t="s">
        <v>4</v>
      </c>
      <c r="F34" s="35">
        <v>44701</v>
      </c>
      <c r="G34" s="19">
        <f t="shared" si="21"/>
        <v>44701</v>
      </c>
      <c r="H34" s="21">
        <v>1</v>
      </c>
      <c r="I34" s="40" t="s">
        <v>4</v>
      </c>
      <c r="J34" s="51">
        <v>44897</v>
      </c>
      <c r="K34" s="19">
        <f t="shared" si="22"/>
        <v>44897</v>
      </c>
      <c r="L34" s="21">
        <v>1</v>
      </c>
      <c r="M34" s="40" t="s">
        <v>4</v>
      </c>
      <c r="N34" s="44">
        <v>44999</v>
      </c>
      <c r="O34" s="19">
        <f t="shared" si="23"/>
        <v>44999</v>
      </c>
      <c r="P34" s="21">
        <v>1</v>
      </c>
      <c r="Q34" s="40" t="s">
        <v>4</v>
      </c>
      <c r="R34" s="56">
        <v>44971</v>
      </c>
      <c r="S34" s="19">
        <f t="shared" si="20"/>
        <v>44971</v>
      </c>
      <c r="T34" s="21">
        <v>1</v>
      </c>
      <c r="U34" s="40" t="s">
        <v>4</v>
      </c>
      <c r="V34" s="56">
        <v>44971</v>
      </c>
      <c r="W34" s="19">
        <f t="shared" si="24"/>
        <v>44971</v>
      </c>
      <c r="X34" s="21">
        <v>2</v>
      </c>
      <c r="Y34" s="47" t="s">
        <v>8</v>
      </c>
      <c r="Z34" s="20">
        <v>44980</v>
      </c>
      <c r="AA34" s="19">
        <f t="shared" si="25"/>
        <v>44980</v>
      </c>
      <c r="AB34" s="21">
        <v>1</v>
      </c>
      <c r="AC34" s="40" t="s">
        <v>4</v>
      </c>
      <c r="AD34" s="56">
        <v>44971</v>
      </c>
      <c r="AE34" s="19">
        <f t="shared" si="26"/>
        <v>44971</v>
      </c>
      <c r="AF34" s="21">
        <v>1</v>
      </c>
      <c r="AG34" s="47" t="s">
        <v>4</v>
      </c>
      <c r="AH34" s="20">
        <v>44988</v>
      </c>
      <c r="AI34" s="19">
        <f t="shared" si="27"/>
        <v>44988</v>
      </c>
      <c r="AJ34" s="21">
        <v>1</v>
      </c>
      <c r="AK34" s="47" t="s">
        <v>4</v>
      </c>
      <c r="AL34" s="20">
        <v>44984</v>
      </c>
      <c r="AM34" s="19">
        <f t="shared" si="28"/>
        <v>44984</v>
      </c>
      <c r="AN34" s="21">
        <v>1</v>
      </c>
      <c r="AO34" s="47" t="s">
        <v>4</v>
      </c>
      <c r="AP34" s="20">
        <v>45000</v>
      </c>
      <c r="AQ34" s="19">
        <f t="shared" si="29"/>
        <v>45000</v>
      </c>
      <c r="AR34" s="21">
        <v>1</v>
      </c>
      <c r="AS34" s="47" t="s">
        <v>4</v>
      </c>
      <c r="AT34" s="20">
        <v>44987</v>
      </c>
      <c r="AU34" s="19">
        <f t="shared" si="30"/>
        <v>44987</v>
      </c>
      <c r="AV34" s="21">
        <v>1</v>
      </c>
      <c r="AW34" s="47" t="s">
        <v>4</v>
      </c>
      <c r="AX34" s="20">
        <v>45021</v>
      </c>
      <c r="AY34" s="19">
        <f t="shared" si="31"/>
        <v>45021</v>
      </c>
      <c r="AZ34" s="21">
        <v>2</v>
      </c>
      <c r="BA34" s="40" t="s">
        <v>13</v>
      </c>
      <c r="BB34" s="56">
        <v>44993</v>
      </c>
      <c r="BC34" s="19">
        <f t="shared" si="32"/>
        <v>44993</v>
      </c>
      <c r="BD34" s="21">
        <v>1</v>
      </c>
      <c r="BE34" s="47" t="s">
        <v>4</v>
      </c>
      <c r="BF34" s="22">
        <v>45001</v>
      </c>
      <c r="BG34" s="19">
        <f t="shared" si="33"/>
        <v>45001</v>
      </c>
      <c r="BH34" s="21">
        <v>1</v>
      </c>
      <c r="BI34" s="47" t="s">
        <v>4</v>
      </c>
      <c r="BJ34" s="24">
        <v>45016</v>
      </c>
      <c r="BK34" s="19">
        <f t="shared" si="34"/>
        <v>45016</v>
      </c>
      <c r="BL34" s="21">
        <v>1</v>
      </c>
      <c r="BM34" s="40" t="s">
        <v>4</v>
      </c>
      <c r="BN34" s="76">
        <v>45040</v>
      </c>
      <c r="BO34" s="19">
        <f t="shared" si="35"/>
        <v>45040</v>
      </c>
      <c r="BP34" s="21">
        <v>1</v>
      </c>
      <c r="BQ34" s="47" t="s">
        <v>4</v>
      </c>
      <c r="BR34" s="23">
        <v>45048</v>
      </c>
      <c r="BS34" s="19">
        <f t="shared" si="36"/>
        <v>45048</v>
      </c>
      <c r="BT34" s="21">
        <v>1</v>
      </c>
      <c r="BU34" s="47" t="s">
        <v>4</v>
      </c>
      <c r="BV34" s="23">
        <v>45057</v>
      </c>
      <c r="BW34" s="19">
        <f t="shared" si="37"/>
        <v>45057</v>
      </c>
      <c r="BX34" s="21">
        <v>1</v>
      </c>
      <c r="BY34" s="47" t="s">
        <v>4</v>
      </c>
      <c r="BZ34" s="23"/>
      <c r="CA34" s="21"/>
      <c r="CB34" s="21"/>
      <c r="CC34" s="40" t="s">
        <v>4</v>
      </c>
    </row>
    <row r="35" spans="1:81" x14ac:dyDescent="0.2">
      <c r="A35" s="17">
        <v>33</v>
      </c>
      <c r="B35" s="18">
        <v>44699</v>
      </c>
      <c r="C35" s="19">
        <v>44699</v>
      </c>
      <c r="D35" s="21">
        <v>1</v>
      </c>
      <c r="E35" s="40" t="s">
        <v>4</v>
      </c>
      <c r="F35" s="35">
        <v>44704</v>
      </c>
      <c r="G35" s="19">
        <f t="shared" si="21"/>
        <v>44704</v>
      </c>
      <c r="H35" s="21">
        <v>1</v>
      </c>
      <c r="I35" s="40" t="s">
        <v>4</v>
      </c>
      <c r="J35" s="51">
        <v>44900</v>
      </c>
      <c r="K35" s="19">
        <f t="shared" si="22"/>
        <v>44900</v>
      </c>
      <c r="L35" s="21">
        <v>1</v>
      </c>
      <c r="M35" s="40" t="s">
        <v>4</v>
      </c>
      <c r="N35" s="44">
        <v>45000</v>
      </c>
      <c r="O35" s="19">
        <f t="shared" si="23"/>
        <v>45000</v>
      </c>
      <c r="P35" s="21">
        <v>1</v>
      </c>
      <c r="Q35" s="40" t="s">
        <v>4</v>
      </c>
      <c r="R35" s="56">
        <v>44972</v>
      </c>
      <c r="S35" s="19">
        <f t="shared" si="20"/>
        <v>44972</v>
      </c>
      <c r="T35" s="21">
        <v>4</v>
      </c>
      <c r="U35" s="40" t="s">
        <v>13</v>
      </c>
      <c r="V35" s="56">
        <v>44972</v>
      </c>
      <c r="W35" s="19">
        <f t="shared" si="24"/>
        <v>44972</v>
      </c>
      <c r="X35" s="21">
        <v>3</v>
      </c>
      <c r="Y35" s="47" t="s">
        <v>12</v>
      </c>
      <c r="Z35" s="20">
        <v>44981</v>
      </c>
      <c r="AA35" s="19">
        <f t="shared" si="25"/>
        <v>44981</v>
      </c>
      <c r="AB35" s="21">
        <v>1</v>
      </c>
      <c r="AC35" s="40" t="s">
        <v>4</v>
      </c>
      <c r="AD35" s="56">
        <v>44972</v>
      </c>
      <c r="AE35" s="19">
        <f t="shared" si="26"/>
        <v>44972</v>
      </c>
      <c r="AF35" s="21">
        <v>1</v>
      </c>
      <c r="AG35" s="47" t="s">
        <v>4</v>
      </c>
      <c r="AH35" s="20">
        <v>44991</v>
      </c>
      <c r="AI35" s="19">
        <f t="shared" si="27"/>
        <v>44991</v>
      </c>
      <c r="AJ35" s="21">
        <v>1</v>
      </c>
      <c r="AK35" s="47" t="s">
        <v>4</v>
      </c>
      <c r="AL35" s="20">
        <v>44986</v>
      </c>
      <c r="AM35" s="19">
        <f t="shared" si="28"/>
        <v>44986</v>
      </c>
      <c r="AN35" s="21">
        <v>1</v>
      </c>
      <c r="AO35" s="47" t="s">
        <v>4</v>
      </c>
      <c r="AP35" s="20">
        <v>45001</v>
      </c>
      <c r="AQ35" s="19">
        <f t="shared" si="29"/>
        <v>45001</v>
      </c>
      <c r="AR35" s="21">
        <v>1</v>
      </c>
      <c r="AS35" s="47" t="s">
        <v>4</v>
      </c>
      <c r="AT35" s="20">
        <v>44988</v>
      </c>
      <c r="AU35" s="19">
        <f t="shared" si="30"/>
        <v>44988</v>
      </c>
      <c r="AV35" s="21">
        <v>4</v>
      </c>
      <c r="AW35" s="47" t="s">
        <v>10</v>
      </c>
      <c r="AX35" s="20">
        <v>45022</v>
      </c>
      <c r="AY35" s="19">
        <f t="shared" si="31"/>
        <v>45022</v>
      </c>
      <c r="AZ35" s="21">
        <v>4</v>
      </c>
      <c r="BA35" s="40" t="s">
        <v>10</v>
      </c>
      <c r="BB35" s="56">
        <v>44994</v>
      </c>
      <c r="BC35" s="19">
        <f t="shared" si="32"/>
        <v>44994</v>
      </c>
      <c r="BD35" s="21">
        <v>1</v>
      </c>
      <c r="BE35" s="47" t="s">
        <v>4</v>
      </c>
      <c r="BF35" s="22">
        <v>45002</v>
      </c>
      <c r="BG35" s="19">
        <f t="shared" si="33"/>
        <v>45002</v>
      </c>
      <c r="BH35" s="21">
        <v>1</v>
      </c>
      <c r="BI35" s="47" t="s">
        <v>4</v>
      </c>
      <c r="BJ35" s="23">
        <v>45019</v>
      </c>
      <c r="BK35" s="19">
        <f t="shared" si="34"/>
        <v>45019</v>
      </c>
      <c r="BL35" s="21">
        <v>1</v>
      </c>
      <c r="BM35" s="40" t="s">
        <v>4</v>
      </c>
      <c r="BN35" s="76">
        <v>45041</v>
      </c>
      <c r="BO35" s="19">
        <f t="shared" si="35"/>
        <v>45041</v>
      </c>
      <c r="BP35" s="21">
        <v>1</v>
      </c>
      <c r="BQ35" s="47" t="s">
        <v>4</v>
      </c>
      <c r="BR35" s="23">
        <v>45049</v>
      </c>
      <c r="BS35" s="19">
        <f t="shared" si="36"/>
        <v>45049</v>
      </c>
      <c r="BT35" s="21">
        <v>1</v>
      </c>
      <c r="BU35" s="47" t="s">
        <v>4</v>
      </c>
      <c r="BV35" s="23">
        <v>45058</v>
      </c>
      <c r="BW35" s="19">
        <f t="shared" si="37"/>
        <v>45058</v>
      </c>
      <c r="BX35" s="21">
        <v>1</v>
      </c>
      <c r="BY35" s="47" t="s">
        <v>4</v>
      </c>
      <c r="BZ35" s="25"/>
      <c r="CA35" s="21"/>
      <c r="CB35" s="21"/>
      <c r="CC35" s="40" t="s">
        <v>4</v>
      </c>
    </row>
    <row r="36" spans="1:81" x14ac:dyDescent="0.2">
      <c r="A36" s="17">
        <v>34</v>
      </c>
      <c r="B36" s="18">
        <v>44700</v>
      </c>
      <c r="C36" s="19">
        <v>44700</v>
      </c>
      <c r="D36" s="21">
        <v>1</v>
      </c>
      <c r="E36" s="40" t="s">
        <v>4</v>
      </c>
      <c r="F36" s="35">
        <v>44705</v>
      </c>
      <c r="G36" s="19">
        <f t="shared" si="21"/>
        <v>44705</v>
      </c>
      <c r="H36" s="21">
        <v>1</v>
      </c>
      <c r="I36" s="40" t="s">
        <v>4</v>
      </c>
      <c r="J36" s="51">
        <v>44901</v>
      </c>
      <c r="K36" s="19">
        <f t="shared" si="22"/>
        <v>44901</v>
      </c>
      <c r="L36" s="21">
        <v>1</v>
      </c>
      <c r="M36" s="40" t="s">
        <v>4</v>
      </c>
      <c r="N36" s="44">
        <v>45001</v>
      </c>
      <c r="O36" s="19">
        <f t="shared" si="23"/>
        <v>45001</v>
      </c>
      <c r="P36" s="21">
        <v>1</v>
      </c>
      <c r="Q36" s="40" t="s">
        <v>4</v>
      </c>
      <c r="R36" s="56">
        <v>44973</v>
      </c>
      <c r="S36" s="19">
        <f t="shared" si="20"/>
        <v>44973</v>
      </c>
      <c r="T36" s="21">
        <v>4</v>
      </c>
      <c r="U36" s="40" t="s">
        <v>13</v>
      </c>
      <c r="V36" s="56">
        <v>44973</v>
      </c>
      <c r="W36" s="19">
        <f t="shared" si="24"/>
        <v>44973</v>
      </c>
      <c r="X36" s="21">
        <v>4</v>
      </c>
      <c r="Y36" s="47" t="s">
        <v>8</v>
      </c>
      <c r="Z36" s="20">
        <v>44984</v>
      </c>
      <c r="AA36" s="19">
        <f t="shared" si="25"/>
        <v>44984</v>
      </c>
      <c r="AB36" s="21">
        <v>3</v>
      </c>
      <c r="AC36" s="40" t="s">
        <v>14</v>
      </c>
      <c r="AD36" s="56">
        <v>44973</v>
      </c>
      <c r="AE36" s="19">
        <f t="shared" si="26"/>
        <v>44973</v>
      </c>
      <c r="AF36" s="21">
        <v>1</v>
      </c>
      <c r="AG36" s="47" t="s">
        <v>4</v>
      </c>
      <c r="AH36" s="20">
        <v>44992</v>
      </c>
      <c r="AI36" s="19">
        <f t="shared" si="27"/>
        <v>44992</v>
      </c>
      <c r="AJ36" s="21">
        <v>1</v>
      </c>
      <c r="AK36" s="47" t="s">
        <v>4</v>
      </c>
      <c r="AL36" s="20">
        <v>44987</v>
      </c>
      <c r="AM36" s="19">
        <f t="shared" si="28"/>
        <v>44987</v>
      </c>
      <c r="AN36" s="21">
        <v>1</v>
      </c>
      <c r="AO36" s="47" t="s">
        <v>4</v>
      </c>
      <c r="AP36" s="20">
        <v>45005</v>
      </c>
      <c r="AQ36" s="19">
        <f t="shared" si="29"/>
        <v>45005</v>
      </c>
      <c r="AR36" s="21">
        <v>1</v>
      </c>
      <c r="AS36" s="47" t="s">
        <v>4</v>
      </c>
      <c r="AT36" s="20">
        <v>44991</v>
      </c>
      <c r="AU36" s="19">
        <f t="shared" si="30"/>
        <v>44991</v>
      </c>
      <c r="AV36" s="21">
        <v>2</v>
      </c>
      <c r="AW36" s="47" t="s">
        <v>20</v>
      </c>
      <c r="AX36" s="20">
        <v>45027</v>
      </c>
      <c r="AY36" s="19">
        <f t="shared" si="31"/>
        <v>45027</v>
      </c>
      <c r="AZ36" s="21">
        <v>1</v>
      </c>
      <c r="BA36" s="40" t="s">
        <v>4</v>
      </c>
      <c r="BB36" s="56">
        <v>44995</v>
      </c>
      <c r="BC36" s="19">
        <f t="shared" si="32"/>
        <v>44995</v>
      </c>
      <c r="BD36" s="21">
        <v>1</v>
      </c>
      <c r="BE36" s="47" t="s">
        <v>4</v>
      </c>
      <c r="BF36" s="22">
        <v>45005</v>
      </c>
      <c r="BG36" s="19">
        <f t="shared" si="33"/>
        <v>45005</v>
      </c>
      <c r="BH36" s="21">
        <v>1</v>
      </c>
      <c r="BI36" s="47" t="s">
        <v>4</v>
      </c>
      <c r="BJ36" s="23">
        <v>45020</v>
      </c>
      <c r="BK36" s="19">
        <f t="shared" si="34"/>
        <v>45020</v>
      </c>
      <c r="BL36" s="21">
        <v>1</v>
      </c>
      <c r="BM36" s="40" t="s">
        <v>4</v>
      </c>
      <c r="BN36" s="76">
        <v>45042</v>
      </c>
      <c r="BO36" s="19">
        <f t="shared" si="35"/>
        <v>45042</v>
      </c>
      <c r="BP36" s="21">
        <v>1</v>
      </c>
      <c r="BQ36" s="47" t="s">
        <v>4</v>
      </c>
      <c r="BR36" s="23">
        <v>45050</v>
      </c>
      <c r="BS36" s="19">
        <f t="shared" si="36"/>
        <v>45050</v>
      </c>
      <c r="BT36" s="21">
        <v>1</v>
      </c>
      <c r="BU36" s="47" t="s">
        <v>4</v>
      </c>
      <c r="BV36" s="23">
        <v>45061</v>
      </c>
      <c r="BW36" s="19">
        <f t="shared" si="37"/>
        <v>45061</v>
      </c>
      <c r="BX36" s="21">
        <v>2</v>
      </c>
      <c r="BY36" s="47" t="s">
        <v>8</v>
      </c>
      <c r="BZ36" s="25"/>
      <c r="CA36" s="21"/>
      <c r="CB36" s="21"/>
      <c r="CC36" s="40" t="s">
        <v>4</v>
      </c>
    </row>
    <row r="37" spans="1:81" x14ac:dyDescent="0.2">
      <c r="A37" s="17">
        <v>35</v>
      </c>
      <c r="B37" s="18">
        <v>44701</v>
      </c>
      <c r="C37" s="19">
        <v>44701</v>
      </c>
      <c r="D37" s="21">
        <v>1</v>
      </c>
      <c r="E37" s="40" t="s">
        <v>4</v>
      </c>
      <c r="F37" s="35">
        <v>44707</v>
      </c>
      <c r="G37" s="19">
        <f t="shared" si="21"/>
        <v>44707</v>
      </c>
      <c r="H37" s="21">
        <v>1</v>
      </c>
      <c r="I37" s="40" t="s">
        <v>4</v>
      </c>
      <c r="J37" s="51">
        <v>44902</v>
      </c>
      <c r="K37" s="19">
        <f t="shared" si="22"/>
        <v>44902</v>
      </c>
      <c r="L37" s="21">
        <v>1</v>
      </c>
      <c r="M37" s="40" t="s">
        <v>4</v>
      </c>
      <c r="N37" s="44">
        <v>45002</v>
      </c>
      <c r="O37" s="19">
        <f t="shared" si="23"/>
        <v>45002</v>
      </c>
      <c r="P37" s="21">
        <v>1</v>
      </c>
      <c r="Q37" s="40" t="s">
        <v>4</v>
      </c>
      <c r="R37" s="56">
        <v>44974</v>
      </c>
      <c r="S37" s="19">
        <f t="shared" si="20"/>
        <v>44974</v>
      </c>
      <c r="T37" s="21">
        <v>1</v>
      </c>
      <c r="U37" s="40" t="s">
        <v>4</v>
      </c>
      <c r="V37" s="56">
        <v>44974</v>
      </c>
      <c r="W37" s="19">
        <f t="shared" si="24"/>
        <v>44974</v>
      </c>
      <c r="X37" s="21">
        <v>2</v>
      </c>
      <c r="Y37" s="47" t="s">
        <v>8</v>
      </c>
      <c r="Z37" s="20">
        <v>44985</v>
      </c>
      <c r="AA37" s="19">
        <f t="shared" si="25"/>
        <v>44985</v>
      </c>
      <c r="AB37" s="21">
        <v>1</v>
      </c>
      <c r="AC37" s="40" t="s">
        <v>4</v>
      </c>
      <c r="AD37" s="56">
        <v>44974</v>
      </c>
      <c r="AE37" s="19">
        <f t="shared" si="26"/>
        <v>44974</v>
      </c>
      <c r="AF37" s="21">
        <v>1</v>
      </c>
      <c r="AG37" s="47" t="s">
        <v>4</v>
      </c>
      <c r="AH37" s="20">
        <v>44994</v>
      </c>
      <c r="AI37" s="19">
        <f t="shared" si="27"/>
        <v>44994</v>
      </c>
      <c r="AJ37" s="21">
        <v>1</v>
      </c>
      <c r="AK37" s="47" t="s">
        <v>4</v>
      </c>
      <c r="AL37" s="20">
        <v>44988</v>
      </c>
      <c r="AM37" s="19">
        <f t="shared" si="28"/>
        <v>44988</v>
      </c>
      <c r="AN37" s="21">
        <v>1</v>
      </c>
      <c r="AO37" s="47" t="s">
        <v>4</v>
      </c>
      <c r="AP37" s="20">
        <v>45007</v>
      </c>
      <c r="AQ37" s="19">
        <f t="shared" si="29"/>
        <v>45007</v>
      </c>
      <c r="AR37" s="21">
        <v>1</v>
      </c>
      <c r="AS37" s="47" t="s">
        <v>4</v>
      </c>
      <c r="AT37" s="20">
        <v>44992</v>
      </c>
      <c r="AU37" s="19">
        <f t="shared" si="30"/>
        <v>44992</v>
      </c>
      <c r="AV37" s="21">
        <v>1</v>
      </c>
      <c r="AW37" s="47" t="s">
        <v>4</v>
      </c>
      <c r="AX37" s="20">
        <v>45029</v>
      </c>
      <c r="AY37" s="19">
        <f t="shared" si="31"/>
        <v>45029</v>
      </c>
      <c r="AZ37" s="21">
        <v>3</v>
      </c>
      <c r="BA37" s="40" t="s">
        <v>14</v>
      </c>
      <c r="BB37" s="56">
        <v>44998</v>
      </c>
      <c r="BC37" s="19">
        <f t="shared" si="32"/>
        <v>44998</v>
      </c>
      <c r="BD37" s="21">
        <v>1</v>
      </c>
      <c r="BE37" s="47" t="s">
        <v>4</v>
      </c>
      <c r="BF37" s="22">
        <v>45006</v>
      </c>
      <c r="BG37" s="19">
        <f t="shared" si="33"/>
        <v>45006</v>
      </c>
      <c r="BH37" s="21">
        <v>1</v>
      </c>
      <c r="BI37" s="47" t="s">
        <v>4</v>
      </c>
      <c r="BJ37" s="23">
        <v>45021</v>
      </c>
      <c r="BK37" s="19">
        <f t="shared" si="34"/>
        <v>45021</v>
      </c>
      <c r="BL37" s="21">
        <v>1</v>
      </c>
      <c r="BM37" s="40" t="s">
        <v>4</v>
      </c>
      <c r="BN37" s="76">
        <v>45043</v>
      </c>
      <c r="BO37" s="19">
        <f t="shared" si="35"/>
        <v>45043</v>
      </c>
      <c r="BP37" s="21">
        <v>3</v>
      </c>
      <c r="BQ37" s="47" t="s">
        <v>11</v>
      </c>
      <c r="BR37" s="23">
        <v>45051</v>
      </c>
      <c r="BS37" s="19">
        <f t="shared" si="36"/>
        <v>45051</v>
      </c>
      <c r="BT37" s="21">
        <v>1</v>
      </c>
      <c r="BU37" s="47" t="s">
        <v>4</v>
      </c>
      <c r="BV37" s="23">
        <v>45062</v>
      </c>
      <c r="BW37" s="19">
        <f t="shared" si="37"/>
        <v>45062</v>
      </c>
      <c r="BX37" s="21">
        <v>2</v>
      </c>
      <c r="BY37" s="47" t="s">
        <v>8</v>
      </c>
      <c r="BZ37" s="25"/>
      <c r="CA37" s="21"/>
      <c r="CB37" s="21"/>
      <c r="CC37" s="40" t="s">
        <v>4</v>
      </c>
    </row>
    <row r="38" spans="1:81" x14ac:dyDescent="0.2">
      <c r="A38" s="17">
        <v>36</v>
      </c>
      <c r="B38" s="18">
        <v>44704</v>
      </c>
      <c r="C38" s="19">
        <v>44704</v>
      </c>
      <c r="D38" s="21">
        <v>4</v>
      </c>
      <c r="E38" s="40" t="s">
        <v>10</v>
      </c>
      <c r="F38" s="35">
        <v>44708</v>
      </c>
      <c r="G38" s="19">
        <f t="shared" si="21"/>
        <v>44708</v>
      </c>
      <c r="H38" s="21">
        <v>1</v>
      </c>
      <c r="I38" s="40" t="s">
        <v>4</v>
      </c>
      <c r="J38" s="51">
        <v>44903</v>
      </c>
      <c r="K38" s="19">
        <f t="shared" si="22"/>
        <v>44903</v>
      </c>
      <c r="L38" s="21">
        <v>1</v>
      </c>
      <c r="M38" s="40" t="s">
        <v>4</v>
      </c>
      <c r="N38" s="44">
        <v>45005</v>
      </c>
      <c r="O38" s="19">
        <f t="shared" si="23"/>
        <v>45005</v>
      </c>
      <c r="P38" s="21">
        <v>1</v>
      </c>
      <c r="Q38" s="40" t="s">
        <v>4</v>
      </c>
      <c r="R38" s="56">
        <v>44978</v>
      </c>
      <c r="S38" s="19">
        <f t="shared" si="20"/>
        <v>44978</v>
      </c>
      <c r="T38" s="21">
        <v>4</v>
      </c>
      <c r="U38" s="40" t="s">
        <v>13</v>
      </c>
      <c r="V38" s="56">
        <v>44984</v>
      </c>
      <c r="W38" s="19">
        <f t="shared" si="24"/>
        <v>44984</v>
      </c>
      <c r="X38" s="21">
        <v>2</v>
      </c>
      <c r="Y38" s="47" t="s">
        <v>8</v>
      </c>
      <c r="Z38" s="20">
        <v>44986</v>
      </c>
      <c r="AA38" s="19">
        <f t="shared" si="25"/>
        <v>44986</v>
      </c>
      <c r="AB38" s="21">
        <v>1</v>
      </c>
      <c r="AC38" s="40" t="s">
        <v>4</v>
      </c>
      <c r="AD38" s="56">
        <v>44984</v>
      </c>
      <c r="AE38" s="19">
        <f t="shared" si="26"/>
        <v>44984</v>
      </c>
      <c r="AF38" s="21">
        <v>1</v>
      </c>
      <c r="AG38" s="47" t="s">
        <v>4</v>
      </c>
      <c r="AH38" s="20">
        <v>44995</v>
      </c>
      <c r="AI38" s="19">
        <f t="shared" si="27"/>
        <v>44995</v>
      </c>
      <c r="AJ38" s="21">
        <v>1</v>
      </c>
      <c r="AK38" s="47" t="s">
        <v>4</v>
      </c>
      <c r="AL38" s="20">
        <v>44991</v>
      </c>
      <c r="AM38" s="19">
        <f t="shared" si="28"/>
        <v>44991</v>
      </c>
      <c r="AN38" s="21">
        <v>1</v>
      </c>
      <c r="AO38" s="47" t="s">
        <v>4</v>
      </c>
      <c r="AP38" s="20">
        <v>45008</v>
      </c>
      <c r="AQ38" s="19">
        <f t="shared" si="29"/>
        <v>45008</v>
      </c>
      <c r="AR38" s="21">
        <v>1</v>
      </c>
      <c r="AS38" s="47" t="s">
        <v>4</v>
      </c>
      <c r="AT38" s="20">
        <v>44993</v>
      </c>
      <c r="AU38" s="19">
        <f t="shared" si="30"/>
        <v>44993</v>
      </c>
      <c r="AV38" s="21">
        <v>1</v>
      </c>
      <c r="AW38" s="47" t="s">
        <v>4</v>
      </c>
      <c r="AX38" s="20">
        <v>45033</v>
      </c>
      <c r="AY38" s="19">
        <f t="shared" si="31"/>
        <v>45033</v>
      </c>
      <c r="AZ38" s="21">
        <v>3</v>
      </c>
      <c r="BA38" s="40" t="s">
        <v>8</v>
      </c>
      <c r="BB38" s="56">
        <v>44999</v>
      </c>
      <c r="BC38" s="19">
        <f t="shared" si="32"/>
        <v>44999</v>
      </c>
      <c r="BD38" s="21">
        <v>1</v>
      </c>
      <c r="BE38" s="47" t="s">
        <v>4</v>
      </c>
      <c r="BF38" s="22">
        <v>45007</v>
      </c>
      <c r="BG38" s="19">
        <f t="shared" si="33"/>
        <v>45007</v>
      </c>
      <c r="BH38" s="21">
        <v>1</v>
      </c>
      <c r="BI38" s="47" t="s">
        <v>4</v>
      </c>
      <c r="BJ38" s="23">
        <v>45022</v>
      </c>
      <c r="BK38" s="19">
        <f t="shared" si="34"/>
        <v>45022</v>
      </c>
      <c r="BL38" s="21">
        <v>1</v>
      </c>
      <c r="BM38" s="40" t="s">
        <v>4</v>
      </c>
      <c r="BN38" s="76">
        <v>45044</v>
      </c>
      <c r="BO38" s="19">
        <f t="shared" si="35"/>
        <v>45044</v>
      </c>
      <c r="BP38" s="21">
        <v>1</v>
      </c>
      <c r="BQ38" s="47" t="s">
        <v>4</v>
      </c>
      <c r="BR38" s="23">
        <v>45054</v>
      </c>
      <c r="BS38" s="19">
        <f t="shared" si="36"/>
        <v>45054</v>
      </c>
      <c r="BT38" s="21">
        <v>1</v>
      </c>
      <c r="BU38" s="47" t="s">
        <v>4</v>
      </c>
      <c r="BV38" s="23">
        <v>45063</v>
      </c>
      <c r="BW38" s="19">
        <f t="shared" si="37"/>
        <v>45063</v>
      </c>
      <c r="BX38" s="21">
        <v>1</v>
      </c>
      <c r="BY38" s="47" t="s">
        <v>4</v>
      </c>
      <c r="BZ38" s="25"/>
      <c r="CA38" s="21"/>
      <c r="CB38" s="21"/>
      <c r="CC38" s="40" t="s">
        <v>4</v>
      </c>
    </row>
    <row r="39" spans="1:81" x14ac:dyDescent="0.2">
      <c r="A39" s="17">
        <v>37</v>
      </c>
      <c r="B39" s="18">
        <v>44705</v>
      </c>
      <c r="C39" s="19">
        <v>44705</v>
      </c>
      <c r="D39" s="21">
        <v>4</v>
      </c>
      <c r="E39" s="40" t="s">
        <v>10</v>
      </c>
      <c r="F39" s="35">
        <v>44712</v>
      </c>
      <c r="G39" s="19">
        <f t="shared" si="21"/>
        <v>44712</v>
      </c>
      <c r="H39" s="21">
        <v>1</v>
      </c>
      <c r="I39" s="40" t="s">
        <v>4</v>
      </c>
      <c r="J39" s="51">
        <v>44904</v>
      </c>
      <c r="K39" s="19">
        <f t="shared" si="22"/>
        <v>44904</v>
      </c>
      <c r="L39" s="21">
        <v>1</v>
      </c>
      <c r="M39" s="40" t="s">
        <v>4</v>
      </c>
      <c r="N39" s="44">
        <v>45006</v>
      </c>
      <c r="O39" s="19">
        <f t="shared" si="23"/>
        <v>45006</v>
      </c>
      <c r="P39" s="21">
        <v>1</v>
      </c>
      <c r="Q39" s="40" t="s">
        <v>4</v>
      </c>
      <c r="R39" s="56">
        <v>44979</v>
      </c>
      <c r="S39" s="19">
        <f t="shared" si="20"/>
        <v>44979</v>
      </c>
      <c r="T39" s="21">
        <v>1</v>
      </c>
      <c r="U39" s="40" t="s">
        <v>4</v>
      </c>
      <c r="V39" s="56">
        <v>44985</v>
      </c>
      <c r="W39" s="19">
        <f t="shared" si="24"/>
        <v>44985</v>
      </c>
      <c r="X39" s="21">
        <v>2</v>
      </c>
      <c r="Y39" s="47" t="s">
        <v>8</v>
      </c>
      <c r="Z39" s="20">
        <v>44987</v>
      </c>
      <c r="AA39" s="19">
        <f t="shared" si="25"/>
        <v>44987</v>
      </c>
      <c r="AB39" s="21">
        <v>1</v>
      </c>
      <c r="AC39" s="40" t="s">
        <v>4</v>
      </c>
      <c r="AD39" s="56">
        <v>44985</v>
      </c>
      <c r="AE39" s="19">
        <f t="shared" si="26"/>
        <v>44985</v>
      </c>
      <c r="AF39" s="21">
        <v>1</v>
      </c>
      <c r="AG39" s="47" t="s">
        <v>4</v>
      </c>
      <c r="AH39" s="20">
        <v>44998</v>
      </c>
      <c r="AI39" s="19">
        <f t="shared" si="27"/>
        <v>44998</v>
      </c>
      <c r="AJ39" s="21">
        <v>1</v>
      </c>
      <c r="AK39" s="47" t="s">
        <v>4</v>
      </c>
      <c r="AL39" s="20">
        <v>44992</v>
      </c>
      <c r="AM39" s="19">
        <f t="shared" si="28"/>
        <v>44992</v>
      </c>
      <c r="AN39" s="21">
        <v>3</v>
      </c>
      <c r="AO39" s="47" t="s">
        <v>9</v>
      </c>
      <c r="AP39" s="20">
        <v>45009</v>
      </c>
      <c r="AQ39" s="19">
        <f t="shared" si="29"/>
        <v>45009</v>
      </c>
      <c r="AR39" s="21">
        <v>4</v>
      </c>
      <c r="AS39" s="47" t="s">
        <v>10</v>
      </c>
      <c r="AT39" s="20">
        <v>44998</v>
      </c>
      <c r="AU39" s="19">
        <f t="shared" si="30"/>
        <v>44998</v>
      </c>
      <c r="AV39" s="21">
        <v>1</v>
      </c>
      <c r="AW39" s="47" t="s">
        <v>4</v>
      </c>
      <c r="AX39" s="20">
        <v>45034</v>
      </c>
      <c r="AY39" s="19">
        <f t="shared" si="31"/>
        <v>45034</v>
      </c>
      <c r="AZ39" s="21">
        <v>1</v>
      </c>
      <c r="BA39" s="40" t="s">
        <v>4</v>
      </c>
      <c r="BB39" s="56">
        <v>45000</v>
      </c>
      <c r="BC39" s="19">
        <f t="shared" si="32"/>
        <v>45000</v>
      </c>
      <c r="BD39" s="21">
        <v>1</v>
      </c>
      <c r="BE39" s="47" t="s">
        <v>4</v>
      </c>
      <c r="BF39" s="22">
        <v>45008</v>
      </c>
      <c r="BG39" s="19">
        <f t="shared" si="33"/>
        <v>45008</v>
      </c>
      <c r="BH39" s="21">
        <v>1</v>
      </c>
      <c r="BI39" s="47" t="s">
        <v>4</v>
      </c>
      <c r="BJ39" s="23">
        <v>45033</v>
      </c>
      <c r="BK39" s="19">
        <f t="shared" si="34"/>
        <v>45033</v>
      </c>
      <c r="BL39" s="21">
        <v>1</v>
      </c>
      <c r="BM39" s="40" t="s">
        <v>4</v>
      </c>
      <c r="BN39" s="76">
        <v>45047</v>
      </c>
      <c r="BO39" s="19">
        <f t="shared" si="35"/>
        <v>45047</v>
      </c>
      <c r="BP39" s="21">
        <v>1</v>
      </c>
      <c r="BQ39" s="47" t="s">
        <v>4</v>
      </c>
      <c r="BR39" s="23">
        <v>45055</v>
      </c>
      <c r="BS39" s="19">
        <f t="shared" si="36"/>
        <v>45055</v>
      </c>
      <c r="BT39" s="21">
        <v>4</v>
      </c>
      <c r="BU39" s="47" t="s">
        <v>10</v>
      </c>
      <c r="BV39" s="23">
        <v>45064</v>
      </c>
      <c r="BW39" s="19">
        <f t="shared" si="37"/>
        <v>45064</v>
      </c>
      <c r="BX39" s="21">
        <v>4</v>
      </c>
      <c r="BY39" s="47" t="s">
        <v>12</v>
      </c>
      <c r="BZ39" s="25"/>
      <c r="CA39" s="21"/>
      <c r="CB39" s="21"/>
      <c r="CC39" s="40" t="s">
        <v>4</v>
      </c>
    </row>
    <row r="40" spans="1:81" x14ac:dyDescent="0.2">
      <c r="A40" s="17">
        <v>38</v>
      </c>
      <c r="B40" s="18">
        <v>44706</v>
      </c>
      <c r="C40" s="19">
        <v>44706</v>
      </c>
      <c r="D40" s="21">
        <v>1</v>
      </c>
      <c r="E40" s="40" t="s">
        <v>4</v>
      </c>
      <c r="F40" s="35">
        <v>44713</v>
      </c>
      <c r="G40" s="19">
        <f t="shared" si="21"/>
        <v>44713</v>
      </c>
      <c r="H40" s="21">
        <v>1</v>
      </c>
      <c r="I40" s="40" t="s">
        <v>4</v>
      </c>
      <c r="J40" s="52">
        <v>44907</v>
      </c>
      <c r="K40" s="19">
        <f t="shared" si="22"/>
        <v>44907</v>
      </c>
      <c r="L40" s="21">
        <v>4</v>
      </c>
      <c r="M40" s="40" t="s">
        <v>10</v>
      </c>
      <c r="N40" s="44">
        <v>45007</v>
      </c>
      <c r="O40" s="19">
        <f t="shared" si="23"/>
        <v>45007</v>
      </c>
      <c r="P40" s="21">
        <v>1</v>
      </c>
      <c r="Q40" s="40" t="s">
        <v>4</v>
      </c>
      <c r="R40" s="56">
        <v>44980</v>
      </c>
      <c r="S40" s="19">
        <f t="shared" si="20"/>
        <v>44980</v>
      </c>
      <c r="T40" s="21">
        <v>1</v>
      </c>
      <c r="U40" s="40" t="s">
        <v>4</v>
      </c>
      <c r="V40" s="56">
        <v>44986</v>
      </c>
      <c r="W40" s="19">
        <f t="shared" si="24"/>
        <v>44986</v>
      </c>
      <c r="X40" s="21">
        <v>1</v>
      </c>
      <c r="Y40" s="47" t="s">
        <v>4</v>
      </c>
      <c r="Z40" s="20">
        <v>44988</v>
      </c>
      <c r="AA40" s="19">
        <f t="shared" si="25"/>
        <v>44988</v>
      </c>
      <c r="AB40" s="21">
        <v>1</v>
      </c>
      <c r="AC40" s="40" t="s">
        <v>4</v>
      </c>
      <c r="AD40" s="56">
        <v>44986</v>
      </c>
      <c r="AE40" s="19">
        <f t="shared" si="26"/>
        <v>44986</v>
      </c>
      <c r="AF40" s="21">
        <v>1</v>
      </c>
      <c r="AG40" s="47" t="s">
        <v>4</v>
      </c>
      <c r="AH40" s="20">
        <v>44999</v>
      </c>
      <c r="AI40" s="19">
        <f t="shared" si="27"/>
        <v>44999</v>
      </c>
      <c r="AJ40" s="21">
        <v>1</v>
      </c>
      <c r="AK40" s="47" t="s">
        <v>4</v>
      </c>
      <c r="AL40" s="20">
        <v>44993</v>
      </c>
      <c r="AM40" s="19">
        <f t="shared" si="28"/>
        <v>44993</v>
      </c>
      <c r="AN40" s="21"/>
      <c r="AO40" s="47" t="s">
        <v>4</v>
      </c>
      <c r="AP40" s="20">
        <v>45012</v>
      </c>
      <c r="AQ40" s="19">
        <f t="shared" si="29"/>
        <v>45012</v>
      </c>
      <c r="AR40" s="21">
        <v>4</v>
      </c>
      <c r="AS40" s="47" t="s">
        <v>10</v>
      </c>
      <c r="AT40" s="20">
        <v>44999</v>
      </c>
      <c r="AU40" s="19">
        <f t="shared" si="30"/>
        <v>44999</v>
      </c>
      <c r="AV40" s="21">
        <v>1</v>
      </c>
      <c r="AW40" s="47" t="s">
        <v>4</v>
      </c>
      <c r="AX40" s="20">
        <v>45040</v>
      </c>
      <c r="AY40" s="19">
        <f t="shared" si="31"/>
        <v>45040</v>
      </c>
      <c r="AZ40" s="21">
        <v>1</v>
      </c>
      <c r="BA40" s="40" t="s">
        <v>4</v>
      </c>
      <c r="BB40" s="56">
        <v>45001</v>
      </c>
      <c r="BC40" s="19">
        <f t="shared" si="32"/>
        <v>45001</v>
      </c>
      <c r="BD40" s="21">
        <v>1</v>
      </c>
      <c r="BE40" s="47" t="s">
        <v>4</v>
      </c>
      <c r="BF40" s="22">
        <v>45009</v>
      </c>
      <c r="BG40" s="19">
        <f t="shared" si="33"/>
        <v>45009</v>
      </c>
      <c r="BH40" s="21">
        <v>1</v>
      </c>
      <c r="BI40" s="47" t="s">
        <v>4</v>
      </c>
      <c r="BJ40" s="23">
        <v>45034</v>
      </c>
      <c r="BK40" s="19">
        <f t="shared" si="34"/>
        <v>45034</v>
      </c>
      <c r="BL40" s="21">
        <v>1</v>
      </c>
      <c r="BM40" s="40" t="s">
        <v>4</v>
      </c>
      <c r="BN40" s="76">
        <v>45048</v>
      </c>
      <c r="BO40" s="19">
        <f t="shared" si="35"/>
        <v>45048</v>
      </c>
      <c r="BP40" s="21">
        <v>1</v>
      </c>
      <c r="BQ40" s="47" t="s">
        <v>4</v>
      </c>
      <c r="BR40" s="23">
        <v>45056</v>
      </c>
      <c r="BS40" s="19">
        <f t="shared" si="36"/>
        <v>45056</v>
      </c>
      <c r="BT40" s="21">
        <v>1</v>
      </c>
      <c r="BU40" s="47" t="s">
        <v>4</v>
      </c>
      <c r="BV40" s="23">
        <v>45065</v>
      </c>
      <c r="BW40" s="19">
        <f t="shared" si="37"/>
        <v>45065</v>
      </c>
      <c r="BX40" s="21">
        <v>2</v>
      </c>
      <c r="BY40" s="47" t="s">
        <v>8</v>
      </c>
      <c r="BZ40" s="25"/>
      <c r="CA40" s="21"/>
      <c r="CB40" s="21"/>
      <c r="CC40" s="40" t="s">
        <v>4</v>
      </c>
    </row>
    <row r="41" spans="1:81" x14ac:dyDescent="0.2">
      <c r="A41" s="17">
        <v>39</v>
      </c>
      <c r="B41" s="18">
        <v>44707</v>
      </c>
      <c r="C41" s="19">
        <v>44707</v>
      </c>
      <c r="D41" s="21">
        <v>4</v>
      </c>
      <c r="E41" s="40" t="s">
        <v>8</v>
      </c>
      <c r="F41" s="35">
        <v>44714</v>
      </c>
      <c r="G41" s="19">
        <f t="shared" si="21"/>
        <v>44714</v>
      </c>
      <c r="H41" s="21">
        <v>1</v>
      </c>
      <c r="I41" s="40" t="s">
        <v>4</v>
      </c>
      <c r="J41" s="52">
        <v>44908</v>
      </c>
      <c r="K41" s="19">
        <f t="shared" si="22"/>
        <v>44908</v>
      </c>
      <c r="L41" s="21">
        <v>1</v>
      </c>
      <c r="M41" s="40" t="s">
        <v>4</v>
      </c>
      <c r="N41" s="44">
        <v>45008</v>
      </c>
      <c r="O41" s="19">
        <f t="shared" si="23"/>
        <v>45008</v>
      </c>
      <c r="P41" s="21">
        <v>1</v>
      </c>
      <c r="Q41" s="40" t="s">
        <v>4</v>
      </c>
      <c r="R41" s="58">
        <v>44981</v>
      </c>
      <c r="S41" s="19">
        <f t="shared" si="20"/>
        <v>44981</v>
      </c>
      <c r="T41" s="21">
        <v>1</v>
      </c>
      <c r="U41" s="40" t="s">
        <v>4</v>
      </c>
      <c r="V41" s="56">
        <v>44987</v>
      </c>
      <c r="W41" s="19">
        <f t="shared" si="24"/>
        <v>44987</v>
      </c>
      <c r="X41" s="21">
        <v>1</v>
      </c>
      <c r="Y41" s="47" t="s">
        <v>4</v>
      </c>
      <c r="Z41" s="20">
        <v>44991</v>
      </c>
      <c r="AA41" s="19">
        <f t="shared" si="25"/>
        <v>44991</v>
      </c>
      <c r="AB41" s="21">
        <v>1</v>
      </c>
      <c r="AC41" s="40" t="s">
        <v>4</v>
      </c>
      <c r="AD41" s="56">
        <v>44987</v>
      </c>
      <c r="AE41" s="19">
        <f t="shared" si="26"/>
        <v>44987</v>
      </c>
      <c r="AF41" s="21">
        <v>1</v>
      </c>
      <c r="AG41" s="47" t="s">
        <v>4</v>
      </c>
      <c r="AH41" s="20">
        <v>45000</v>
      </c>
      <c r="AI41" s="19">
        <f t="shared" si="27"/>
        <v>45000</v>
      </c>
      <c r="AJ41" s="21">
        <v>1</v>
      </c>
      <c r="AK41" s="47" t="s">
        <v>4</v>
      </c>
      <c r="AL41" s="20">
        <v>44994</v>
      </c>
      <c r="AM41" s="19">
        <f t="shared" si="28"/>
        <v>44994</v>
      </c>
      <c r="AN41" s="21">
        <v>1</v>
      </c>
      <c r="AO41" s="47" t="s">
        <v>4</v>
      </c>
      <c r="AP41" s="20">
        <v>45013</v>
      </c>
      <c r="AQ41" s="19">
        <f t="shared" si="29"/>
        <v>45013</v>
      </c>
      <c r="AR41" s="21">
        <v>4</v>
      </c>
      <c r="AS41" s="47" t="s">
        <v>10</v>
      </c>
      <c r="AT41" s="20">
        <v>45000</v>
      </c>
      <c r="AU41" s="19">
        <f t="shared" si="30"/>
        <v>45000</v>
      </c>
      <c r="AV41" s="21">
        <v>1</v>
      </c>
      <c r="AW41" s="47" t="s">
        <v>4</v>
      </c>
      <c r="AX41" s="20">
        <v>45041</v>
      </c>
      <c r="AY41" s="19">
        <f t="shared" si="31"/>
        <v>45041</v>
      </c>
      <c r="AZ41" s="21">
        <v>1</v>
      </c>
      <c r="BA41" s="40" t="s">
        <v>4</v>
      </c>
      <c r="BB41" s="56">
        <v>45002</v>
      </c>
      <c r="BC41" s="19">
        <f t="shared" si="32"/>
        <v>45002</v>
      </c>
      <c r="BD41" s="21">
        <v>1</v>
      </c>
      <c r="BE41" s="47" t="s">
        <v>4</v>
      </c>
      <c r="BF41" s="22">
        <v>45012</v>
      </c>
      <c r="BG41" s="19">
        <f t="shared" si="33"/>
        <v>45012</v>
      </c>
      <c r="BH41" s="21">
        <v>1</v>
      </c>
      <c r="BI41" s="47" t="s">
        <v>4</v>
      </c>
      <c r="BJ41" s="23">
        <v>45035</v>
      </c>
      <c r="BK41" s="19">
        <f t="shared" si="34"/>
        <v>45035</v>
      </c>
      <c r="BL41" s="21">
        <v>1</v>
      </c>
      <c r="BM41" s="40" t="s">
        <v>4</v>
      </c>
      <c r="BN41" s="76">
        <v>45049</v>
      </c>
      <c r="BO41" s="19">
        <f t="shared" si="35"/>
        <v>45049</v>
      </c>
      <c r="BP41" s="21">
        <v>1</v>
      </c>
      <c r="BQ41" s="47" t="s">
        <v>4</v>
      </c>
      <c r="BR41" s="23">
        <v>45057</v>
      </c>
      <c r="BS41" s="19">
        <f t="shared" si="36"/>
        <v>45057</v>
      </c>
      <c r="BT41" s="21">
        <v>4</v>
      </c>
      <c r="BU41" s="47" t="s">
        <v>9</v>
      </c>
      <c r="BV41" s="23">
        <v>45068</v>
      </c>
      <c r="BW41" s="19">
        <f t="shared" si="37"/>
        <v>45068</v>
      </c>
      <c r="BX41" s="21">
        <v>4</v>
      </c>
      <c r="BY41" s="47" t="s">
        <v>10</v>
      </c>
      <c r="BZ41" s="25"/>
      <c r="CA41" s="21"/>
      <c r="CB41" s="21"/>
      <c r="CC41" s="40" t="s">
        <v>4</v>
      </c>
    </row>
    <row r="42" spans="1:81" x14ac:dyDescent="0.2">
      <c r="A42" s="17">
        <v>40</v>
      </c>
      <c r="B42" s="26">
        <v>44708</v>
      </c>
      <c r="C42" s="27">
        <v>44708</v>
      </c>
      <c r="D42" s="30">
        <v>4</v>
      </c>
      <c r="E42" s="41" t="s">
        <v>9</v>
      </c>
      <c r="F42" s="36">
        <v>44715</v>
      </c>
      <c r="G42" s="27">
        <f t="shared" si="21"/>
        <v>44715</v>
      </c>
      <c r="H42" s="30">
        <v>1</v>
      </c>
      <c r="I42" s="41" t="s">
        <v>4</v>
      </c>
      <c r="J42" s="53">
        <v>44909</v>
      </c>
      <c r="K42" s="27">
        <f t="shared" si="22"/>
        <v>44909</v>
      </c>
      <c r="L42" s="30">
        <v>1</v>
      </c>
      <c r="M42" s="41" t="s">
        <v>4</v>
      </c>
      <c r="N42" s="45">
        <v>45009</v>
      </c>
      <c r="O42" s="27">
        <f t="shared" si="23"/>
        <v>45009</v>
      </c>
      <c r="P42" s="30">
        <v>2</v>
      </c>
      <c r="Q42" s="54" t="s">
        <v>11</v>
      </c>
      <c r="R42" s="59">
        <v>44984</v>
      </c>
      <c r="S42" s="27">
        <f t="shared" si="20"/>
        <v>44984</v>
      </c>
      <c r="T42" s="30">
        <v>1</v>
      </c>
      <c r="U42" s="40" t="s">
        <v>4</v>
      </c>
      <c r="V42" s="60">
        <v>44988</v>
      </c>
      <c r="W42" s="27">
        <f t="shared" si="24"/>
        <v>44988</v>
      </c>
      <c r="X42" s="30">
        <v>1</v>
      </c>
      <c r="Y42" s="54" t="s">
        <v>4</v>
      </c>
      <c r="Z42" s="28">
        <v>44992</v>
      </c>
      <c r="AA42" s="27">
        <f t="shared" si="25"/>
        <v>44992</v>
      </c>
      <c r="AB42" s="30">
        <v>1</v>
      </c>
      <c r="AC42" s="41" t="s">
        <v>4</v>
      </c>
      <c r="AD42" s="60">
        <v>44988</v>
      </c>
      <c r="AE42" s="27">
        <f t="shared" si="26"/>
        <v>44988</v>
      </c>
      <c r="AF42" s="30">
        <v>1</v>
      </c>
      <c r="AG42" s="54" t="s">
        <v>4</v>
      </c>
      <c r="AH42" s="29">
        <v>45001</v>
      </c>
      <c r="AI42" s="27">
        <f t="shared" si="27"/>
        <v>45001</v>
      </c>
      <c r="AJ42" s="30">
        <v>1</v>
      </c>
      <c r="AK42" s="54" t="s">
        <v>4</v>
      </c>
      <c r="AL42" s="28">
        <v>44995</v>
      </c>
      <c r="AM42" s="27">
        <f t="shared" si="28"/>
        <v>44995</v>
      </c>
      <c r="AN42" s="30">
        <v>1</v>
      </c>
      <c r="AO42" s="54" t="s">
        <v>4</v>
      </c>
      <c r="AP42" s="28">
        <v>45014</v>
      </c>
      <c r="AQ42" s="27">
        <f t="shared" si="29"/>
        <v>45014</v>
      </c>
      <c r="AR42" s="30">
        <v>4</v>
      </c>
      <c r="AS42" s="54" t="s">
        <v>10</v>
      </c>
      <c r="AT42" s="28">
        <v>45001</v>
      </c>
      <c r="AU42" s="27">
        <f t="shared" si="30"/>
        <v>45001</v>
      </c>
      <c r="AV42" s="30">
        <v>1</v>
      </c>
      <c r="AW42" s="54" t="s">
        <v>4</v>
      </c>
      <c r="AX42" s="28">
        <v>45042</v>
      </c>
      <c r="AY42" s="27">
        <f t="shared" si="31"/>
        <v>45042</v>
      </c>
      <c r="AZ42" s="30">
        <v>2</v>
      </c>
      <c r="BA42" s="41" t="s">
        <v>8</v>
      </c>
      <c r="BB42" s="74">
        <v>45005</v>
      </c>
      <c r="BC42" s="27">
        <f t="shared" si="32"/>
        <v>45005</v>
      </c>
      <c r="BD42" s="30">
        <v>1</v>
      </c>
      <c r="BE42" s="54" t="s">
        <v>4</v>
      </c>
      <c r="BF42" s="29">
        <v>45013</v>
      </c>
      <c r="BG42" s="27">
        <f t="shared" si="33"/>
        <v>45013</v>
      </c>
      <c r="BH42" s="30">
        <v>1</v>
      </c>
      <c r="BI42" s="54" t="s">
        <v>4</v>
      </c>
      <c r="BJ42" s="31">
        <v>45036</v>
      </c>
      <c r="BK42" s="27">
        <f t="shared" si="34"/>
        <v>45036</v>
      </c>
      <c r="BL42" s="30">
        <v>1</v>
      </c>
      <c r="BM42" s="41" t="s">
        <v>4</v>
      </c>
      <c r="BN42" s="77">
        <v>45050</v>
      </c>
      <c r="BO42" s="27">
        <f t="shared" si="35"/>
        <v>45050</v>
      </c>
      <c r="BP42" s="30">
        <v>1</v>
      </c>
      <c r="BQ42" s="54" t="s">
        <v>4</v>
      </c>
      <c r="BR42" s="32" t="s">
        <v>4</v>
      </c>
      <c r="BS42" s="30" t="s">
        <v>4</v>
      </c>
      <c r="BT42" s="30" t="s">
        <v>4</v>
      </c>
      <c r="BU42" s="54" t="s">
        <v>4</v>
      </c>
      <c r="BV42" s="31">
        <v>45071</v>
      </c>
      <c r="BW42" s="27">
        <f t="shared" si="37"/>
        <v>45071</v>
      </c>
      <c r="BX42" s="30">
        <v>2</v>
      </c>
      <c r="BY42" s="54" t="s">
        <v>13</v>
      </c>
      <c r="BZ42" s="32"/>
      <c r="CA42" s="30"/>
      <c r="CB42" s="30"/>
      <c r="CC42" s="41" t="s">
        <v>4</v>
      </c>
    </row>
    <row r="43" spans="1:81" x14ac:dyDescent="0.2">
      <c r="B43" s="2" t="s">
        <v>26</v>
      </c>
      <c r="D43">
        <f>COUNTIF(D3:D42, 4)</f>
        <v>7</v>
      </c>
      <c r="F43" s="2" t="s">
        <v>26</v>
      </c>
      <c r="G43" s="2"/>
      <c r="H43">
        <f>COUNTIF(H3:H42, 4)</f>
        <v>1</v>
      </c>
      <c r="J43" s="2" t="s">
        <v>26</v>
      </c>
      <c r="L43">
        <f>COUNTIF(L3:L42, 4)</f>
        <v>2</v>
      </c>
      <c r="N43" s="2" t="s">
        <v>26</v>
      </c>
      <c r="P43">
        <f>COUNTIF(P3:P42, 4)</f>
        <v>4</v>
      </c>
      <c r="R43" s="2" t="s">
        <v>26</v>
      </c>
      <c r="T43">
        <f>COUNTIF(T3:T42, 4)</f>
        <v>14</v>
      </c>
      <c r="U43" s="62"/>
      <c r="V43" s="2" t="s">
        <v>26</v>
      </c>
      <c r="X43">
        <f>COUNTIF(X3:X42, 4)</f>
        <v>4</v>
      </c>
      <c r="Y43" s="1"/>
      <c r="Z43" s="2" t="s">
        <v>26</v>
      </c>
      <c r="AB43">
        <f>COUNTIF(AB3:AB42, 4)</f>
        <v>0</v>
      </c>
      <c r="AC43" s="1"/>
      <c r="AD43" s="2" t="s">
        <v>26</v>
      </c>
      <c r="AF43">
        <f>COUNTIF(AF3:AF42, 4)</f>
        <v>5</v>
      </c>
      <c r="AG43" s="1"/>
      <c r="AH43" s="2" t="s">
        <v>26</v>
      </c>
      <c r="AJ43">
        <f>COUNTIF(AJ3:AJ42, 4)</f>
        <v>0</v>
      </c>
      <c r="AK43" s="1"/>
      <c r="AL43" s="2" t="s">
        <v>26</v>
      </c>
      <c r="AN43">
        <f>COUNTIF(AN3:AN42, 4)</f>
        <v>1</v>
      </c>
      <c r="AO43" s="1"/>
      <c r="AP43" s="2" t="s">
        <v>26</v>
      </c>
      <c r="AR43">
        <f>COUNTIF(AR3:AR42, 4)</f>
        <v>8</v>
      </c>
      <c r="AS43" s="1"/>
      <c r="AT43" s="2" t="s">
        <v>26</v>
      </c>
      <c r="AV43">
        <f>COUNTIF(AV3:AV42, 4)</f>
        <v>2</v>
      </c>
      <c r="AW43" s="1"/>
      <c r="AX43" s="2" t="s">
        <v>26</v>
      </c>
      <c r="AZ43">
        <f>COUNTIF(AZ3:AZ42, 4)</f>
        <v>1</v>
      </c>
      <c r="BA43" s="1"/>
      <c r="BB43" s="2" t="s">
        <v>26</v>
      </c>
      <c r="BD43">
        <f>COUNTIF(BD3:BD42, 4)</f>
        <v>0</v>
      </c>
      <c r="BF43" s="2" t="s">
        <v>26</v>
      </c>
      <c r="BH43">
        <f>COUNTIF(BH3:BH42, 4)</f>
        <v>1</v>
      </c>
      <c r="BJ43" s="2" t="s">
        <v>26</v>
      </c>
      <c r="BL43">
        <f>COUNTIF(BL3:BL42, 4)</f>
        <v>6</v>
      </c>
      <c r="BN43" s="2" t="s">
        <v>26</v>
      </c>
      <c r="BP43">
        <f>COUNTIF(BP3:BP42, 4)</f>
        <v>1</v>
      </c>
      <c r="BR43" s="2" t="s">
        <v>26</v>
      </c>
      <c r="BT43">
        <f>COUNTIF(BT3:BT42, 4)</f>
        <v>4</v>
      </c>
      <c r="BV43" s="2" t="s">
        <v>26</v>
      </c>
      <c r="BX43">
        <f>COUNTIF(BX3:BX42, 4)</f>
        <v>5</v>
      </c>
      <c r="BZ43" s="2" t="s">
        <v>26</v>
      </c>
      <c r="CB43">
        <f>COUNTIF(CB3:CB42, 4)</f>
        <v>3</v>
      </c>
    </row>
    <row r="44" spans="1:81" x14ac:dyDescent="0.2">
      <c r="B44" s="2" t="s">
        <v>27</v>
      </c>
      <c r="D44">
        <f>COUNTIF(D3:D42, 2)+COUNTIF(D3:D42, 3)</f>
        <v>2</v>
      </c>
      <c r="F44" s="2" t="s">
        <v>27</v>
      </c>
      <c r="G44" s="2"/>
      <c r="H44">
        <f>COUNTIF(H3:H42, 2)+COUNTIF(H3:H42, 3)</f>
        <v>1</v>
      </c>
      <c r="J44" s="2" t="s">
        <v>27</v>
      </c>
      <c r="L44">
        <f>COUNTIF(L3:L42, 2)+COUNTIF(L3:L42, 3)</f>
        <v>2</v>
      </c>
      <c r="N44" s="2" t="s">
        <v>27</v>
      </c>
      <c r="P44">
        <f>COUNTIF(P3:P42, 2)+COUNTIF(P3:P42, 3)</f>
        <v>4</v>
      </c>
      <c r="R44" s="2" t="s">
        <v>27</v>
      </c>
      <c r="T44">
        <f>COUNTIF(T3:T42, 2)+COUNTIF(T3:T42, 3)</f>
        <v>1</v>
      </c>
      <c r="V44" s="2" t="s">
        <v>27</v>
      </c>
      <c r="X44">
        <f>COUNTIF(X3:X42, 2)+COUNTIF(X3:X42, 3)</f>
        <v>25</v>
      </c>
      <c r="Z44" s="2" t="s">
        <v>27</v>
      </c>
      <c r="AB44">
        <f>COUNTIF(AB3:AB42, 2)+COUNTIF(AB3:AB42, 3)</f>
        <v>4</v>
      </c>
      <c r="AD44" s="2" t="s">
        <v>27</v>
      </c>
      <c r="AF44">
        <f>COUNTIF(AF3:AF42, 2)+COUNTIF(AF3:AF42, 3)</f>
        <v>0</v>
      </c>
      <c r="AH44" s="2" t="s">
        <v>27</v>
      </c>
      <c r="AJ44">
        <f>COUNTIF(AJ3:AJ42, 2)+COUNTIF(AJ3:AJ42, 3)</f>
        <v>5</v>
      </c>
      <c r="AL44" s="2" t="s">
        <v>27</v>
      </c>
      <c r="AN44">
        <f>COUNTIF(AN3:AN42, 2)+COUNTIF(AN3:AN42, 3)</f>
        <v>2</v>
      </c>
      <c r="AP44" s="2" t="s">
        <v>27</v>
      </c>
      <c r="AR44">
        <f>COUNTIF(AR3:AR42, 2)+COUNTIF(AR3:AR42, 3)</f>
        <v>0</v>
      </c>
      <c r="AT44" s="2" t="s">
        <v>27</v>
      </c>
      <c r="AV44">
        <f>COUNTIF(AV3:AV42, 2)+COUNTIF(AV3:AV42, 3)</f>
        <v>1</v>
      </c>
      <c r="AX44" s="2" t="s">
        <v>27</v>
      </c>
      <c r="AZ44">
        <f>COUNTIF(AZ3:AZ42, 2)+COUNTIF(AZ3:AZ42, 3)</f>
        <v>25</v>
      </c>
      <c r="BB44" s="2" t="s">
        <v>27</v>
      </c>
      <c r="BD44">
        <f>COUNTIF(BD3:BD42, 2)+COUNTIF(BD3:BD42, 3)</f>
        <v>1</v>
      </c>
      <c r="BF44" s="2" t="s">
        <v>27</v>
      </c>
      <c r="BH44">
        <f>COUNTIF(BH3:BH42, 2)+COUNTIF(BH3:BH42, 3)</f>
        <v>0</v>
      </c>
      <c r="BJ44" s="2" t="s">
        <v>27</v>
      </c>
      <c r="BL44">
        <f>COUNTIF(BL3:BL42, 2)+COUNTIF(BL3:BL42, 3)</f>
        <v>1</v>
      </c>
      <c r="BN44" s="2" t="s">
        <v>27</v>
      </c>
      <c r="BP44">
        <f>COUNTIF(BP3:BP42, 2)+COUNTIF(BP3:BP42, 3)</f>
        <v>7</v>
      </c>
      <c r="BR44" s="2" t="s">
        <v>27</v>
      </c>
      <c r="BT44">
        <f>COUNTIF(BT3:BT42, 2)+COUNTIF(BT3:BT42, 3)</f>
        <v>0</v>
      </c>
      <c r="BV44" s="2" t="s">
        <v>27</v>
      </c>
      <c r="BX44">
        <f>COUNTIF(BX3:BX42, 2)+COUNTIF(BX3:BX42, 3)</f>
        <v>17</v>
      </c>
      <c r="BZ44" s="2" t="s">
        <v>27</v>
      </c>
      <c r="CB44">
        <f>COUNTIF(CB3:CB42, 2)+COUNTIF(CB3:CB42, 3)</f>
        <v>1</v>
      </c>
    </row>
    <row r="45" spans="1:81" x14ac:dyDescent="0.2">
      <c r="B45" s="2"/>
      <c r="F45" s="2"/>
      <c r="G45" s="2"/>
      <c r="J45" s="2"/>
      <c r="N45" s="2"/>
      <c r="R45" s="2"/>
      <c r="V45" s="2"/>
      <c r="Z45" s="2"/>
      <c r="AD45" s="2"/>
      <c r="AH45" s="2"/>
      <c r="AL45" s="2"/>
      <c r="AP45" s="2"/>
      <c r="AT45" s="2"/>
      <c r="AX45" s="2"/>
      <c r="BB45" s="2"/>
      <c r="BF45" s="2"/>
      <c r="BJ45" s="2"/>
      <c r="BN45" s="2"/>
      <c r="BR45" s="2"/>
      <c r="BV45" s="2"/>
      <c r="BZ45" s="2"/>
    </row>
    <row r="46" spans="1:81" x14ac:dyDescent="0.2">
      <c r="B46" s="2" t="s">
        <v>24</v>
      </c>
      <c r="D46">
        <f>D43/40</f>
        <v>0.17499999999999999</v>
      </c>
      <c r="F46" s="2" t="s">
        <v>24</v>
      </c>
      <c r="G46" s="2"/>
      <c r="H46">
        <f>H43/40</f>
        <v>2.5000000000000001E-2</v>
      </c>
      <c r="J46" s="2" t="s">
        <v>24</v>
      </c>
      <c r="L46">
        <f>L43/40</f>
        <v>0.05</v>
      </c>
      <c r="N46" s="2" t="s">
        <v>24</v>
      </c>
      <c r="P46">
        <f>P43/40</f>
        <v>0.1</v>
      </c>
      <c r="R46" s="2" t="s">
        <v>24</v>
      </c>
      <c r="T46">
        <f>T43/40</f>
        <v>0.35</v>
      </c>
      <c r="V46" s="2" t="s">
        <v>24</v>
      </c>
      <c r="X46">
        <f>X43/40</f>
        <v>0.1</v>
      </c>
      <c r="Z46" s="2" t="s">
        <v>24</v>
      </c>
      <c r="AB46">
        <f>AB43/40</f>
        <v>0</v>
      </c>
      <c r="AD46" s="2" t="s">
        <v>24</v>
      </c>
      <c r="AF46">
        <f>AF43/40</f>
        <v>0.125</v>
      </c>
      <c r="AH46" s="2" t="s">
        <v>24</v>
      </c>
      <c r="AJ46">
        <f>AJ43/38</f>
        <v>0</v>
      </c>
      <c r="AL46" s="2" t="s">
        <v>24</v>
      </c>
      <c r="AN46">
        <f>AN43/36</f>
        <v>2.7777777777777776E-2</v>
      </c>
      <c r="AP46" s="2" t="s">
        <v>24</v>
      </c>
      <c r="AR46">
        <f>AR43/39</f>
        <v>0.20512820512820512</v>
      </c>
      <c r="AT46" s="2" t="s">
        <v>24</v>
      </c>
      <c r="AV46">
        <f>AV43/38</f>
        <v>5.2631578947368418E-2</v>
      </c>
      <c r="AX46" s="2" t="s">
        <v>24</v>
      </c>
      <c r="AZ46">
        <f>AZ43/40</f>
        <v>2.5000000000000001E-2</v>
      </c>
      <c r="BB46" s="2" t="s">
        <v>24</v>
      </c>
      <c r="BD46">
        <f>BD43/40</f>
        <v>0</v>
      </c>
      <c r="BF46" s="2" t="s">
        <v>24</v>
      </c>
      <c r="BH46">
        <f>BH43/40</f>
        <v>2.5000000000000001E-2</v>
      </c>
      <c r="BJ46" s="2" t="s">
        <v>24</v>
      </c>
      <c r="BL46">
        <f>BL43/40</f>
        <v>0.15</v>
      </c>
      <c r="BN46" s="2" t="s">
        <v>24</v>
      </c>
      <c r="BP46">
        <f>BP43/40</f>
        <v>2.5000000000000001E-2</v>
      </c>
      <c r="BR46" s="2" t="s">
        <v>24</v>
      </c>
      <c r="BT46">
        <f>BT43/39</f>
        <v>0.10256410256410256</v>
      </c>
      <c r="BV46" s="2" t="s">
        <v>24</v>
      </c>
      <c r="BX46">
        <f>BX43/40</f>
        <v>0.125</v>
      </c>
      <c r="BZ46" s="2" t="s">
        <v>24</v>
      </c>
      <c r="CB46">
        <f>CB43/31</f>
        <v>9.6774193548387094E-2</v>
      </c>
    </row>
    <row r="47" spans="1:81" x14ac:dyDescent="0.2">
      <c r="B47" s="2" t="s">
        <v>44</v>
      </c>
      <c r="C47">
        <v>2</v>
      </c>
      <c r="D47">
        <f>C47/40</f>
        <v>0.05</v>
      </c>
      <c r="F47" s="2" t="s">
        <v>44</v>
      </c>
      <c r="G47" s="91">
        <v>0</v>
      </c>
      <c r="H47">
        <f>G47/40</f>
        <v>0</v>
      </c>
      <c r="J47" s="2" t="s">
        <v>44</v>
      </c>
      <c r="K47" s="91">
        <v>1</v>
      </c>
      <c r="L47">
        <f>K47/40</f>
        <v>2.5000000000000001E-2</v>
      </c>
      <c r="N47" s="2" t="s">
        <v>44</v>
      </c>
      <c r="O47" s="91">
        <v>1</v>
      </c>
      <c r="P47">
        <f>O47/40</f>
        <v>2.5000000000000001E-2</v>
      </c>
      <c r="R47" s="2" t="s">
        <v>44</v>
      </c>
      <c r="S47" s="91">
        <v>1</v>
      </c>
      <c r="T47">
        <f>S47/40</f>
        <v>2.5000000000000001E-2</v>
      </c>
      <c r="V47" s="2" t="s">
        <v>44</v>
      </c>
      <c r="W47" s="91">
        <v>19</v>
      </c>
      <c r="X47">
        <f>W47/40</f>
        <v>0.47499999999999998</v>
      </c>
      <c r="Z47" s="2" t="s">
        <v>44</v>
      </c>
      <c r="AA47" s="91">
        <v>3</v>
      </c>
      <c r="AB47">
        <f>AA47/40</f>
        <v>7.4999999999999997E-2</v>
      </c>
      <c r="AD47" s="2" t="s">
        <v>44</v>
      </c>
      <c r="AE47" s="91">
        <v>0</v>
      </c>
      <c r="AF47">
        <f>AE47/40</f>
        <v>0</v>
      </c>
      <c r="AH47" s="2" t="s">
        <v>44</v>
      </c>
      <c r="AI47" s="91">
        <v>2</v>
      </c>
      <c r="AJ47">
        <f>AI47/38</f>
        <v>5.2631578947368418E-2</v>
      </c>
      <c r="AL47" s="2" t="s">
        <v>44</v>
      </c>
      <c r="AM47" s="91">
        <v>0</v>
      </c>
      <c r="AN47">
        <f>AM47/36</f>
        <v>0</v>
      </c>
      <c r="AP47" s="2" t="s">
        <v>44</v>
      </c>
      <c r="AQ47" s="91">
        <v>0</v>
      </c>
      <c r="AR47">
        <f>AQ47/39</f>
        <v>0</v>
      </c>
      <c r="AT47" s="2" t="s">
        <v>44</v>
      </c>
      <c r="AU47" s="91">
        <v>1</v>
      </c>
      <c r="AV47">
        <f>AU47/38</f>
        <v>2.6315789473684209E-2</v>
      </c>
      <c r="AX47" s="2" t="s">
        <v>44</v>
      </c>
      <c r="AY47" s="91">
        <v>16</v>
      </c>
      <c r="AZ47">
        <f>AY47/40</f>
        <v>0.4</v>
      </c>
      <c r="BB47" s="2" t="s">
        <v>44</v>
      </c>
      <c r="BC47" s="91">
        <v>0</v>
      </c>
      <c r="BD47">
        <f>BC47/40</f>
        <v>0</v>
      </c>
      <c r="BF47" s="2" t="s">
        <v>44</v>
      </c>
      <c r="BG47" s="91">
        <v>0</v>
      </c>
      <c r="BH47">
        <f>BG47/40</f>
        <v>0</v>
      </c>
      <c r="BJ47" s="2" t="s">
        <v>44</v>
      </c>
      <c r="BK47" s="91">
        <v>1</v>
      </c>
      <c r="BL47">
        <f>BK47/40</f>
        <v>2.5000000000000001E-2</v>
      </c>
      <c r="BN47" s="2" t="s">
        <v>44</v>
      </c>
      <c r="BO47" s="91">
        <v>5</v>
      </c>
      <c r="BP47">
        <f>BO47/40</f>
        <v>0.125</v>
      </c>
      <c r="BR47" s="2" t="s">
        <v>44</v>
      </c>
      <c r="BS47" s="91">
        <v>0</v>
      </c>
      <c r="BT47">
        <f>BS47/39</f>
        <v>0</v>
      </c>
      <c r="BV47" s="2" t="s">
        <v>44</v>
      </c>
      <c r="BW47" s="91">
        <v>15</v>
      </c>
      <c r="BX47">
        <f>BW47/39</f>
        <v>0.38461538461538464</v>
      </c>
      <c r="BZ47" s="2" t="s">
        <v>44</v>
      </c>
      <c r="CA47" s="91">
        <v>0</v>
      </c>
      <c r="CB47">
        <f>CA47/31</f>
        <v>0</v>
      </c>
    </row>
    <row r="48" spans="1:81" x14ac:dyDescent="0.2">
      <c r="B48" s="2" t="s">
        <v>45</v>
      </c>
      <c r="C48">
        <v>0</v>
      </c>
      <c r="D48">
        <f>C48/40</f>
        <v>0</v>
      </c>
      <c r="F48" s="2" t="s">
        <v>45</v>
      </c>
      <c r="G48" s="91">
        <v>1</v>
      </c>
      <c r="H48">
        <f>G48/40</f>
        <v>2.5000000000000001E-2</v>
      </c>
      <c r="J48" s="2" t="s">
        <v>45</v>
      </c>
      <c r="K48" s="91">
        <v>1</v>
      </c>
      <c r="L48">
        <f>K48/40</f>
        <v>2.5000000000000001E-2</v>
      </c>
      <c r="N48" s="2" t="s">
        <v>45</v>
      </c>
      <c r="O48" s="91">
        <v>3</v>
      </c>
      <c r="P48">
        <f>O48/40</f>
        <v>7.4999999999999997E-2</v>
      </c>
      <c r="R48" s="2" t="s">
        <v>45</v>
      </c>
      <c r="S48" s="91">
        <v>0</v>
      </c>
      <c r="T48">
        <f>S48/40</f>
        <v>0</v>
      </c>
      <c r="V48" s="2" t="s">
        <v>45</v>
      </c>
      <c r="W48" s="91">
        <v>6</v>
      </c>
      <c r="X48">
        <f>W48/40</f>
        <v>0.15</v>
      </c>
      <c r="Z48" s="2" t="s">
        <v>45</v>
      </c>
      <c r="AA48" s="91">
        <v>1</v>
      </c>
      <c r="AB48">
        <f>AA48/40</f>
        <v>2.5000000000000001E-2</v>
      </c>
      <c r="AD48" s="2" t="s">
        <v>45</v>
      </c>
      <c r="AE48" s="91">
        <v>0</v>
      </c>
      <c r="AF48">
        <f>AE48/40</f>
        <v>0</v>
      </c>
      <c r="AH48" s="2" t="s">
        <v>45</v>
      </c>
      <c r="AI48" s="91">
        <v>3</v>
      </c>
      <c r="AJ48">
        <f>AI48/38</f>
        <v>7.8947368421052627E-2</v>
      </c>
      <c r="AL48" s="2" t="s">
        <v>45</v>
      </c>
      <c r="AM48" s="91">
        <v>2</v>
      </c>
      <c r="AN48">
        <f>AM48/36</f>
        <v>5.5555555555555552E-2</v>
      </c>
      <c r="AP48" s="2" t="s">
        <v>45</v>
      </c>
      <c r="AQ48" s="91">
        <v>0</v>
      </c>
      <c r="AR48">
        <f>AQ48/39</f>
        <v>0</v>
      </c>
      <c r="AT48" s="2" t="s">
        <v>45</v>
      </c>
      <c r="AU48" s="91">
        <v>0</v>
      </c>
      <c r="AV48">
        <f>AU48/38</f>
        <v>0</v>
      </c>
      <c r="AX48" s="2" t="s">
        <v>45</v>
      </c>
      <c r="AY48" s="91">
        <v>9</v>
      </c>
      <c r="AZ48">
        <f>AY48/40</f>
        <v>0.22500000000000001</v>
      </c>
      <c r="BB48" s="2" t="s">
        <v>45</v>
      </c>
      <c r="BC48" s="91">
        <v>1</v>
      </c>
      <c r="BD48">
        <f>BC48/40</f>
        <v>2.5000000000000001E-2</v>
      </c>
      <c r="BF48" s="2" t="s">
        <v>45</v>
      </c>
      <c r="BG48" s="91">
        <v>0</v>
      </c>
      <c r="BH48">
        <f>BG48/40</f>
        <v>0</v>
      </c>
      <c r="BJ48" s="2" t="s">
        <v>45</v>
      </c>
      <c r="BK48" s="91">
        <v>0</v>
      </c>
      <c r="BL48">
        <f>BK48/40</f>
        <v>0</v>
      </c>
      <c r="BN48" s="2" t="s">
        <v>45</v>
      </c>
      <c r="BO48" s="91">
        <v>2</v>
      </c>
      <c r="BP48">
        <f>BO48/40</f>
        <v>0.05</v>
      </c>
      <c r="BR48" s="2" t="s">
        <v>45</v>
      </c>
      <c r="BS48" s="91">
        <v>0</v>
      </c>
      <c r="BT48">
        <f>BS48/39</f>
        <v>0</v>
      </c>
      <c r="BV48" s="2" t="s">
        <v>45</v>
      </c>
      <c r="BW48" s="91">
        <v>2</v>
      </c>
      <c r="BX48">
        <f>BW48/39</f>
        <v>5.128205128205128E-2</v>
      </c>
      <c r="BZ48" s="2" t="s">
        <v>45</v>
      </c>
      <c r="CA48" s="91">
        <v>1</v>
      </c>
      <c r="CB48">
        <f>CA48/31</f>
        <v>3.2258064516129031E-2</v>
      </c>
    </row>
    <row r="49" spans="1:80" x14ac:dyDescent="0.2">
      <c r="B49" s="2" t="s">
        <v>28</v>
      </c>
      <c r="D49">
        <f>D44/40</f>
        <v>0.05</v>
      </c>
      <c r="F49" s="2" t="s">
        <v>28</v>
      </c>
      <c r="G49" s="2"/>
      <c r="H49">
        <f>H44/40</f>
        <v>2.5000000000000001E-2</v>
      </c>
      <c r="J49" s="2" t="s">
        <v>28</v>
      </c>
      <c r="L49">
        <f>L44/40</f>
        <v>0.05</v>
      </c>
      <c r="N49" s="2" t="s">
        <v>28</v>
      </c>
      <c r="P49">
        <f>P44/40</f>
        <v>0.1</v>
      </c>
      <c r="R49" s="2" t="s">
        <v>28</v>
      </c>
      <c r="T49">
        <f>T44/40</f>
        <v>2.5000000000000001E-2</v>
      </c>
      <c r="V49" s="2" t="s">
        <v>28</v>
      </c>
      <c r="X49">
        <f>X44/40</f>
        <v>0.625</v>
      </c>
      <c r="Z49" s="2" t="s">
        <v>28</v>
      </c>
      <c r="AB49">
        <f>AB44/40</f>
        <v>0.1</v>
      </c>
      <c r="AD49" s="2" t="s">
        <v>28</v>
      </c>
      <c r="AF49">
        <f>AF44/40</f>
        <v>0</v>
      </c>
      <c r="AH49" s="2" t="s">
        <v>28</v>
      </c>
      <c r="AJ49">
        <f>AJ44/38</f>
        <v>0.13157894736842105</v>
      </c>
      <c r="AL49" s="2" t="s">
        <v>28</v>
      </c>
      <c r="AN49">
        <f>AN44/36</f>
        <v>5.5555555555555552E-2</v>
      </c>
      <c r="AP49" s="2" t="s">
        <v>28</v>
      </c>
      <c r="AR49">
        <f>AR44/39</f>
        <v>0</v>
      </c>
      <c r="AT49" s="2" t="s">
        <v>28</v>
      </c>
      <c r="AV49">
        <f>AV44/38</f>
        <v>2.6315789473684209E-2</v>
      </c>
      <c r="AX49" s="2" t="s">
        <v>28</v>
      </c>
      <c r="AZ49">
        <f>AZ44/40</f>
        <v>0.625</v>
      </c>
      <c r="BB49" s="2" t="s">
        <v>28</v>
      </c>
      <c r="BD49">
        <f>BD44/40</f>
        <v>2.5000000000000001E-2</v>
      </c>
      <c r="BF49" s="2" t="s">
        <v>28</v>
      </c>
      <c r="BH49">
        <f>BH44/40</f>
        <v>0</v>
      </c>
      <c r="BJ49" s="2" t="s">
        <v>28</v>
      </c>
      <c r="BL49">
        <f>BL44/40</f>
        <v>2.5000000000000001E-2</v>
      </c>
      <c r="BN49" s="2" t="s">
        <v>28</v>
      </c>
      <c r="BP49">
        <f>BP44/40</f>
        <v>0.17499999999999999</v>
      </c>
      <c r="BR49" s="2" t="s">
        <v>28</v>
      </c>
      <c r="BT49">
        <f>BT44/39</f>
        <v>0</v>
      </c>
      <c r="BV49" s="2" t="s">
        <v>28</v>
      </c>
      <c r="BX49">
        <f>BX44/40</f>
        <v>0.42499999999999999</v>
      </c>
      <c r="BZ49" s="2" t="s">
        <v>28</v>
      </c>
      <c r="CB49">
        <f>CB44/31</f>
        <v>3.2258064516129031E-2</v>
      </c>
    </row>
    <row r="50" spans="1:80" x14ac:dyDescent="0.2">
      <c r="B50" s="2" t="s">
        <v>25</v>
      </c>
      <c r="D50">
        <f>(D43+D44)/40</f>
        <v>0.22500000000000001</v>
      </c>
      <c r="F50" s="2" t="s">
        <v>25</v>
      </c>
      <c r="G50" s="2"/>
      <c r="H50">
        <f>(H43+H44)/40</f>
        <v>0.05</v>
      </c>
      <c r="J50" s="2" t="s">
        <v>25</v>
      </c>
      <c r="L50">
        <f>(L43+L44)/40</f>
        <v>0.1</v>
      </c>
      <c r="N50" s="2" t="s">
        <v>25</v>
      </c>
      <c r="P50">
        <f>(P43+P44)/40</f>
        <v>0.2</v>
      </c>
      <c r="R50" s="2" t="s">
        <v>25</v>
      </c>
      <c r="T50">
        <f>(T43+T44)/40</f>
        <v>0.375</v>
      </c>
      <c r="V50" s="2" t="s">
        <v>25</v>
      </c>
      <c r="X50">
        <f>(X43+X44)/40</f>
        <v>0.72499999999999998</v>
      </c>
      <c r="Z50" s="2" t="s">
        <v>25</v>
      </c>
      <c r="AB50">
        <f>(AB43+AB44)/40</f>
        <v>0.1</v>
      </c>
      <c r="AD50" s="2" t="s">
        <v>25</v>
      </c>
      <c r="AF50">
        <f>(AF43+AF44)/40</f>
        <v>0.125</v>
      </c>
      <c r="AH50" s="2" t="s">
        <v>25</v>
      </c>
      <c r="AJ50">
        <f>(AJ43+AJ44)/38</f>
        <v>0.13157894736842105</v>
      </c>
      <c r="AL50" s="2" t="s">
        <v>25</v>
      </c>
      <c r="AN50">
        <f>(AN43+AN44)/36</f>
        <v>8.3333333333333329E-2</v>
      </c>
      <c r="AP50" s="2" t="s">
        <v>25</v>
      </c>
      <c r="AR50">
        <f>(AR43+AR44)/39</f>
        <v>0.20512820512820512</v>
      </c>
      <c r="AT50" s="2" t="s">
        <v>25</v>
      </c>
      <c r="AV50">
        <f>(AV43+AV44)/38</f>
        <v>7.8947368421052627E-2</v>
      </c>
      <c r="AX50" s="2" t="s">
        <v>25</v>
      </c>
      <c r="AZ50">
        <f>(AZ43+AZ44)/40</f>
        <v>0.65</v>
      </c>
      <c r="BB50" s="2" t="s">
        <v>25</v>
      </c>
      <c r="BD50">
        <f>(BD43+BD44)/40</f>
        <v>2.5000000000000001E-2</v>
      </c>
      <c r="BF50" s="2" t="s">
        <v>25</v>
      </c>
      <c r="BH50">
        <f>(BH43+BH44)/40</f>
        <v>2.5000000000000001E-2</v>
      </c>
      <c r="BJ50" s="2" t="s">
        <v>25</v>
      </c>
      <c r="BL50">
        <f>(BL43+BL44)/40</f>
        <v>0.17499999999999999</v>
      </c>
      <c r="BN50" s="2" t="s">
        <v>25</v>
      </c>
      <c r="BP50">
        <f>(BP43+BP44)/40</f>
        <v>0.2</v>
      </c>
      <c r="BR50" s="2" t="s">
        <v>25</v>
      </c>
      <c r="BT50">
        <f>(BT43+BT44)/39</f>
        <v>0.10256410256410256</v>
      </c>
      <c r="BV50" s="2" t="s">
        <v>25</v>
      </c>
      <c r="BX50">
        <f>(BX43+BX44)/40</f>
        <v>0.55000000000000004</v>
      </c>
      <c r="BZ50" s="2" t="s">
        <v>25</v>
      </c>
      <c r="CB50">
        <f>(CB43+CB44)/31</f>
        <v>0.12903225806451613</v>
      </c>
    </row>
    <row r="51" spans="1:80" x14ac:dyDescent="0.2">
      <c r="B51" s="2" t="s">
        <v>29</v>
      </c>
      <c r="D51">
        <v>5</v>
      </c>
      <c r="F51" s="2" t="s">
        <v>29</v>
      </c>
      <c r="G51" s="2"/>
      <c r="H51">
        <v>0</v>
      </c>
      <c r="J51" s="2" t="s">
        <v>29</v>
      </c>
      <c r="L51">
        <v>2</v>
      </c>
      <c r="N51" s="2" t="s">
        <v>29</v>
      </c>
      <c r="P51">
        <v>2</v>
      </c>
      <c r="R51" s="2" t="s">
        <v>29</v>
      </c>
      <c r="T51">
        <v>10</v>
      </c>
      <c r="V51" s="2" t="s">
        <v>29</v>
      </c>
      <c r="X51">
        <v>4</v>
      </c>
      <c r="Z51" s="2" t="s">
        <v>29</v>
      </c>
      <c r="AB51">
        <v>0</v>
      </c>
      <c r="AD51" s="2" t="s">
        <v>29</v>
      </c>
      <c r="AG51">
        <v>4</v>
      </c>
      <c r="AH51" s="2" t="s">
        <v>29</v>
      </c>
      <c r="AK51">
        <v>0</v>
      </c>
      <c r="AL51" s="2" t="s">
        <v>29</v>
      </c>
      <c r="AO51">
        <v>1</v>
      </c>
      <c r="AP51" s="2" t="s">
        <v>29</v>
      </c>
      <c r="AR51">
        <v>2</v>
      </c>
      <c r="AT51" s="2" t="s">
        <v>29</v>
      </c>
      <c r="AV51">
        <v>2</v>
      </c>
      <c r="AX51" s="2" t="s">
        <v>29</v>
      </c>
      <c r="AZ51">
        <v>1</v>
      </c>
      <c r="BB51" s="2" t="s">
        <v>29</v>
      </c>
      <c r="BD51">
        <v>0</v>
      </c>
      <c r="BF51" s="2" t="s">
        <v>29</v>
      </c>
      <c r="BH51">
        <v>1</v>
      </c>
      <c r="BJ51" s="2" t="s">
        <v>29</v>
      </c>
      <c r="BL51">
        <v>2</v>
      </c>
      <c r="BN51" s="2" t="s">
        <v>29</v>
      </c>
      <c r="BP51">
        <v>1</v>
      </c>
      <c r="BR51" s="2" t="s">
        <v>29</v>
      </c>
      <c r="BT51">
        <v>4</v>
      </c>
      <c r="BV51" s="2" t="s">
        <v>29</v>
      </c>
      <c r="BX51">
        <v>4</v>
      </c>
      <c r="BZ51" s="2" t="s">
        <v>29</v>
      </c>
      <c r="CB51">
        <v>2</v>
      </c>
    </row>
    <row r="52" spans="1:80" x14ac:dyDescent="0.2">
      <c r="B52" s="2" t="s">
        <v>40</v>
      </c>
      <c r="C52" s="2" t="s">
        <v>41</v>
      </c>
      <c r="F52" s="2" t="s">
        <v>40</v>
      </c>
      <c r="G52" s="2" t="s">
        <v>41</v>
      </c>
      <c r="J52" s="2" t="s">
        <v>40</v>
      </c>
      <c r="K52" s="2" t="s">
        <v>41</v>
      </c>
      <c r="N52" s="2" t="s">
        <v>40</v>
      </c>
      <c r="O52" s="2" t="s">
        <v>41</v>
      </c>
      <c r="R52" s="2" t="s">
        <v>40</v>
      </c>
      <c r="S52" s="2" t="s">
        <v>41</v>
      </c>
      <c r="V52" s="2" t="s">
        <v>40</v>
      </c>
      <c r="W52" s="2" t="s">
        <v>41</v>
      </c>
      <c r="Z52" s="2" t="s">
        <v>40</v>
      </c>
      <c r="AA52" s="2" t="s">
        <v>41</v>
      </c>
      <c r="AD52" s="2" t="s">
        <v>40</v>
      </c>
      <c r="AE52" s="2" t="s">
        <v>41</v>
      </c>
      <c r="AH52" s="2" t="s">
        <v>40</v>
      </c>
      <c r="AI52" s="2" t="s">
        <v>41</v>
      </c>
      <c r="AL52" s="2" t="s">
        <v>40</v>
      </c>
      <c r="AM52" s="2" t="s">
        <v>41</v>
      </c>
      <c r="AP52" s="2" t="s">
        <v>40</v>
      </c>
      <c r="AQ52" s="2" t="s">
        <v>41</v>
      </c>
      <c r="AT52" s="2" t="s">
        <v>40</v>
      </c>
      <c r="AU52" s="2" t="s">
        <v>41</v>
      </c>
      <c r="AX52" s="2" t="s">
        <v>40</v>
      </c>
      <c r="AY52" s="2" t="s">
        <v>41</v>
      </c>
      <c r="BB52" s="2" t="s">
        <v>40</v>
      </c>
      <c r="BC52" s="2" t="s">
        <v>41</v>
      </c>
      <c r="BF52" s="2" t="s">
        <v>40</v>
      </c>
      <c r="BG52" s="2" t="s">
        <v>41</v>
      </c>
      <c r="BJ52" s="2" t="s">
        <v>40</v>
      </c>
      <c r="BK52" s="2" t="s">
        <v>41</v>
      </c>
      <c r="BN52" s="2" t="s">
        <v>40</v>
      </c>
      <c r="BO52" s="2" t="s">
        <v>41</v>
      </c>
      <c r="BR52" s="2" t="s">
        <v>40</v>
      </c>
      <c r="BS52" s="2" t="s">
        <v>41</v>
      </c>
      <c r="BV52" s="2" t="s">
        <v>40</v>
      </c>
      <c r="BW52" s="2" t="s">
        <v>41</v>
      </c>
      <c r="BZ52" s="2" t="s">
        <v>40</v>
      </c>
      <c r="CA52" s="2" t="s">
        <v>41</v>
      </c>
    </row>
    <row r="53" spans="1:80" x14ac:dyDescent="0.2">
      <c r="A53" s="2" t="s">
        <v>36</v>
      </c>
      <c r="B53">
        <v>16</v>
      </c>
      <c r="C53">
        <v>3</v>
      </c>
      <c r="D53">
        <f>C53/B53</f>
        <v>0.1875</v>
      </c>
      <c r="F53">
        <v>16</v>
      </c>
      <c r="G53">
        <v>1</v>
      </c>
      <c r="H53">
        <f>G53/F53</f>
        <v>6.25E-2</v>
      </c>
      <c r="J53">
        <v>16</v>
      </c>
      <c r="K53">
        <v>1</v>
      </c>
      <c r="L53">
        <f>K53/J53</f>
        <v>6.25E-2</v>
      </c>
      <c r="N53">
        <v>15</v>
      </c>
      <c r="O53">
        <v>3</v>
      </c>
      <c r="P53">
        <f>O53/N53</f>
        <v>0.2</v>
      </c>
      <c r="R53">
        <v>16</v>
      </c>
      <c r="S53">
        <v>8</v>
      </c>
      <c r="T53">
        <f>S53/R53</f>
        <v>0.5</v>
      </c>
      <c r="V53">
        <v>8</v>
      </c>
      <c r="W53">
        <v>6</v>
      </c>
      <c r="X53">
        <f>W53/V53</f>
        <v>0.75</v>
      </c>
      <c r="Z53">
        <v>15</v>
      </c>
      <c r="AA53">
        <v>4</v>
      </c>
      <c r="AB53">
        <f>AA53/Z53</f>
        <v>0.26666666666666666</v>
      </c>
      <c r="AD53">
        <v>15</v>
      </c>
      <c r="AE53">
        <v>3</v>
      </c>
      <c r="AF53">
        <f>AE53/AD53</f>
        <v>0.2</v>
      </c>
      <c r="AH53">
        <v>14</v>
      </c>
      <c r="AI53">
        <v>0</v>
      </c>
      <c r="AJ53">
        <f>AI53/AH53</f>
        <v>0</v>
      </c>
      <c r="AL53">
        <v>16</v>
      </c>
      <c r="AM53">
        <v>1</v>
      </c>
      <c r="AN53">
        <f>AM53/AL53</f>
        <v>6.25E-2</v>
      </c>
      <c r="AP53">
        <v>14</v>
      </c>
      <c r="AQ53">
        <v>5</v>
      </c>
      <c r="AR53">
        <f>AQ53/AP53</f>
        <v>0.35714285714285715</v>
      </c>
      <c r="AT53">
        <v>13</v>
      </c>
      <c r="AU53">
        <v>2</v>
      </c>
      <c r="AV53">
        <f>AU53/AT53</f>
        <v>0.15384615384615385</v>
      </c>
      <c r="AX53">
        <v>10</v>
      </c>
      <c r="AY53">
        <v>6</v>
      </c>
      <c r="AZ53">
        <f>AY53/AX53</f>
        <v>0.6</v>
      </c>
      <c r="BB53">
        <v>16</v>
      </c>
      <c r="BC53">
        <v>0</v>
      </c>
      <c r="BD53">
        <f>BC53/BB53</f>
        <v>0</v>
      </c>
      <c r="BF53">
        <v>14</v>
      </c>
      <c r="BG53">
        <v>0</v>
      </c>
      <c r="BH53">
        <f>BG53/BF53</f>
        <v>0</v>
      </c>
      <c r="BJ53">
        <v>15</v>
      </c>
      <c r="BK53">
        <v>3</v>
      </c>
      <c r="BL53">
        <f>BK53/BJ53</f>
        <v>0.2</v>
      </c>
      <c r="BN53">
        <v>14</v>
      </c>
      <c r="BO53">
        <v>4</v>
      </c>
      <c r="BP53">
        <f>BO53/BN53</f>
        <v>0.2857142857142857</v>
      </c>
      <c r="BR53">
        <v>14</v>
      </c>
      <c r="BS53">
        <v>1</v>
      </c>
      <c r="BT53">
        <f>BS53/BR53</f>
        <v>7.1428571428571425E-2</v>
      </c>
      <c r="BV53">
        <v>16</v>
      </c>
      <c r="BW53">
        <v>8</v>
      </c>
      <c r="BX53">
        <f>BW53/BV53</f>
        <v>0.5</v>
      </c>
      <c r="BZ53">
        <v>12</v>
      </c>
      <c r="CA53">
        <v>2</v>
      </c>
      <c r="CB53">
        <f>CA53/BZ53</f>
        <v>0.16666666666666666</v>
      </c>
    </row>
    <row r="54" spans="1:80" x14ac:dyDescent="0.2">
      <c r="A54" s="2" t="s">
        <v>37</v>
      </c>
      <c r="B54">
        <v>24</v>
      </c>
      <c r="C54">
        <v>6</v>
      </c>
      <c r="D54">
        <f>C54/B54</f>
        <v>0.25</v>
      </c>
      <c r="F54">
        <v>24</v>
      </c>
      <c r="G54">
        <v>1</v>
      </c>
      <c r="H54">
        <f>G54/F54</f>
        <v>4.1666666666666664E-2</v>
      </c>
      <c r="J54">
        <v>24</v>
      </c>
      <c r="K54">
        <v>3</v>
      </c>
      <c r="L54">
        <f>K54/J54</f>
        <v>0.125</v>
      </c>
      <c r="N54">
        <v>25</v>
      </c>
      <c r="O54">
        <v>5</v>
      </c>
      <c r="P54">
        <f>O54/N54</f>
        <v>0.2</v>
      </c>
      <c r="R54">
        <v>24</v>
      </c>
      <c r="S54">
        <v>7</v>
      </c>
      <c r="T54">
        <f>S54/R54</f>
        <v>0.29166666666666669</v>
      </c>
      <c r="V54">
        <v>12</v>
      </c>
      <c r="W54">
        <v>8</v>
      </c>
      <c r="X54">
        <f>W54/V54</f>
        <v>0.66666666666666663</v>
      </c>
      <c r="Z54">
        <v>25</v>
      </c>
      <c r="AA54">
        <v>0</v>
      </c>
      <c r="AB54">
        <f>AA54/Z54</f>
        <v>0</v>
      </c>
      <c r="AD54">
        <v>25</v>
      </c>
      <c r="AE54">
        <v>2</v>
      </c>
      <c r="AF54">
        <f>AE54/AD54</f>
        <v>0.08</v>
      </c>
      <c r="AH54">
        <v>24</v>
      </c>
      <c r="AI54">
        <v>5</v>
      </c>
      <c r="AJ54">
        <f>AI54/AH54</f>
        <v>0.20833333333333334</v>
      </c>
      <c r="AL54">
        <v>20</v>
      </c>
      <c r="AM54">
        <v>2</v>
      </c>
      <c r="AN54">
        <f>AM54/AL54</f>
        <v>0.1</v>
      </c>
      <c r="AP54">
        <v>25</v>
      </c>
      <c r="AQ54">
        <v>3</v>
      </c>
      <c r="AR54">
        <f>AQ54/AP54</f>
        <v>0.12</v>
      </c>
      <c r="AT54">
        <v>25</v>
      </c>
      <c r="AU54">
        <v>1</v>
      </c>
      <c r="AV54">
        <f>AU54/AT54</f>
        <v>0.04</v>
      </c>
      <c r="AX54">
        <v>30</v>
      </c>
      <c r="AY54">
        <v>20</v>
      </c>
      <c r="AZ54">
        <f>AY54/AX54</f>
        <v>0.66666666666666663</v>
      </c>
      <c r="BB54">
        <v>24</v>
      </c>
      <c r="BC54">
        <v>1</v>
      </c>
      <c r="BD54">
        <f>BC54/BB54</f>
        <v>4.1666666666666664E-2</v>
      </c>
      <c r="BF54">
        <v>26</v>
      </c>
      <c r="BG54">
        <v>1</v>
      </c>
      <c r="BH54">
        <f>BG54/BF54</f>
        <v>3.8461538461538464E-2</v>
      </c>
      <c r="BJ54">
        <v>25</v>
      </c>
      <c r="BK54">
        <v>4</v>
      </c>
      <c r="BL54">
        <f>BK54/BJ54</f>
        <v>0.16</v>
      </c>
      <c r="BN54">
        <v>26</v>
      </c>
      <c r="BO54">
        <v>4</v>
      </c>
      <c r="BP54">
        <f>BO54/BN54</f>
        <v>0.15384615384615385</v>
      </c>
      <c r="BR54">
        <v>25</v>
      </c>
      <c r="BS54">
        <v>3</v>
      </c>
      <c r="BT54">
        <f>BS54/BR54</f>
        <v>0.12</v>
      </c>
      <c r="BV54">
        <v>24</v>
      </c>
      <c r="BW54">
        <v>14</v>
      </c>
      <c r="BX54">
        <f>BW54/BV54</f>
        <v>0.58333333333333337</v>
      </c>
      <c r="BZ54">
        <v>19</v>
      </c>
      <c r="CA54">
        <v>2</v>
      </c>
      <c r="CB54">
        <f>CA54/BZ54</f>
        <v>0.10526315789473684</v>
      </c>
    </row>
    <row r="88" spans="1:58" x14ac:dyDescent="0.2">
      <c r="A88" s="2" t="s">
        <v>30</v>
      </c>
      <c r="B88" s="2" t="s">
        <v>31</v>
      </c>
      <c r="C88" s="2" t="s">
        <v>44</v>
      </c>
      <c r="D88" s="2" t="s">
        <v>45</v>
      </c>
      <c r="E88" s="2" t="s">
        <v>25</v>
      </c>
      <c r="F88" s="2" t="s">
        <v>32</v>
      </c>
      <c r="G88" s="2" t="s">
        <v>33</v>
      </c>
      <c r="H88" s="2" t="s">
        <v>34</v>
      </c>
      <c r="I88" s="2" t="s">
        <v>35</v>
      </c>
      <c r="J88" s="2" t="s">
        <v>38</v>
      </c>
      <c r="K88" s="2" t="s">
        <v>39</v>
      </c>
      <c r="BE88"/>
      <c r="BF88" s="1"/>
    </row>
    <row r="89" spans="1:58" x14ac:dyDescent="0.2">
      <c r="A89" s="2">
        <v>117</v>
      </c>
      <c r="B89" s="89">
        <v>0.35</v>
      </c>
      <c r="C89" s="89">
        <v>2.5000000000000001E-2</v>
      </c>
      <c r="D89" s="89">
        <v>0</v>
      </c>
      <c r="E89" s="89">
        <v>0.375</v>
      </c>
      <c r="F89">
        <v>10</v>
      </c>
      <c r="G89">
        <v>40</v>
      </c>
      <c r="H89">
        <v>14</v>
      </c>
      <c r="I89" s="88">
        <f>Table1[[#This Row],[total absences]]/Table1[[#This Row],[Unique episodes ]]</f>
        <v>1.4</v>
      </c>
      <c r="J89" s="89">
        <v>0.5</v>
      </c>
      <c r="K89" s="90">
        <v>0.29166667000000002</v>
      </c>
      <c r="BE89"/>
      <c r="BF89" s="1"/>
    </row>
    <row r="90" spans="1:58" x14ac:dyDescent="0.2">
      <c r="A90" s="2">
        <v>125</v>
      </c>
      <c r="B90" s="89">
        <v>0.20512820512820512</v>
      </c>
      <c r="C90" s="89">
        <v>0</v>
      </c>
      <c r="D90" s="89">
        <v>0</v>
      </c>
      <c r="E90" s="89">
        <v>0.20512820512820512</v>
      </c>
      <c r="F90">
        <v>3</v>
      </c>
      <c r="G90">
        <v>39</v>
      </c>
      <c r="H90">
        <v>8</v>
      </c>
      <c r="I90" s="88">
        <f>Table1[[#This Row],[total absences]]/Table1[[#This Row],[Unique episodes ]]</f>
        <v>2.6666666666666665</v>
      </c>
      <c r="J90" s="89">
        <v>0.35714285714285715</v>
      </c>
      <c r="K90" s="89">
        <v>0.12</v>
      </c>
      <c r="M90" t="s">
        <v>43</v>
      </c>
      <c r="BE90"/>
      <c r="BF90" s="1"/>
    </row>
    <row r="91" spans="1:58" x14ac:dyDescent="0.2">
      <c r="A91" s="2">
        <v>112</v>
      </c>
      <c r="B91" s="89">
        <v>0.17499999999999999</v>
      </c>
      <c r="C91" s="89">
        <v>0.05</v>
      </c>
      <c r="D91" s="89">
        <v>0</v>
      </c>
      <c r="E91" s="89">
        <v>0.22500000000000001</v>
      </c>
      <c r="F91">
        <v>5</v>
      </c>
      <c r="G91">
        <v>40</v>
      </c>
      <c r="H91">
        <v>7</v>
      </c>
      <c r="I91">
        <f>Table1[[#This Row],[total absences]]/Table1[[#This Row],[Unique episodes ]]</f>
        <v>1.4</v>
      </c>
      <c r="J91" s="89">
        <v>0.1875</v>
      </c>
      <c r="K91" s="89">
        <v>0.25</v>
      </c>
      <c r="BE91"/>
      <c r="BF91" s="1"/>
    </row>
    <row r="92" spans="1:58" x14ac:dyDescent="0.2">
      <c r="A92" s="2">
        <v>139</v>
      </c>
      <c r="B92" s="89">
        <v>0.15</v>
      </c>
      <c r="C92" s="89">
        <v>2.5000000000000001E-2</v>
      </c>
      <c r="D92" s="89">
        <v>0</v>
      </c>
      <c r="E92" s="89">
        <v>0.17499999999999999</v>
      </c>
      <c r="F92">
        <v>2</v>
      </c>
      <c r="G92">
        <v>40</v>
      </c>
      <c r="H92">
        <v>6</v>
      </c>
      <c r="I92" s="88">
        <f>Table1[[#This Row],[total absences]]/Table1[[#This Row],[Unique episodes ]]</f>
        <v>3</v>
      </c>
      <c r="J92" s="89">
        <v>0.2</v>
      </c>
      <c r="K92" s="89">
        <v>0.16</v>
      </c>
      <c r="BE92"/>
      <c r="BF92" s="1"/>
    </row>
    <row r="93" spans="1:58" x14ac:dyDescent="0.2">
      <c r="A93" s="2">
        <v>121</v>
      </c>
      <c r="B93" s="89">
        <v>0.125</v>
      </c>
      <c r="C93" s="89">
        <v>0</v>
      </c>
      <c r="D93" s="89">
        <v>0</v>
      </c>
      <c r="E93" s="89">
        <v>0.125</v>
      </c>
      <c r="F93">
        <v>4</v>
      </c>
      <c r="G93">
        <v>40</v>
      </c>
      <c r="H93">
        <v>5</v>
      </c>
      <c r="I93" s="88">
        <f>Table1[[#This Row],[total absences]]/Table1[[#This Row],[Unique episodes ]]</f>
        <v>1.25</v>
      </c>
      <c r="J93" s="89">
        <v>0.2</v>
      </c>
      <c r="K93" s="89">
        <v>0.08</v>
      </c>
      <c r="BE93"/>
      <c r="BF93" s="1"/>
    </row>
    <row r="94" spans="1:58" x14ac:dyDescent="0.2">
      <c r="A94" s="2">
        <v>143</v>
      </c>
      <c r="B94" s="89">
        <v>0.125</v>
      </c>
      <c r="C94" s="89">
        <v>0.38461538000000001</v>
      </c>
      <c r="D94" s="89">
        <v>5.1282050000000003E-2</v>
      </c>
      <c r="E94" s="89">
        <v>0.55000000000000004</v>
      </c>
      <c r="F94">
        <v>4</v>
      </c>
      <c r="G94">
        <v>40</v>
      </c>
      <c r="H94">
        <v>5</v>
      </c>
      <c r="I94" s="88">
        <f>Table1[[#This Row],[total absences]]/Table1[[#This Row],[Unique episodes ]]</f>
        <v>1.25</v>
      </c>
      <c r="J94" s="89">
        <v>0.5</v>
      </c>
      <c r="K94" s="89">
        <v>0.58333333333333337</v>
      </c>
      <c r="BE94"/>
      <c r="BF94" s="1"/>
    </row>
    <row r="95" spans="1:58" x14ac:dyDescent="0.2">
      <c r="A95" s="2">
        <v>142</v>
      </c>
      <c r="B95" s="89">
        <v>0.10256410256410256</v>
      </c>
      <c r="C95" s="89">
        <v>0</v>
      </c>
      <c r="D95" s="89">
        <v>0</v>
      </c>
      <c r="E95" s="89">
        <v>0.102564102564103</v>
      </c>
      <c r="F95">
        <v>4</v>
      </c>
      <c r="G95">
        <v>39</v>
      </c>
      <c r="H95">
        <v>4</v>
      </c>
      <c r="I95" s="88">
        <f>Table1[[#This Row],[total absences]]/Table1[[#This Row],[Unique episodes ]]</f>
        <v>1</v>
      </c>
      <c r="J95" s="89">
        <v>7.1428571428571425E-2</v>
      </c>
      <c r="K95" s="89">
        <v>0.12</v>
      </c>
      <c r="BE95"/>
      <c r="BF95" s="1"/>
    </row>
    <row r="96" spans="1:58" x14ac:dyDescent="0.2">
      <c r="A96" s="2">
        <v>116</v>
      </c>
      <c r="B96" s="89">
        <v>0.1</v>
      </c>
      <c r="C96" s="89">
        <v>2.5000000000000001E-2</v>
      </c>
      <c r="D96" s="89">
        <v>7.4999999999999997E-2</v>
      </c>
      <c r="E96" s="89">
        <v>0.2</v>
      </c>
      <c r="F96">
        <v>2</v>
      </c>
      <c r="G96">
        <v>40</v>
      </c>
      <c r="H96">
        <v>4</v>
      </c>
      <c r="I96" s="88">
        <f>Table1[[#This Row],[total absences]]/Table1[[#This Row],[Unique episodes ]]</f>
        <v>2</v>
      </c>
      <c r="J96" s="89">
        <v>0.2</v>
      </c>
      <c r="K96" s="89">
        <v>0.2</v>
      </c>
      <c r="BE96"/>
      <c r="BF96" s="1"/>
    </row>
    <row r="97" spans="1:58" x14ac:dyDescent="0.2">
      <c r="A97" s="2">
        <v>118</v>
      </c>
      <c r="B97" s="89">
        <v>0.1</v>
      </c>
      <c r="C97" s="89">
        <v>0.47499999999999998</v>
      </c>
      <c r="D97" s="89">
        <v>0.15</v>
      </c>
      <c r="E97" s="89">
        <v>0.72499999999999998</v>
      </c>
      <c r="F97">
        <v>4</v>
      </c>
      <c r="G97">
        <v>40</v>
      </c>
      <c r="H97">
        <v>4</v>
      </c>
      <c r="I97" s="88">
        <f>Table1[[#This Row],[total absences]]/Table1[[#This Row],[Unique episodes ]]</f>
        <v>1</v>
      </c>
      <c r="J97" s="89">
        <v>0.75</v>
      </c>
      <c r="K97" s="90">
        <v>0.66666667000000002</v>
      </c>
      <c r="BE97"/>
      <c r="BF97" s="1"/>
    </row>
    <row r="98" spans="1:58" x14ac:dyDescent="0.2">
      <c r="A98" s="2">
        <v>144</v>
      </c>
      <c r="B98" s="89">
        <v>9.6774193548387094E-2</v>
      </c>
      <c r="C98" s="89">
        <v>0</v>
      </c>
      <c r="D98" s="89">
        <v>3.2258059999999998E-2</v>
      </c>
      <c r="E98" s="89">
        <v>0.12903225806451613</v>
      </c>
      <c r="F98">
        <v>2</v>
      </c>
      <c r="G98">
        <v>31</v>
      </c>
      <c r="H98">
        <v>3</v>
      </c>
      <c r="I98" s="88">
        <f>Table1[[#This Row],[total absences]]/Table1[[#This Row],[Unique episodes ]]</f>
        <v>1.5</v>
      </c>
      <c r="J98" s="89">
        <v>0.16666666666666666</v>
      </c>
      <c r="K98" s="89">
        <v>0.10526315789473684</v>
      </c>
      <c r="BE98"/>
      <c r="BF98" s="1"/>
    </row>
    <row r="99" spans="1:58" x14ac:dyDescent="0.2">
      <c r="A99" s="2">
        <v>129</v>
      </c>
      <c r="B99" s="89">
        <v>5.2631578947368418E-2</v>
      </c>
      <c r="C99" s="89">
        <v>2.6315789999999999E-2</v>
      </c>
      <c r="D99" s="89">
        <v>0</v>
      </c>
      <c r="E99" s="89">
        <v>7.8947368421052627E-2</v>
      </c>
      <c r="F99">
        <v>2</v>
      </c>
      <c r="G99">
        <v>38</v>
      </c>
      <c r="H99">
        <v>2</v>
      </c>
      <c r="I99" s="88">
        <f>Table1[[#This Row],[total absences]]/Table1[[#This Row],[Unique episodes ]]</f>
        <v>1</v>
      </c>
      <c r="J99" s="89">
        <v>0.15384615384615385</v>
      </c>
      <c r="K99" s="89">
        <v>0.04</v>
      </c>
      <c r="BE99"/>
      <c r="BF99" s="1"/>
    </row>
    <row r="100" spans="1:58" x14ac:dyDescent="0.2">
      <c r="A100" s="2">
        <v>114</v>
      </c>
      <c r="B100" s="89">
        <v>0.05</v>
      </c>
      <c r="C100" s="89">
        <v>2.5000000000000001E-2</v>
      </c>
      <c r="D100" s="89">
        <v>2.5000000000000001E-2</v>
      </c>
      <c r="E100" s="89">
        <v>0.1</v>
      </c>
      <c r="F100">
        <v>2</v>
      </c>
      <c r="G100">
        <v>40</v>
      </c>
      <c r="H100">
        <v>2</v>
      </c>
      <c r="I100" s="88">
        <f>Table1[[#This Row],[total absences]]/Table1[[#This Row],[Unique episodes ]]</f>
        <v>1</v>
      </c>
      <c r="J100" s="89">
        <v>6.25E-2</v>
      </c>
      <c r="K100" s="89">
        <v>0.125</v>
      </c>
      <c r="BE100"/>
      <c r="BF100" s="1"/>
    </row>
    <row r="101" spans="1:58" x14ac:dyDescent="0.2">
      <c r="A101" s="2">
        <v>123</v>
      </c>
      <c r="B101" s="89">
        <v>2.7777777777777776E-2</v>
      </c>
      <c r="C101" s="89">
        <v>0</v>
      </c>
      <c r="D101" s="89">
        <v>5.5555559999999997E-2</v>
      </c>
      <c r="E101" s="89">
        <v>8.3333333333333329E-2</v>
      </c>
      <c r="F101">
        <v>1</v>
      </c>
      <c r="G101">
        <v>36</v>
      </c>
      <c r="H101">
        <v>1</v>
      </c>
      <c r="I101" s="88">
        <f>Table1[[#This Row],[total absences]]/Table1[[#This Row],[Unique episodes ]]</f>
        <v>1</v>
      </c>
      <c r="J101" s="89">
        <v>6.25E-2</v>
      </c>
      <c r="K101" s="89">
        <v>0.1</v>
      </c>
      <c r="BE101"/>
      <c r="BF101" s="1"/>
    </row>
    <row r="102" spans="1:58" x14ac:dyDescent="0.2">
      <c r="A102" s="2">
        <v>113</v>
      </c>
      <c r="B102" s="89">
        <v>2.5000000000000001E-2</v>
      </c>
      <c r="C102" s="89">
        <v>0</v>
      </c>
      <c r="D102" s="89">
        <v>2.5000000000000001E-2</v>
      </c>
      <c r="E102" s="89">
        <v>0.05</v>
      </c>
      <c r="F102">
        <v>1</v>
      </c>
      <c r="G102">
        <v>40</v>
      </c>
      <c r="H102">
        <v>1</v>
      </c>
      <c r="I102">
        <f>Table1[[#This Row],[total absences]]/Table1[[#This Row],[Unique episodes ]]</f>
        <v>1</v>
      </c>
      <c r="J102" s="89">
        <v>6.25E-2</v>
      </c>
      <c r="K102" s="89">
        <v>4.1666666666666664E-2</v>
      </c>
      <c r="BE102"/>
      <c r="BF102" s="1"/>
    </row>
    <row r="103" spans="1:58" x14ac:dyDescent="0.2">
      <c r="A103" s="2">
        <v>132</v>
      </c>
      <c r="B103" s="89">
        <v>2.5000000000000001E-2</v>
      </c>
      <c r="C103" s="89">
        <v>0.4</v>
      </c>
      <c r="D103" s="89">
        <v>0.22500000000000001</v>
      </c>
      <c r="E103" s="89">
        <v>0.65</v>
      </c>
      <c r="F103">
        <v>1</v>
      </c>
      <c r="G103">
        <v>40</v>
      </c>
      <c r="H103">
        <v>1</v>
      </c>
      <c r="I103" s="88">
        <f>Table1[[#This Row],[total absences]]/Table1[[#This Row],[Unique episodes ]]</f>
        <v>1</v>
      </c>
      <c r="J103" s="89">
        <v>0.6</v>
      </c>
      <c r="K103" s="89">
        <v>0.66666666666666663</v>
      </c>
      <c r="BE103"/>
      <c r="BF103" s="1"/>
    </row>
    <row r="104" spans="1:58" x14ac:dyDescent="0.2">
      <c r="A104" s="2">
        <v>137</v>
      </c>
      <c r="B104" s="89">
        <v>2.5000000000000001E-2</v>
      </c>
      <c r="C104" s="89">
        <v>0</v>
      </c>
      <c r="D104" s="89">
        <v>0</v>
      </c>
      <c r="E104" s="89">
        <v>2.5000000000000001E-2</v>
      </c>
      <c r="F104">
        <v>1</v>
      </c>
      <c r="G104">
        <v>40</v>
      </c>
      <c r="H104">
        <v>1</v>
      </c>
      <c r="I104" s="88">
        <f>Table1[[#This Row],[total absences]]/Table1[[#This Row],[Unique episodes ]]</f>
        <v>1</v>
      </c>
      <c r="J104" s="89">
        <v>0</v>
      </c>
      <c r="K104" s="89">
        <v>3.8461540000000002E-2</v>
      </c>
      <c r="BE104"/>
      <c r="BF104" s="1"/>
    </row>
    <row r="105" spans="1:58" x14ac:dyDescent="0.2">
      <c r="A105" s="2">
        <v>140</v>
      </c>
      <c r="B105" s="89">
        <v>2.5000000000000001E-2</v>
      </c>
      <c r="C105" s="89">
        <v>0.125</v>
      </c>
      <c r="D105" s="89">
        <v>0.05</v>
      </c>
      <c r="E105" s="89">
        <v>0.2</v>
      </c>
      <c r="F105">
        <v>1</v>
      </c>
      <c r="G105">
        <v>40</v>
      </c>
      <c r="H105">
        <v>1</v>
      </c>
      <c r="I105" s="88">
        <f>Table1[[#This Row],[total absences]]/Table1[[#This Row],[Unique episodes ]]</f>
        <v>1</v>
      </c>
      <c r="J105" s="89">
        <v>0.2857142857142857</v>
      </c>
      <c r="K105" s="89">
        <v>0.15384615384615385</v>
      </c>
      <c r="BE105"/>
      <c r="BF105" s="1"/>
    </row>
    <row r="106" spans="1:58" x14ac:dyDescent="0.2">
      <c r="A106" s="2">
        <v>120</v>
      </c>
      <c r="B106" s="89">
        <v>0</v>
      </c>
      <c r="C106" s="89">
        <v>7.4999999999999997E-2</v>
      </c>
      <c r="D106" s="89">
        <v>2.5000000000000001E-2</v>
      </c>
      <c r="E106" s="89">
        <v>0.1</v>
      </c>
      <c r="F106">
        <v>0</v>
      </c>
      <c r="G106">
        <v>40</v>
      </c>
      <c r="H106">
        <v>0</v>
      </c>
      <c r="I106" s="88">
        <v>0</v>
      </c>
      <c r="J106" s="89">
        <v>0.26666666666666666</v>
      </c>
      <c r="K106" s="89">
        <v>0</v>
      </c>
      <c r="BE106"/>
      <c r="BF106" s="1"/>
    </row>
    <row r="107" spans="1:58" x14ac:dyDescent="0.2">
      <c r="A107" s="2">
        <v>122</v>
      </c>
      <c r="B107" s="89">
        <v>0</v>
      </c>
      <c r="C107" s="89">
        <v>5.2631578947368418E-2</v>
      </c>
      <c r="D107" s="89">
        <v>7.8947368421052627E-2</v>
      </c>
      <c r="E107" s="89">
        <v>0.13157894736842105</v>
      </c>
      <c r="F107">
        <v>0</v>
      </c>
      <c r="G107">
        <v>38</v>
      </c>
      <c r="H107">
        <v>0</v>
      </c>
      <c r="I107" s="88">
        <v>0</v>
      </c>
      <c r="J107" s="89">
        <v>0</v>
      </c>
      <c r="K107" s="90">
        <v>0.20833333000000001</v>
      </c>
      <c r="BE107"/>
      <c r="BF107" s="1"/>
    </row>
    <row r="108" spans="1:58" x14ac:dyDescent="0.2">
      <c r="A108" s="2">
        <v>135</v>
      </c>
      <c r="B108" s="89">
        <v>0</v>
      </c>
      <c r="C108" s="89">
        <v>0</v>
      </c>
      <c r="D108" s="89">
        <v>2.5000000000000001E-2</v>
      </c>
      <c r="E108" s="89">
        <v>2.5000000000000001E-2</v>
      </c>
      <c r="F108">
        <v>0</v>
      </c>
      <c r="G108">
        <v>40</v>
      </c>
      <c r="H108">
        <v>0</v>
      </c>
      <c r="I108" s="88">
        <v>0</v>
      </c>
      <c r="J108" s="89">
        <v>0</v>
      </c>
      <c r="K108" s="90">
        <v>4.1666670000000003E-2</v>
      </c>
      <c r="BE108"/>
      <c r="BF108" s="1"/>
    </row>
    <row r="110" spans="1:58" x14ac:dyDescent="0.2">
      <c r="A110" s="2" t="s">
        <v>7</v>
      </c>
      <c r="B110" s="92">
        <f>AVERAGE(Table1[% days fully absen])</f>
        <v>8.7993792898292039E-2</v>
      </c>
      <c r="C110" s="92">
        <f>AVERAGE(Table1[% days tardy])</f>
        <v>8.4428137447368407E-2</v>
      </c>
      <c r="D110" s="92">
        <f>AVERAGE(Table1[% days left early])</f>
        <v>4.0902151921052635E-2</v>
      </c>
      <c r="E110" s="92">
        <f>AVERAGE(Table1[% days any absence])</f>
        <v>0.21277921074398157</v>
      </c>
      <c r="F110" s="93">
        <f>AVERAGE(Table1[[Unique episodes ]])</f>
        <v>2.4500000000000002</v>
      </c>
      <c r="G110" s="93">
        <f>AVERAGE(Table1[total days])</f>
        <v>39.049999999999997</v>
      </c>
      <c r="H110" s="93">
        <f>AVERAGE(Table1[total absences])</f>
        <v>3.45</v>
      </c>
      <c r="I110" s="93">
        <f>AVERAGE(Table1[avg length of episode])</f>
        <v>1.1733333333333333</v>
      </c>
      <c r="J110" s="92">
        <f>AVERAGE(Table1[Abs. rate M/F])</f>
        <v>0.23132326007326007</v>
      </c>
      <c r="K110" s="92">
        <f>AVERAGE(Table1[Abs rate T-Th])</f>
        <v>0.19962854292037785</v>
      </c>
    </row>
    <row r="111" spans="1:58" x14ac:dyDescent="0.2">
      <c r="A111" s="2" t="s">
        <v>42</v>
      </c>
      <c r="B111" s="92">
        <f>STDEV(Table1[% days fully absen])</f>
        <v>8.660884739024062E-2</v>
      </c>
      <c r="C111" s="92">
        <f>STDEV(Table1[% days tardy])</f>
        <v>0.14880301117880765</v>
      </c>
      <c r="D111" s="92">
        <f>STDEV(Table1[% days left early])</f>
        <v>5.7710629176604585E-2</v>
      </c>
      <c r="E111" s="92">
        <f>STDEV(Table1[% days any absence])</f>
        <v>0.20340672239759697</v>
      </c>
      <c r="F111" s="93">
        <f>STDEV(Table1[[Unique episodes ]])</f>
        <v>2.3277502126799559</v>
      </c>
      <c r="G111" s="93">
        <f>STDEV(Table1[total days])</f>
        <v>2.1636956688426445</v>
      </c>
      <c r="H111" s="93">
        <f>STDEV(Table1[total absences])</f>
        <v>3.4561158606310149</v>
      </c>
      <c r="I111" s="93">
        <f>STDEV(Table1[avg length of episode])</f>
        <v>0.75644211831611585</v>
      </c>
      <c r="J111" s="92">
        <f>STDEV(Table1[Abs. rate M/F])</f>
        <v>0.21225719617203176</v>
      </c>
      <c r="K111" s="92">
        <f>STDEV(Table1[Abs rate T-Th])</f>
        <v>0.20401667565241924</v>
      </c>
    </row>
  </sheetData>
  <mergeCells count="20">
    <mergeCell ref="Z1:AC1"/>
    <mergeCell ref="AD1:AG1"/>
    <mergeCell ref="AH1:AK1"/>
    <mergeCell ref="V1:Y1"/>
    <mergeCell ref="BB1:BE1"/>
    <mergeCell ref="AL1:AO1"/>
    <mergeCell ref="B1:E1"/>
    <mergeCell ref="F1:I1"/>
    <mergeCell ref="J1:M1"/>
    <mergeCell ref="N1:Q1"/>
    <mergeCell ref="R1:U1"/>
    <mergeCell ref="AP1:AS1"/>
    <mergeCell ref="AT1:AW1"/>
    <mergeCell ref="AX1:BA1"/>
    <mergeCell ref="BV1:BY1"/>
    <mergeCell ref="BZ1:CC1"/>
    <mergeCell ref="BJ1:BM1"/>
    <mergeCell ref="BF1:BI1"/>
    <mergeCell ref="BN1:BQ1"/>
    <mergeCell ref="BR1:BU1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2023-06-23T18:12:05Z</dcterms:created>
  <dcterms:modified xsi:type="dcterms:W3CDTF">2023-07-26T16:24:03Z</dcterms:modified>
</cp:coreProperties>
</file>