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unli\angular-pull-to-refresh\"/>
    </mc:Choice>
  </mc:AlternateContent>
  <xr:revisionPtr revIDLastSave="0" documentId="13_ncr:1_{2B5ED945-7A25-49EF-BE47-BF6EB9B6DE2C}" xr6:coauthVersionLast="47" xr6:coauthVersionMax="47" xr10:uidLastSave="{00000000-0000-0000-0000-000000000000}"/>
  <bookViews>
    <workbookView xWindow="-120" yWindow="-120" windowWidth="29040" windowHeight="15840" xr2:uid="{961917AD-1013-4748-A479-4380C7E2F38E}"/>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0" i="1" l="1"/>
  <c r="K120" i="1"/>
  <c r="K106" i="1"/>
  <c r="K95" i="1"/>
  <c r="K85" i="1"/>
  <c r="K72" i="1"/>
  <c r="K58" i="1"/>
  <c r="K46" i="1"/>
  <c r="K34" i="1"/>
  <c r="K25" i="1"/>
  <c r="J119" i="1"/>
  <c r="H119" i="1"/>
  <c r="J118" i="1"/>
  <c r="H118" i="1"/>
  <c r="J117" i="1"/>
  <c r="H117" i="1"/>
  <c r="J116" i="1"/>
  <c r="H116" i="1"/>
  <c r="J115" i="1"/>
  <c r="H115" i="1"/>
  <c r="J114" i="1"/>
  <c r="H114" i="1"/>
  <c r="J113" i="1"/>
  <c r="H113" i="1"/>
  <c r="J112" i="1"/>
  <c r="H112" i="1"/>
  <c r="J111" i="1"/>
  <c r="H111" i="1"/>
  <c r="J110" i="1"/>
  <c r="H110" i="1"/>
  <c r="J109" i="1"/>
  <c r="H109" i="1"/>
  <c r="J108" i="1"/>
  <c r="J120" i="1" s="1"/>
  <c r="H108" i="1"/>
  <c r="H120" i="1" s="1"/>
  <c r="J105" i="1"/>
  <c r="H105" i="1"/>
  <c r="J104" i="1"/>
  <c r="H104" i="1"/>
  <c r="J103" i="1"/>
  <c r="H103" i="1"/>
  <c r="J102" i="1"/>
  <c r="H102" i="1"/>
  <c r="J101" i="1"/>
  <c r="H101" i="1"/>
  <c r="J100" i="1"/>
  <c r="H100" i="1"/>
  <c r="J99" i="1"/>
  <c r="H99" i="1"/>
  <c r="J98" i="1"/>
  <c r="J106" i="1" s="1"/>
  <c r="H98" i="1"/>
  <c r="H106" i="1" s="1"/>
  <c r="J97" i="1"/>
  <c r="H97" i="1"/>
  <c r="J94" i="1"/>
  <c r="H94" i="1"/>
  <c r="J93" i="1"/>
  <c r="H93" i="1"/>
  <c r="J92" i="1"/>
  <c r="H92" i="1"/>
  <c r="J91" i="1"/>
  <c r="H91" i="1"/>
  <c r="J90" i="1"/>
  <c r="H90" i="1"/>
  <c r="J89" i="1"/>
  <c r="H89" i="1"/>
  <c r="J88" i="1"/>
  <c r="H88" i="1"/>
  <c r="J87" i="1"/>
  <c r="J95" i="1" s="1"/>
  <c r="H87" i="1"/>
  <c r="H95" i="1" s="1"/>
  <c r="J84" i="1"/>
  <c r="H84" i="1"/>
  <c r="J83" i="1"/>
  <c r="H83" i="1"/>
  <c r="J82" i="1"/>
  <c r="H82" i="1"/>
  <c r="J81" i="1"/>
  <c r="H81" i="1"/>
  <c r="J80" i="1"/>
  <c r="H80" i="1"/>
  <c r="J79" i="1"/>
  <c r="H79" i="1"/>
  <c r="J78" i="1"/>
  <c r="H78" i="1"/>
  <c r="J77" i="1"/>
  <c r="H77" i="1"/>
  <c r="J76" i="1"/>
  <c r="H76" i="1"/>
  <c r="J75" i="1"/>
  <c r="H75" i="1"/>
  <c r="J74" i="1"/>
  <c r="J85" i="1" s="1"/>
  <c r="H74" i="1"/>
  <c r="H85" i="1" s="1"/>
  <c r="J71" i="1"/>
  <c r="H71" i="1"/>
  <c r="J70" i="1"/>
  <c r="H70" i="1"/>
  <c r="J69" i="1"/>
  <c r="H69" i="1"/>
  <c r="J68" i="1"/>
  <c r="H68" i="1"/>
  <c r="J67" i="1"/>
  <c r="H67" i="1"/>
  <c r="J66" i="1"/>
  <c r="H66" i="1"/>
  <c r="J65" i="1"/>
  <c r="H65" i="1"/>
  <c r="J64" i="1"/>
  <c r="H64" i="1"/>
  <c r="J63" i="1"/>
  <c r="H63" i="1"/>
  <c r="J62" i="1"/>
  <c r="H62" i="1"/>
  <c r="J61" i="1"/>
  <c r="H61" i="1"/>
  <c r="J60" i="1"/>
  <c r="J72" i="1" s="1"/>
  <c r="H60" i="1"/>
  <c r="H72" i="1" s="1"/>
  <c r="J57" i="1"/>
  <c r="H57" i="1"/>
  <c r="J56" i="1"/>
  <c r="H56" i="1"/>
  <c r="J55" i="1"/>
  <c r="H55" i="1"/>
  <c r="J54" i="1"/>
  <c r="H54" i="1"/>
  <c r="J53" i="1"/>
  <c r="H53" i="1"/>
  <c r="J52" i="1"/>
  <c r="H52" i="1"/>
  <c r="J51" i="1"/>
  <c r="H51" i="1"/>
  <c r="J50" i="1"/>
  <c r="H50" i="1"/>
  <c r="J49" i="1"/>
  <c r="H49" i="1"/>
  <c r="J48" i="1"/>
  <c r="J58" i="1" s="1"/>
  <c r="H48" i="1"/>
  <c r="H58" i="1" s="1"/>
  <c r="J45" i="1"/>
  <c r="H45" i="1"/>
  <c r="H44" i="1"/>
  <c r="J43" i="1"/>
  <c r="H43" i="1"/>
  <c r="J42" i="1"/>
  <c r="H42" i="1"/>
  <c r="J41" i="1"/>
  <c r="H41" i="1"/>
  <c r="J40" i="1"/>
  <c r="H40" i="1"/>
  <c r="J39" i="1"/>
  <c r="H39" i="1"/>
  <c r="J38" i="1"/>
  <c r="H38" i="1"/>
  <c r="J37" i="1"/>
  <c r="H37" i="1"/>
  <c r="J36" i="1"/>
  <c r="J46" i="1" s="1"/>
  <c r="H36" i="1"/>
  <c r="H46" i="1" s="1"/>
  <c r="J33" i="1"/>
  <c r="H33" i="1"/>
  <c r="J32" i="1"/>
  <c r="H32" i="1"/>
  <c r="J31" i="1"/>
  <c r="H31" i="1"/>
  <c r="J30" i="1"/>
  <c r="H30" i="1"/>
  <c r="J29" i="1"/>
  <c r="H29" i="1"/>
  <c r="J28" i="1"/>
  <c r="H28" i="1"/>
  <c r="H34" i="1" s="1"/>
  <c r="J27" i="1"/>
  <c r="J34" i="1" s="1"/>
  <c r="H27" i="1"/>
  <c r="J24" i="1"/>
  <c r="H24" i="1"/>
  <c r="J23" i="1"/>
  <c r="H23" i="1"/>
  <c r="J22" i="1"/>
  <c r="H22" i="1"/>
  <c r="J21" i="1"/>
  <c r="H21" i="1"/>
  <c r="J20" i="1"/>
  <c r="H20" i="1"/>
  <c r="J19" i="1"/>
  <c r="H19" i="1"/>
  <c r="J18" i="1"/>
  <c r="H18" i="1"/>
  <c r="J17" i="1"/>
  <c r="H17" i="1"/>
  <c r="J16" i="1"/>
  <c r="H16" i="1"/>
  <c r="J15" i="1"/>
  <c r="H15" i="1"/>
  <c r="J14" i="1"/>
  <c r="H14" i="1"/>
  <c r="J13" i="1"/>
  <c r="H13" i="1"/>
  <c r="J12" i="1"/>
  <c r="H12" i="1"/>
  <c r="J11" i="1"/>
  <c r="H11" i="1"/>
  <c r="J10" i="1"/>
  <c r="H10" i="1"/>
  <c r="J9" i="1"/>
  <c r="H9" i="1"/>
  <c r="H25" i="1" s="1"/>
  <c r="J8" i="1"/>
  <c r="J25" i="1" s="1"/>
  <c r="H8" i="1"/>
  <c r="K123" i="1" l="1"/>
  <c r="K124" i="1"/>
  <c r="K125" i="1" l="1"/>
  <c r="K129" i="1" s="1"/>
</calcChain>
</file>

<file path=xl/sharedStrings.xml><?xml version="1.0" encoding="utf-8"?>
<sst xmlns="http://schemas.openxmlformats.org/spreadsheetml/2006/main" count="438" uniqueCount="211">
  <si>
    <r>
      <t>无锡伟岸装饰有限公司工程预算清单</t>
    </r>
    <r>
      <rPr>
        <b/>
        <sz val="16"/>
        <rFont val="Times New Roman"/>
        <family val="1"/>
      </rPr>
      <t>(</t>
    </r>
    <r>
      <rPr>
        <b/>
        <sz val="16"/>
        <rFont val="华文行楷"/>
        <family val="3"/>
        <charset val="134"/>
      </rPr>
      <t>合同附件一</t>
    </r>
    <r>
      <rPr>
        <b/>
        <sz val="16"/>
        <rFont val="Times New Roman"/>
        <family val="1"/>
      </rPr>
      <t>)</t>
    </r>
    <phoneticPr fontId="5" type="noConversion"/>
  </si>
  <si>
    <t>客户：玉兰公馆 95平方</t>
    <phoneticPr fontId="5" type="noConversion"/>
  </si>
  <si>
    <r>
      <t>房型：三房二厅一卫</t>
    </r>
    <r>
      <rPr>
        <sz val="11"/>
        <rFont val="Times New Roman"/>
        <family val="1"/>
      </rPr>
      <t xml:space="preserve">  </t>
    </r>
    <r>
      <rPr>
        <sz val="11"/>
        <rFont val="宋体"/>
        <family val="3"/>
        <charset val="134"/>
      </rPr>
      <t>一厨一阳台</t>
    </r>
    <phoneticPr fontId="5" type="noConversion"/>
  </si>
  <si>
    <t>联系地址：</t>
    <phoneticPr fontId="5" type="noConversion"/>
  </si>
  <si>
    <t>联系电话:83307188</t>
    <phoneticPr fontId="5" type="noConversion"/>
  </si>
  <si>
    <t>日期:2019-03-09</t>
    <phoneticPr fontId="5" type="noConversion"/>
  </si>
  <si>
    <t>公司地址：惠山区洛社镇天汇路1-5013号</t>
    <phoneticPr fontId="5" type="noConversion"/>
  </si>
  <si>
    <t>联系电话:18068330069</t>
    <phoneticPr fontId="5" type="noConversion"/>
  </si>
  <si>
    <t>业务：</t>
  </si>
  <si>
    <r>
      <t>设计</t>
    </r>
    <r>
      <rPr>
        <sz val="11"/>
        <rFont val="Times New Roman"/>
        <family val="1"/>
      </rPr>
      <t>:</t>
    </r>
  </si>
  <si>
    <t>编号</t>
  </si>
  <si>
    <r>
      <t>项</t>
    </r>
    <r>
      <rPr>
        <sz val="11"/>
        <rFont val="Times New Roman"/>
        <family val="1"/>
      </rPr>
      <t xml:space="preserve">  </t>
    </r>
    <r>
      <rPr>
        <sz val="11"/>
        <rFont val="宋体"/>
        <family val="3"/>
        <charset val="134"/>
      </rPr>
      <t>目</t>
    </r>
    <r>
      <rPr>
        <sz val="11"/>
        <rFont val="Times New Roman"/>
        <family val="1"/>
      </rPr>
      <t xml:space="preserve">  </t>
    </r>
    <r>
      <rPr>
        <sz val="11"/>
        <rFont val="宋体"/>
        <family val="3"/>
        <charset val="134"/>
      </rPr>
      <t>名</t>
    </r>
    <r>
      <rPr>
        <sz val="11"/>
        <rFont val="Times New Roman"/>
        <family val="1"/>
      </rPr>
      <t xml:space="preserve">  </t>
    </r>
    <r>
      <rPr>
        <sz val="11"/>
        <rFont val="宋体"/>
        <family val="3"/>
        <charset val="134"/>
      </rPr>
      <t>称</t>
    </r>
  </si>
  <si>
    <r>
      <t>项</t>
    </r>
    <r>
      <rPr>
        <sz val="11"/>
        <rFont val="Times New Roman"/>
        <family val="1"/>
      </rPr>
      <t xml:space="preserve">        </t>
    </r>
    <r>
      <rPr>
        <sz val="11"/>
        <rFont val="宋体"/>
        <family val="3"/>
        <charset val="134"/>
      </rPr>
      <t xml:space="preserve">目  </t>
    </r>
    <r>
      <rPr>
        <sz val="11"/>
        <rFont val="Times New Roman"/>
        <family val="1"/>
      </rPr>
      <t xml:space="preserve">      </t>
    </r>
    <r>
      <rPr>
        <sz val="11"/>
        <rFont val="宋体"/>
        <family val="3"/>
        <charset val="134"/>
      </rPr>
      <t>名</t>
    </r>
    <r>
      <rPr>
        <sz val="11"/>
        <rFont val="Times New Roman"/>
        <family val="1"/>
      </rPr>
      <t xml:space="preserve">        </t>
    </r>
    <r>
      <rPr>
        <sz val="11"/>
        <rFont val="宋体"/>
        <family val="3"/>
        <charset val="134"/>
      </rPr>
      <t>称</t>
    </r>
  </si>
  <si>
    <t>单位</t>
  </si>
  <si>
    <t>数量</t>
  </si>
  <si>
    <r>
      <t xml:space="preserve">   </t>
    </r>
    <r>
      <rPr>
        <sz val="11"/>
        <rFont val="宋体"/>
        <family val="3"/>
        <charset val="134"/>
      </rPr>
      <t>主、辅</t>
    </r>
    <r>
      <rPr>
        <sz val="11"/>
        <rFont val="Times New Roman"/>
        <family val="1"/>
      </rPr>
      <t xml:space="preserve"> </t>
    </r>
    <r>
      <rPr>
        <sz val="11"/>
        <rFont val="宋体"/>
        <family val="3"/>
        <charset val="134"/>
      </rPr>
      <t>材</t>
    </r>
    <r>
      <rPr>
        <sz val="11"/>
        <rFont val="Times New Roman"/>
        <family val="1"/>
      </rPr>
      <t xml:space="preserve"> </t>
    </r>
    <r>
      <rPr>
        <sz val="11"/>
        <rFont val="宋体"/>
        <family val="3"/>
        <charset val="134"/>
      </rPr>
      <t>料</t>
    </r>
    <r>
      <rPr>
        <sz val="11"/>
        <rFont val="Times New Roman"/>
        <family val="1"/>
      </rPr>
      <t xml:space="preserve"> </t>
    </r>
    <r>
      <rPr>
        <sz val="11"/>
        <rFont val="宋体"/>
        <family val="3"/>
        <charset val="134"/>
      </rPr>
      <t>费</t>
    </r>
  </si>
  <si>
    <t>合价</t>
  </si>
  <si>
    <t xml:space="preserve">                                                                                  </t>
    <phoneticPr fontId="5" type="noConversion"/>
  </si>
  <si>
    <t>辅料内容</t>
  </si>
  <si>
    <t>（主材名称、品牌、等级、规格）</t>
  </si>
  <si>
    <t>主材</t>
  </si>
  <si>
    <t>辅材</t>
  </si>
  <si>
    <t>单价</t>
  </si>
  <si>
    <t>一</t>
  </si>
  <si>
    <t>厨房</t>
  </si>
  <si>
    <t xml:space="preserve"> </t>
  </si>
  <si>
    <t>贴墙砖</t>
  </si>
  <si>
    <t>广东奥特曼300*600</t>
    <phoneticPr fontId="5" type="noConversion"/>
  </si>
  <si>
    <t>㎡</t>
  </si>
  <si>
    <t>水泥、黄砂、胶水</t>
    <phoneticPr fontId="5" type="noConversion"/>
  </si>
  <si>
    <t>地砖</t>
    <phoneticPr fontId="5" type="noConversion"/>
  </si>
  <si>
    <t>广东800*800【金陶美的家】</t>
    <phoneticPr fontId="5" type="noConversion"/>
  </si>
  <si>
    <t>厨房，餐客厅过道阳台地砖</t>
    <phoneticPr fontId="5" type="noConversion"/>
  </si>
  <si>
    <t>天棚吊顶</t>
  </si>
  <si>
    <t>铝合金集成吊顶</t>
    <phoneticPr fontId="5" type="noConversion"/>
  </si>
  <si>
    <r>
      <t>镀锌龙骨</t>
    </r>
    <r>
      <rPr>
        <sz val="9"/>
        <rFont val="Times New Roman"/>
        <family val="1"/>
      </rPr>
      <t>,</t>
    </r>
    <r>
      <rPr>
        <sz val="9"/>
        <rFont val="宋体"/>
        <family val="3"/>
        <charset val="134"/>
      </rPr>
      <t>丝杆</t>
    </r>
    <r>
      <rPr>
        <sz val="9"/>
        <rFont val="Times New Roman"/>
        <family val="1"/>
      </rPr>
      <t>,</t>
    </r>
    <r>
      <rPr>
        <sz val="9"/>
        <rFont val="宋体"/>
        <family val="3"/>
        <charset val="134"/>
      </rPr>
      <t>镙丝钉</t>
    </r>
  </si>
  <si>
    <t>门套</t>
    <phoneticPr fontId="5" type="noConversion"/>
  </si>
  <si>
    <t>实木复合烤漆门套</t>
    <phoneticPr fontId="5" type="noConversion"/>
  </si>
  <si>
    <t>m</t>
  </si>
  <si>
    <t>细木工  板木方 钉子  胶水</t>
  </si>
  <si>
    <t>移门</t>
    <phoneticPr fontId="5" type="noConversion"/>
  </si>
  <si>
    <t xml:space="preserve">钛合金移门 </t>
    <phoneticPr fontId="5" type="noConversion"/>
  </si>
  <si>
    <t>厂家定做安装</t>
    <phoneticPr fontId="5" type="noConversion"/>
  </si>
  <si>
    <t>下柜</t>
  </si>
  <si>
    <t>生态免漆家具板(好心情E0级)</t>
    <phoneticPr fontId="5" type="noConversion"/>
  </si>
  <si>
    <t>胶水,镙丝钉,隔板托【七叶白胶】</t>
    <phoneticPr fontId="5" type="noConversion"/>
  </si>
  <si>
    <t>上柜</t>
  </si>
  <si>
    <t>柜门</t>
    <phoneticPr fontId="5" type="noConversion"/>
  </si>
  <si>
    <t>无边框门</t>
    <phoneticPr fontId="5" type="noConversion"/>
  </si>
  <si>
    <t>厂家定做安装，【包含侧板】</t>
    <phoneticPr fontId="5" type="noConversion"/>
  </si>
  <si>
    <t>料理台台面</t>
  </si>
  <si>
    <t>石英石台面</t>
    <phoneticPr fontId="5" type="noConversion"/>
  </si>
  <si>
    <t>胶水,</t>
    <phoneticPr fontId="5" type="noConversion"/>
  </si>
  <si>
    <t>封落水管</t>
  </si>
  <si>
    <t>红砖、黄沙、水泥</t>
  </si>
  <si>
    <t>只</t>
  </si>
  <si>
    <t>进门鞋柜酒柜</t>
    <phoneticPr fontId="5" type="noConversion"/>
  </si>
  <si>
    <t>模压艺术门</t>
    <phoneticPr fontId="5" type="noConversion"/>
  </si>
  <si>
    <t>砌墙</t>
    <phoneticPr fontId="5" type="noConversion"/>
  </si>
  <si>
    <t>热水器</t>
  </si>
  <si>
    <t>业主自购</t>
    <phoneticPr fontId="5" type="noConversion"/>
  </si>
  <si>
    <t>台</t>
  </si>
  <si>
    <t>厂家安装包括辅料</t>
  </si>
  <si>
    <t>脱排</t>
  </si>
  <si>
    <t>业主自购</t>
  </si>
  <si>
    <t>排风管加长</t>
  </si>
  <si>
    <t>灶头</t>
  </si>
  <si>
    <t>专用波纹管</t>
  </si>
  <si>
    <t>厨房水斗</t>
    <phoneticPr fontId="5" type="noConversion"/>
  </si>
  <si>
    <t>套</t>
  </si>
  <si>
    <t>PVC下水管延长 防霉硅胶</t>
  </si>
  <si>
    <t>小计</t>
  </si>
  <si>
    <t>二</t>
    <phoneticPr fontId="5" type="noConversion"/>
  </si>
  <si>
    <t>客厅.+过道</t>
  </si>
  <si>
    <t>进门门套</t>
    <phoneticPr fontId="5" type="noConversion"/>
  </si>
  <si>
    <t>钉子、枪钉 胶水</t>
  </si>
  <si>
    <t>墙顶面批腻子粉</t>
  </si>
  <si>
    <t>墙、顶批平、磨平</t>
  </si>
  <si>
    <t>砂皮、绷带801胶水中南胶水</t>
    <phoneticPr fontId="5" type="noConversion"/>
  </si>
  <si>
    <t>墙顶面涂料</t>
  </si>
  <si>
    <t>多乐士120顶面墙面漆(一底二面)</t>
    <phoneticPr fontId="5" type="noConversion"/>
  </si>
  <si>
    <t>砂皮、胶水、绷带</t>
  </si>
  <si>
    <t>踢脚线</t>
  </si>
  <si>
    <t>艺术吊顶</t>
    <phoneticPr fontId="5" type="noConversion"/>
  </si>
  <si>
    <t>龙牌石膏板 龙骨</t>
    <phoneticPr fontId="5" type="noConversion"/>
  </si>
  <si>
    <t>个性化自购厂家安装</t>
    <phoneticPr fontId="5" type="noConversion"/>
  </si>
  <si>
    <t>背景墙</t>
    <phoneticPr fontId="5" type="noConversion"/>
  </si>
  <si>
    <t>项</t>
    <phoneticPr fontId="5" type="noConversion"/>
  </si>
  <si>
    <t>厂家安装</t>
  </si>
  <si>
    <t>三</t>
    <phoneticPr fontId="5" type="noConversion"/>
  </si>
  <si>
    <t>主卧</t>
    <phoneticPr fontId="5" type="noConversion"/>
  </si>
  <si>
    <t>门</t>
  </si>
  <si>
    <t>实木复合烤漆门</t>
    <phoneticPr fontId="5" type="noConversion"/>
  </si>
  <si>
    <t>五金锁具业主自购[不含线条外扣线】</t>
    <phoneticPr fontId="5" type="noConversion"/>
  </si>
  <si>
    <t>滚筒、羊毛刷、砂皮</t>
  </si>
  <si>
    <t>地板</t>
  </si>
  <si>
    <t>九立地板</t>
    <phoneticPr fontId="5" type="noConversion"/>
  </si>
  <si>
    <t>石膏线</t>
  </si>
  <si>
    <t>花样待定</t>
  </si>
  <si>
    <t>钉子、枪钉硅胶</t>
  </si>
  <si>
    <t>衣柜柜体</t>
    <phoneticPr fontId="5" type="noConversion"/>
  </si>
  <si>
    <t>过门槛</t>
    <phoneticPr fontId="5" type="noConversion"/>
  </si>
  <si>
    <t>地砖加工</t>
    <phoneticPr fontId="5" type="noConversion"/>
  </si>
  <si>
    <t>块</t>
    <phoneticPr fontId="5" type="noConversion"/>
  </si>
  <si>
    <t>窗台板</t>
  </si>
  <si>
    <t>新沙拉米黄人造石</t>
    <phoneticPr fontId="5" type="noConversion"/>
  </si>
  <si>
    <t>机械磨边,硅胶</t>
  </si>
  <si>
    <t>四</t>
    <phoneticPr fontId="5" type="noConversion"/>
  </si>
  <si>
    <t>次卧</t>
    <phoneticPr fontId="5" type="noConversion"/>
  </si>
  <si>
    <t>衣柜</t>
  </si>
  <si>
    <t>五</t>
    <phoneticPr fontId="5" type="noConversion"/>
  </si>
  <si>
    <t>北卧室</t>
    <phoneticPr fontId="5" type="noConversion"/>
  </si>
  <si>
    <t>门</t>
    <phoneticPr fontId="5" type="noConversion"/>
  </si>
  <si>
    <t>衣柜榻榻米</t>
    <phoneticPr fontId="5" type="noConversion"/>
  </si>
  <si>
    <t>电脑柜</t>
    <phoneticPr fontId="5" type="noConversion"/>
  </si>
  <si>
    <t>六</t>
    <phoneticPr fontId="5" type="noConversion"/>
  </si>
  <si>
    <t>客卫</t>
    <phoneticPr fontId="5" type="noConversion"/>
  </si>
  <si>
    <t>实木复合门</t>
    <phoneticPr fontId="5" type="noConversion"/>
  </si>
  <si>
    <t>地坪铺地砖</t>
  </si>
  <si>
    <t>德润公馆300*300</t>
    <phoneticPr fontId="5" type="noConversion"/>
  </si>
  <si>
    <t>水泥、黄砂、填缝剂</t>
  </si>
  <si>
    <t>广东德润公馆300*600</t>
    <phoneticPr fontId="5" type="noConversion"/>
  </si>
  <si>
    <t>座便器</t>
  </si>
  <si>
    <t>马桶专用法兰 防霉硅胶</t>
  </si>
  <si>
    <t>整体台盆</t>
  </si>
  <si>
    <t>下水管延长 防霉硅胶</t>
    <phoneticPr fontId="5" type="noConversion"/>
  </si>
  <si>
    <t>龙头</t>
  </si>
  <si>
    <t>生料带</t>
    <phoneticPr fontId="5" type="noConversion"/>
  </si>
  <si>
    <t>淋浴房</t>
    <phoneticPr fontId="5" type="noConversion"/>
  </si>
  <si>
    <t>拉丝型材 8mm钢化玻璃</t>
    <phoneticPr fontId="5" type="noConversion"/>
  </si>
  <si>
    <t>水泥、黄沙</t>
  </si>
  <si>
    <t>防水</t>
  </si>
  <si>
    <t>西卡柔性防水涂刷</t>
  </si>
  <si>
    <t>小桶,刷子</t>
  </si>
  <si>
    <t>七</t>
    <phoneticPr fontId="5" type="noConversion"/>
  </si>
  <si>
    <t>南阳台</t>
    <phoneticPr fontId="5" type="noConversion"/>
  </si>
  <si>
    <t>德润公馆300*600</t>
    <phoneticPr fontId="5" type="noConversion"/>
  </si>
  <si>
    <t>德润公馆800*800</t>
    <phoneticPr fontId="5" type="noConversion"/>
  </si>
  <si>
    <t>实木复合门套</t>
    <phoneticPr fontId="5" type="noConversion"/>
  </si>
  <si>
    <t>储物柜</t>
    <phoneticPr fontId="5" type="noConversion"/>
  </si>
  <si>
    <t>模压门</t>
    <phoneticPr fontId="5" type="noConversion"/>
  </si>
  <si>
    <t>八</t>
    <phoneticPr fontId="5" type="noConversion"/>
  </si>
  <si>
    <r>
      <t>水</t>
    </r>
    <r>
      <rPr>
        <b/>
        <sz val="10"/>
        <rFont val="Times New Roman"/>
        <family val="1"/>
      </rPr>
      <t xml:space="preserve"> </t>
    </r>
    <r>
      <rPr>
        <b/>
        <sz val="10"/>
        <rFont val="宋体"/>
        <family val="3"/>
        <charset val="134"/>
      </rPr>
      <t>电</t>
    </r>
    <r>
      <rPr>
        <b/>
        <sz val="10"/>
        <rFont val="Times New Roman"/>
        <family val="1"/>
      </rPr>
      <t xml:space="preserve">  </t>
    </r>
    <r>
      <rPr>
        <b/>
        <sz val="10"/>
        <rFont val="宋体"/>
        <family val="3"/>
        <charset val="134"/>
      </rPr>
      <t>煤</t>
    </r>
    <r>
      <rPr>
        <b/>
        <sz val="10"/>
        <rFont val="Times New Roman"/>
        <family val="1"/>
      </rPr>
      <t xml:space="preserve">  </t>
    </r>
    <r>
      <rPr>
        <b/>
        <sz val="10"/>
        <rFont val="宋体"/>
        <family val="3"/>
        <charset val="134"/>
      </rPr>
      <t>五金</t>
    </r>
  </si>
  <si>
    <r>
      <t>1.5MM</t>
    </r>
    <r>
      <rPr>
        <vertAlign val="superscript"/>
        <sz val="10"/>
        <rFont val="宋体"/>
        <family val="3"/>
        <charset val="134"/>
      </rPr>
      <t>2</t>
    </r>
    <r>
      <rPr>
        <sz val="10"/>
        <rFont val="宋体"/>
        <family val="3"/>
        <charset val="134"/>
      </rPr>
      <t>电线</t>
    </r>
  </si>
  <si>
    <t>喜爱国标电线/PVC线管</t>
  </si>
  <si>
    <t>含电线管开槽费</t>
  </si>
  <si>
    <r>
      <t>2.5MM</t>
    </r>
    <r>
      <rPr>
        <vertAlign val="superscript"/>
        <sz val="10"/>
        <rFont val="宋体"/>
        <family val="3"/>
        <charset val="134"/>
      </rPr>
      <t>2</t>
    </r>
    <r>
      <rPr>
        <sz val="10"/>
        <rFont val="宋体"/>
        <family val="3"/>
        <charset val="134"/>
      </rPr>
      <t>电线</t>
    </r>
  </si>
  <si>
    <r>
      <t>4MM</t>
    </r>
    <r>
      <rPr>
        <vertAlign val="superscript"/>
        <sz val="10"/>
        <rFont val="宋体"/>
        <family val="3"/>
        <charset val="134"/>
      </rPr>
      <t>2</t>
    </r>
    <r>
      <rPr>
        <sz val="10"/>
        <rFont val="宋体"/>
        <family val="3"/>
        <charset val="134"/>
      </rPr>
      <t>电线</t>
    </r>
  </si>
  <si>
    <t>电视线</t>
  </si>
  <si>
    <t>广电双频/PVC线管</t>
    <phoneticPr fontId="5" type="noConversion"/>
  </si>
  <si>
    <t>宽带线</t>
  </si>
  <si>
    <t>安普八芯双绞线/PVC线管</t>
    <phoneticPr fontId="5" type="noConversion"/>
  </si>
  <si>
    <t>开关插座(强电）</t>
  </si>
  <si>
    <t>亚摩斯</t>
    <phoneticPr fontId="5" type="noConversion"/>
  </si>
  <si>
    <t>含开关开槽费</t>
  </si>
  <si>
    <t>开关插座(弱电）</t>
  </si>
  <si>
    <t>冷热水管</t>
  </si>
  <si>
    <t>保利PP-R热熔6分管厂家保50年</t>
    <phoneticPr fontId="5" type="noConversion"/>
  </si>
  <si>
    <t>含开槽费</t>
  </si>
  <si>
    <t>灯具、小件安装</t>
  </si>
  <si>
    <t>项</t>
  </si>
  <si>
    <t>不包含水晶灯具安装</t>
  </si>
  <si>
    <t>九</t>
    <phoneticPr fontId="5" type="noConversion"/>
  </si>
  <si>
    <t>其他</t>
  </si>
  <si>
    <t>材料垃圾搬运</t>
  </si>
  <si>
    <t>铲墙</t>
    <phoneticPr fontId="5" type="noConversion"/>
  </si>
  <si>
    <t>机器钻孔</t>
  </si>
  <si>
    <t>敲墙</t>
    <phoneticPr fontId="5" type="noConversion"/>
  </si>
  <si>
    <t>门套打底</t>
    <phoneticPr fontId="5" type="noConversion"/>
  </si>
  <si>
    <t>封阳台</t>
    <phoneticPr fontId="5" type="noConversion"/>
  </si>
  <si>
    <t>998型材</t>
    <phoneticPr fontId="5" type="noConversion"/>
  </si>
  <si>
    <t>不含纱窗</t>
    <phoneticPr fontId="5" type="noConversion"/>
  </si>
  <si>
    <t>阳台铲墙模墙</t>
    <phoneticPr fontId="5" type="noConversion"/>
  </si>
  <si>
    <t>墙修补</t>
    <phoneticPr fontId="5" type="noConversion"/>
  </si>
  <si>
    <t>墙布</t>
    <phoneticPr fontId="5" type="noConversion"/>
  </si>
  <si>
    <t>地砖保护</t>
    <phoneticPr fontId="5" type="noConversion"/>
  </si>
  <si>
    <t>墙固</t>
    <phoneticPr fontId="5" type="noConversion"/>
  </si>
  <si>
    <t>保洁</t>
    <phoneticPr fontId="5" type="noConversion"/>
  </si>
  <si>
    <t>汇总栏</t>
  </si>
  <si>
    <t>十</t>
    <phoneticPr fontId="5" type="noConversion"/>
  </si>
  <si>
    <t>直接材料费</t>
  </si>
  <si>
    <t>A</t>
  </si>
  <si>
    <t>人工费</t>
  </si>
  <si>
    <t>B</t>
  </si>
  <si>
    <t>合计</t>
  </si>
  <si>
    <r>
      <t>A</t>
    </r>
    <r>
      <rPr>
        <b/>
        <sz val="10"/>
        <rFont val="宋体"/>
        <family val="3"/>
        <charset val="134"/>
      </rPr>
      <t xml:space="preserve">  +  B</t>
    </r>
  </si>
  <si>
    <t>C</t>
  </si>
  <si>
    <t>设计费</t>
  </si>
  <si>
    <r>
      <t xml:space="preserve">C  </t>
    </r>
    <r>
      <rPr>
        <b/>
        <sz val="10"/>
        <rFont val="Times New Roman"/>
        <family val="1"/>
      </rPr>
      <t>×</t>
    </r>
    <r>
      <rPr>
        <b/>
        <sz val="10"/>
        <rFont val="宋体"/>
        <family val="3"/>
        <charset val="134"/>
      </rPr>
      <t xml:space="preserve">  3%</t>
    </r>
  </si>
  <si>
    <t>D</t>
  </si>
  <si>
    <t>管理费</t>
  </si>
  <si>
    <r>
      <t xml:space="preserve">C  </t>
    </r>
    <r>
      <rPr>
        <b/>
        <sz val="10"/>
        <rFont val="Times New Roman"/>
        <family val="1"/>
      </rPr>
      <t>×</t>
    </r>
    <r>
      <rPr>
        <b/>
        <sz val="10"/>
        <rFont val="宋体"/>
        <family val="3"/>
        <charset val="134"/>
      </rPr>
      <t xml:space="preserve">  5%</t>
    </r>
  </si>
  <si>
    <t>免收</t>
  </si>
  <si>
    <t>E</t>
  </si>
  <si>
    <t>税收</t>
  </si>
  <si>
    <r>
      <t xml:space="preserve">(C+ D)  </t>
    </r>
    <r>
      <rPr>
        <b/>
        <sz val="10"/>
        <rFont val="Times New Roman"/>
        <family val="1"/>
      </rPr>
      <t>×</t>
    </r>
    <r>
      <rPr>
        <b/>
        <sz val="10"/>
        <rFont val="宋体"/>
        <family val="3"/>
        <charset val="134"/>
      </rPr>
      <t xml:space="preserve">  3.41%</t>
    </r>
  </si>
  <si>
    <t>免收</t>
    <phoneticPr fontId="5" type="noConversion"/>
  </si>
  <si>
    <t>F</t>
  </si>
  <si>
    <t>共计</t>
  </si>
  <si>
    <r>
      <t xml:space="preserve">C </t>
    </r>
    <r>
      <rPr>
        <b/>
        <sz val="10"/>
        <rFont val="宋体"/>
        <family val="3"/>
        <charset val="134"/>
      </rPr>
      <t>+ D + E</t>
    </r>
  </si>
  <si>
    <t>客户自理</t>
  </si>
  <si>
    <t>G</t>
  </si>
  <si>
    <r>
      <t>1</t>
    </r>
    <r>
      <rPr>
        <sz val="10"/>
        <rFont val="宋体"/>
        <family val="3"/>
        <charset val="134"/>
      </rPr>
      <t xml:space="preserve">.所有公司提供的木制品为一等品，预算内未表明的设备由业主提供;锁、拉手、灯具等个性化装饰五金甲方自购。                                </t>
    </r>
  </si>
  <si>
    <r>
      <t>说明</t>
    </r>
    <r>
      <rPr>
        <sz val="11"/>
        <rFont val="Times New Roman"/>
        <family val="1"/>
      </rPr>
      <t>:</t>
    </r>
  </si>
  <si>
    <r>
      <t>2.</t>
    </r>
    <r>
      <rPr>
        <sz val="10"/>
        <rFont val="宋体"/>
        <family val="3"/>
        <charset val="134"/>
      </rPr>
      <t>物业公司书面同意，敲混凝土承重墙费用另计，此工程装饰期间，免费使用水、电、煤。</t>
    </r>
  </si>
  <si>
    <r>
      <t>3.</t>
    </r>
    <r>
      <rPr>
        <sz val="10"/>
        <rFont val="宋体"/>
        <family val="3"/>
        <charset val="134"/>
      </rPr>
      <t>为了装饰效果煤气管道暗敷</t>
    </r>
    <r>
      <rPr>
        <sz val="10"/>
        <rFont val="Times New Roman"/>
        <family val="1"/>
      </rPr>
      <t>.</t>
    </r>
    <r>
      <rPr>
        <sz val="10"/>
        <rFont val="宋体"/>
        <family val="3"/>
        <charset val="134"/>
      </rPr>
      <t>业主予以认可</t>
    </r>
    <r>
      <rPr>
        <sz val="10"/>
        <rFont val="Times New Roman"/>
        <family val="1"/>
      </rPr>
      <t>.</t>
    </r>
    <r>
      <rPr>
        <sz val="10"/>
        <rFont val="宋体"/>
        <family val="3"/>
        <charset val="134"/>
      </rPr>
      <t>地砖加工贴墙面砖另加人工辅材</t>
    </r>
    <r>
      <rPr>
        <sz val="10"/>
        <rFont val="Times New Roman"/>
        <family val="1"/>
      </rPr>
      <t>(20</t>
    </r>
    <r>
      <rPr>
        <sz val="10"/>
        <rFont val="宋体"/>
        <family val="3"/>
        <charset val="134"/>
      </rPr>
      <t>元</t>
    </r>
    <r>
      <rPr>
        <sz val="10"/>
        <rFont val="Times New Roman"/>
        <family val="1"/>
      </rPr>
      <t>/M),</t>
    </r>
    <r>
      <rPr>
        <sz val="10"/>
        <rFont val="宋体"/>
        <family val="3"/>
        <charset val="134"/>
      </rPr>
      <t>墙顶面涂料面积均以地面积＊</t>
    </r>
    <r>
      <rPr>
        <sz val="10"/>
        <rFont val="Times New Roman"/>
        <family val="1"/>
      </rPr>
      <t>3.5</t>
    </r>
    <r>
      <rPr>
        <sz val="10"/>
        <rFont val="宋体"/>
        <family val="3"/>
        <charset val="134"/>
      </rPr>
      <t>所得</t>
    </r>
    <r>
      <rPr>
        <sz val="10"/>
        <rFont val="Times New Roman"/>
        <family val="1"/>
      </rPr>
      <t>.</t>
    </r>
    <phoneticPr fontId="5" type="noConversion"/>
  </si>
  <si>
    <r>
      <t>4.</t>
    </r>
    <r>
      <rPr>
        <sz val="10"/>
        <rFont val="宋体"/>
        <family val="3"/>
        <charset val="134"/>
      </rPr>
      <t>安装客户自备的装潢以外五金，以上列表中暂计单价项目结算时按实际价格计算</t>
    </r>
    <r>
      <rPr>
        <sz val="10"/>
        <rFont val="Times New Roman"/>
        <family val="1"/>
      </rPr>
      <t>,</t>
    </r>
    <r>
      <rPr>
        <sz val="10"/>
        <rFont val="宋体"/>
        <family val="3"/>
        <charset val="134"/>
      </rPr>
      <t>多退少补。</t>
    </r>
  </si>
  <si>
    <r>
      <t xml:space="preserve">5. </t>
    </r>
    <r>
      <rPr>
        <sz val="10"/>
        <rFont val="宋体"/>
        <family val="3"/>
        <charset val="134"/>
      </rPr>
      <t>施工过程中施工项目及工程量用料发生变更时</t>
    </r>
    <r>
      <rPr>
        <sz val="10"/>
        <rFont val="Times New Roman"/>
        <family val="1"/>
      </rPr>
      <t>,</t>
    </r>
    <r>
      <rPr>
        <sz val="10"/>
        <rFont val="宋体"/>
        <family val="3"/>
        <charset val="134"/>
      </rPr>
      <t>不论甲方要求或乙方施工需要均要通过工程部按公司操作规定书面调整通知</t>
    </r>
    <r>
      <rPr>
        <sz val="10"/>
        <rFont val="Times New Roman"/>
        <family val="1"/>
      </rPr>
      <t>,</t>
    </r>
    <r>
      <rPr>
        <sz val="10"/>
        <rFont val="宋体"/>
        <family val="3"/>
        <charset val="134"/>
      </rPr>
      <t>方可调整施工内容</t>
    </r>
    <r>
      <rPr>
        <sz val="10"/>
        <rFont val="Times New Roman"/>
        <family val="1"/>
      </rPr>
      <t>.</t>
    </r>
  </si>
  <si>
    <r>
      <t>6.</t>
    </r>
    <r>
      <rPr>
        <sz val="10"/>
        <rFont val="宋体"/>
        <family val="3"/>
        <charset val="134"/>
      </rPr>
      <t>本预算表上的合同总价除暂计单价为按实结算的可浮动的价格外</t>
    </r>
    <r>
      <rPr>
        <sz val="10"/>
        <rFont val="Times New Roman"/>
        <family val="1"/>
      </rPr>
      <t>,</t>
    </r>
    <r>
      <rPr>
        <sz val="10"/>
        <rFont val="宋体"/>
        <family val="3"/>
        <charset val="134"/>
      </rPr>
      <t>其余价格及计算方式均为合同最终定价</t>
    </r>
    <r>
      <rPr>
        <sz val="10"/>
        <rFont val="Times New Roman"/>
        <family val="1"/>
      </rPr>
      <t>,</t>
    </r>
    <r>
      <rPr>
        <sz val="10"/>
        <rFont val="宋体"/>
        <family val="3"/>
        <charset val="134"/>
      </rPr>
      <t>即一口价。</t>
    </r>
  </si>
  <si>
    <r>
      <t>7.</t>
    </r>
    <r>
      <rPr>
        <sz val="10"/>
        <rFont val="宋体"/>
        <family val="3"/>
        <charset val="134"/>
      </rPr>
      <t>此表为正本合同的附件</t>
    </r>
    <r>
      <rPr>
        <sz val="10"/>
        <rFont val="Times New Roman"/>
        <family val="1"/>
      </rPr>
      <t>,</t>
    </r>
    <r>
      <rPr>
        <sz val="10"/>
        <rFont val="宋体"/>
        <family val="3"/>
        <charset val="134"/>
      </rPr>
      <t>与正本合同享有同等的法律效力。</t>
    </r>
    <r>
      <rPr>
        <sz val="10"/>
        <rFont val="Times New Roman"/>
        <family val="1"/>
      </rPr>
      <t xml:space="preserve">                         </t>
    </r>
    <r>
      <rPr>
        <b/>
        <sz val="10"/>
        <rFont val="Times New Roman"/>
        <family val="1"/>
      </rPr>
      <t xml:space="preserve"> *</t>
    </r>
    <r>
      <rPr>
        <b/>
        <sz val="10"/>
        <rFont val="宋体"/>
        <family val="3"/>
        <charset val="134"/>
      </rPr>
      <t>注</t>
    </r>
    <r>
      <rPr>
        <b/>
        <sz val="10"/>
        <rFont val="Times New Roman"/>
        <family val="1"/>
      </rPr>
      <t>*</t>
    </r>
    <r>
      <rPr>
        <b/>
        <sz val="10"/>
        <rFont val="宋体"/>
        <family val="3"/>
        <charset val="134"/>
      </rPr>
      <t>此表为正本合同的附件，于正本合同同行。在未签订正本合同前公司人员不得擅自外泄。</t>
    </r>
  </si>
  <si>
    <t>700000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</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</si>
</sst>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quot;¥&quot;#,##0.00;&quot;¥&quot;\-#,##0.00"/>
    <numFmt numFmtId="176" formatCode="0.00_);[Red]\(0.00\)"/>
    <numFmt numFmtId="177" formatCode="0.0_);[Red]\(0.0\)"/>
    <numFmt numFmtId="178" formatCode="0_ "/>
    <numFmt numFmtId="179" formatCode="0.00_ "/>
    <numFmt numFmtId="180" formatCode="0.0%"/>
  </numFmts>
  <fonts count="25" x14ac:knownFonts="1">
    <font>
      <sz val="11"/>
      <color theme="1"/>
      <name val="等线"/>
      <family val="2"/>
      <charset val="134"/>
      <scheme val="minor"/>
    </font>
    <font>
      <b/>
      <sz val="30"/>
      <name val="华文行楷"/>
      <family val="3"/>
      <charset val="134"/>
    </font>
    <font>
      <b/>
      <sz val="16"/>
      <name val="Times New Roman"/>
      <family val="1"/>
    </font>
    <font>
      <b/>
      <sz val="16"/>
      <name val="华文行楷"/>
      <family val="3"/>
      <charset val="134"/>
    </font>
    <font>
      <sz val="9"/>
      <name val="等线"/>
      <family val="2"/>
      <charset val="134"/>
      <scheme val="minor"/>
    </font>
    <font>
      <sz val="9"/>
      <name val="宋体"/>
      <family val="3"/>
      <charset val="134"/>
    </font>
    <font>
      <b/>
      <sz val="30"/>
      <name val="黑体"/>
      <family val="3"/>
      <charset val="134"/>
    </font>
    <font>
      <sz val="11"/>
      <name val="宋体"/>
      <family val="3"/>
      <charset val="134"/>
    </font>
    <font>
      <sz val="11"/>
      <name val="Times New Roman"/>
      <family val="1"/>
    </font>
    <font>
      <b/>
      <sz val="11"/>
      <name val="宋体"/>
      <family val="3"/>
      <charset val="134"/>
    </font>
    <font>
      <b/>
      <sz val="10"/>
      <name val="宋体"/>
      <family val="3"/>
      <charset val="134"/>
    </font>
    <font>
      <sz val="10"/>
      <name val="宋体"/>
      <family val="3"/>
      <charset val="134"/>
    </font>
    <font>
      <b/>
      <sz val="10"/>
      <name val="Times New Roman"/>
      <family val="1"/>
    </font>
    <font>
      <sz val="11"/>
      <color indexed="8"/>
      <name val="宋体"/>
      <family val="3"/>
      <charset val="134"/>
    </font>
    <font>
      <sz val="10"/>
      <color indexed="8"/>
      <name val="宋体"/>
      <family val="3"/>
      <charset val="134"/>
    </font>
    <font>
      <sz val="9"/>
      <name val="Times New Roman"/>
      <family val="1"/>
    </font>
    <font>
      <sz val="10"/>
      <color indexed="8"/>
      <name val="Times New Roman"/>
      <family val="1"/>
    </font>
    <font>
      <sz val="9"/>
      <color indexed="8"/>
      <name val="宋体"/>
      <family val="3"/>
      <charset val="134"/>
    </font>
    <font>
      <b/>
      <i/>
      <sz val="10"/>
      <name val="宋体"/>
      <family val="3"/>
      <charset val="134"/>
    </font>
    <font>
      <sz val="10"/>
      <name val="Times New Roman"/>
      <family val="1"/>
    </font>
    <font>
      <vertAlign val="superscript"/>
      <sz val="10"/>
      <name val="宋体"/>
      <family val="3"/>
      <charset val="134"/>
    </font>
    <font>
      <b/>
      <sz val="9"/>
      <name val="宋体"/>
      <family val="3"/>
      <charset val="134"/>
    </font>
    <font>
      <b/>
      <i/>
      <sz val="11"/>
      <name val="宋体"/>
      <family val="3"/>
      <charset val="134"/>
    </font>
    <font>
      <i/>
      <sz val="10"/>
      <name val="宋体"/>
      <family val="3"/>
      <charset val="134"/>
    </font>
    <font>
      <sz val="12"/>
      <color indexed="10"/>
      <name val="宋体"/>
      <family val="3"/>
      <charset val="134"/>
    </font>
  </fonts>
  <fills count="8">
    <fill>
      <patternFill patternType="none"/>
    </fill>
    <fill>
      <patternFill patternType="gray125"/>
    </fill>
    <fill>
      <patternFill patternType="solid">
        <fgColor indexed="9"/>
        <bgColor indexed="64"/>
      </patternFill>
    </fill>
    <fill>
      <patternFill patternType="gray0625">
        <bgColor indexed="9"/>
      </patternFill>
    </fill>
    <fill>
      <patternFill patternType="solid">
        <fgColor rgb="FFFFFF00"/>
        <bgColor indexed="64"/>
      </patternFill>
    </fill>
    <fill>
      <patternFill patternType="gray0625">
        <bgColor rgb="FFFFFF00"/>
      </patternFill>
    </fill>
    <fill>
      <patternFill patternType="solid">
        <fgColor theme="5" tint="0.39997558519241921"/>
        <bgColor indexed="64"/>
      </patternFill>
    </fill>
    <fill>
      <patternFill patternType="solid">
        <fgColor theme="4" tint="-0.249977111117893"/>
        <bgColor indexed="64"/>
      </patternFill>
    </fill>
  </fills>
  <borders count="8">
    <border>
      <left/>
      <right/>
      <top/>
      <bottom/>
      <diagonal/>
    </border>
    <border>
      <left/>
      <right/>
      <top/>
      <bottom style="thin">
        <color indexed="64"/>
      </bottom>
      <diagonal/>
    </border>
    <border>
      <left/>
      <right/>
      <top/>
      <bottom style="hair">
        <color indexed="64"/>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s>
  <cellStyleXfs count="1">
    <xf numFmtId="0" fontId="0" fillId="0" borderId="0">
      <alignment vertical="center"/>
    </xf>
  </cellStyleXfs>
  <cellXfs count="90">
    <xf numFmtId="0" fontId="0" fillId="0" borderId="0" xfId="0">
      <alignment vertical="center"/>
    </xf>
    <xf numFmtId="0" fontId="7" fillId="0" borderId="0" xfId="0" applyFont="1" applyAlignment="1">
      <alignment horizontal="left" vertical="center"/>
    </xf>
    <xf numFmtId="0" fontId="7" fillId="0" borderId="3" xfId="0" applyFont="1" applyBorder="1" applyAlignment="1">
      <alignment horizontal="center" vertical="center"/>
    </xf>
    <xf numFmtId="0" fontId="8" fillId="0" borderId="3" xfId="0" applyFont="1" applyBorder="1" applyAlignment="1">
      <alignment horizontal="left" vertical="center"/>
    </xf>
    <xf numFmtId="0" fontId="9" fillId="2" borderId="3" xfId="0" applyFont="1" applyFill="1" applyBorder="1" applyAlignment="1">
      <alignment horizontal="center" vertical="center"/>
    </xf>
    <xf numFmtId="0" fontId="10" fillId="2" borderId="3" xfId="0" applyFont="1" applyFill="1" applyBorder="1" applyAlignment="1">
      <alignment horizontal="left" vertical="center"/>
    </xf>
    <xf numFmtId="0" fontId="11" fillId="2" borderId="3" xfId="0" applyFont="1" applyFill="1" applyBorder="1" applyAlignment="1">
      <alignment horizontal="left"/>
    </xf>
    <xf numFmtId="0" fontId="12" fillId="2" borderId="3"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3" xfId="0" applyFont="1" applyFill="1" applyBorder="1" applyAlignment="1"/>
    <xf numFmtId="0" fontId="7" fillId="2" borderId="3" xfId="0" applyFont="1" applyFill="1" applyBorder="1" applyAlignment="1">
      <alignment horizontal="center" vertical="center"/>
    </xf>
    <xf numFmtId="0" fontId="11" fillId="3" borderId="3" xfId="0" applyFont="1" applyFill="1" applyBorder="1" applyAlignment="1">
      <alignment horizontal="left" vertical="center"/>
    </xf>
    <xf numFmtId="0" fontId="11" fillId="2" borderId="3" xfId="0" applyFont="1" applyFill="1" applyBorder="1" applyAlignment="1">
      <alignment horizontal="left" vertical="center"/>
    </xf>
    <xf numFmtId="176" fontId="11" fillId="2" borderId="3" xfId="0" applyNumberFormat="1" applyFont="1" applyFill="1" applyBorder="1" applyAlignment="1">
      <alignment horizontal="center" vertical="center"/>
    </xf>
    <xf numFmtId="0" fontId="5" fillId="2" borderId="3" xfId="0" applyFont="1" applyFill="1" applyBorder="1" applyAlignment="1">
      <alignment horizontal="left" vertical="center"/>
    </xf>
    <xf numFmtId="0" fontId="13" fillId="2" borderId="3" xfId="0" applyFont="1" applyFill="1" applyBorder="1" applyAlignment="1">
      <alignment horizontal="center" vertical="center"/>
    </xf>
    <xf numFmtId="0" fontId="14" fillId="2" borderId="3" xfId="0" applyFont="1" applyFill="1" applyBorder="1" applyAlignment="1">
      <alignment horizontal="left" vertical="center"/>
    </xf>
    <xf numFmtId="0" fontId="14" fillId="2" borderId="3" xfId="0" applyFont="1" applyFill="1" applyBorder="1" applyAlignment="1">
      <alignment horizontal="center" vertical="center"/>
    </xf>
    <xf numFmtId="176" fontId="14" fillId="2" borderId="3" xfId="0" applyNumberFormat="1" applyFont="1" applyFill="1" applyBorder="1" applyAlignment="1">
      <alignment horizontal="center" vertical="center"/>
    </xf>
    <xf numFmtId="0" fontId="16" fillId="2" borderId="3" xfId="0" applyFont="1" applyFill="1" applyBorder="1" applyAlignment="1">
      <alignment horizontal="center" vertical="center"/>
    </xf>
    <xf numFmtId="0" fontId="17" fillId="2" borderId="3" xfId="0" applyFont="1" applyFill="1" applyBorder="1" applyAlignment="1">
      <alignment horizontal="left" vertical="center"/>
    </xf>
    <xf numFmtId="0" fontId="5" fillId="2" borderId="3" xfId="0" applyFont="1" applyFill="1" applyBorder="1" applyAlignment="1"/>
    <xf numFmtId="0" fontId="18" fillId="2" borderId="3" xfId="0" applyFont="1" applyFill="1" applyBorder="1" applyAlignment="1">
      <alignment horizontal="center" vertical="center"/>
    </xf>
    <xf numFmtId="176" fontId="10" fillId="2" borderId="3" xfId="0" applyNumberFormat="1" applyFont="1" applyFill="1" applyBorder="1" applyAlignment="1">
      <alignment horizontal="center" vertical="center"/>
    </xf>
    <xf numFmtId="10" fontId="5" fillId="2" borderId="3" xfId="0" applyNumberFormat="1" applyFont="1" applyFill="1" applyBorder="1" applyAlignment="1">
      <alignment horizontal="left" vertical="center"/>
    </xf>
    <xf numFmtId="10" fontId="5" fillId="0" borderId="3" xfId="0" applyNumberFormat="1" applyFont="1" applyBorder="1" applyAlignment="1">
      <alignment horizontal="left" vertical="center"/>
    </xf>
    <xf numFmtId="0" fontId="19" fillId="2" borderId="3" xfId="0" applyFont="1" applyFill="1" applyBorder="1" applyAlignment="1">
      <alignment horizontal="center" vertical="center"/>
    </xf>
    <xf numFmtId="176" fontId="11" fillId="2" borderId="3" xfId="0" applyNumberFormat="1" applyFont="1" applyFill="1" applyBorder="1" applyAlignment="1"/>
    <xf numFmtId="0" fontId="13" fillId="2" borderId="4" xfId="0" applyFont="1" applyFill="1" applyBorder="1" applyAlignment="1">
      <alignment horizontal="center" vertical="center"/>
    </xf>
    <xf numFmtId="0" fontId="7" fillId="2" borderId="4" xfId="0" applyFont="1" applyFill="1" applyBorder="1" applyAlignment="1">
      <alignment horizontal="center" vertical="center"/>
    </xf>
    <xf numFmtId="0" fontId="11" fillId="0" borderId="3" xfId="0" applyFont="1" applyBorder="1" applyAlignment="1">
      <alignment horizontal="left" vertical="center"/>
    </xf>
    <xf numFmtId="176" fontId="11" fillId="0" borderId="3" xfId="0" applyNumberFormat="1" applyFont="1" applyBorder="1" applyAlignment="1">
      <alignment horizontal="center" vertical="center"/>
    </xf>
    <xf numFmtId="0" fontId="0" fillId="0" borderId="0" xfId="0" applyAlignment="1"/>
    <xf numFmtId="0" fontId="21" fillId="2" borderId="3" xfId="0" applyFont="1" applyFill="1" applyBorder="1" applyAlignment="1"/>
    <xf numFmtId="178" fontId="11" fillId="2" borderId="3" xfId="0" applyNumberFormat="1" applyFont="1" applyFill="1" applyBorder="1" applyAlignment="1">
      <alignment horizontal="center" vertical="center"/>
    </xf>
    <xf numFmtId="4" fontId="11" fillId="2" borderId="3" xfId="0" applyNumberFormat="1" applyFont="1" applyFill="1" applyBorder="1" applyAlignment="1">
      <alignment horizontal="center" vertical="center"/>
    </xf>
    <xf numFmtId="179" fontId="11" fillId="2" borderId="3" xfId="0" applyNumberFormat="1" applyFont="1" applyFill="1" applyBorder="1" applyAlignment="1">
      <alignment horizontal="center"/>
    </xf>
    <xf numFmtId="0" fontId="22" fillId="2" borderId="3" xfId="0" applyFont="1" applyFill="1" applyBorder="1" applyAlignment="1"/>
    <xf numFmtId="0" fontId="8" fillId="0" borderId="3" xfId="0" applyFont="1" applyBorder="1" applyAlignment="1">
      <alignment horizontal="center" vertical="center"/>
    </xf>
    <xf numFmtId="4" fontId="11" fillId="0" borderId="3" xfId="0" applyNumberFormat="1" applyFont="1" applyBorder="1" applyAlignment="1">
      <alignment horizontal="left"/>
    </xf>
    <xf numFmtId="0" fontId="19" fillId="0" borderId="3" xfId="0" applyFont="1" applyBorder="1" applyAlignment="1">
      <alignment horizontal="center" vertical="center"/>
    </xf>
    <xf numFmtId="4" fontId="23" fillId="2" borderId="3" xfId="0" applyNumberFormat="1" applyFont="1" applyFill="1" applyBorder="1" applyAlignment="1">
      <alignment horizontal="center" vertical="center"/>
    </xf>
    <xf numFmtId="0" fontId="0" fillId="2" borderId="3" xfId="0" applyFill="1" applyBorder="1" applyAlignment="1"/>
    <xf numFmtId="7" fontId="22" fillId="2" borderId="3" xfId="0" applyNumberFormat="1" applyFont="1" applyFill="1" applyBorder="1" applyAlignment="1"/>
    <xf numFmtId="0" fontId="12" fillId="0" borderId="3" xfId="0" applyFont="1" applyBorder="1" applyAlignment="1">
      <alignment horizontal="left" vertical="center"/>
    </xf>
    <xf numFmtId="0" fontId="10" fillId="0" borderId="3" xfId="0" applyFont="1" applyBorder="1" applyAlignment="1">
      <alignment horizontal="left" vertical="center"/>
    </xf>
    <xf numFmtId="180" fontId="11" fillId="0" borderId="3" xfId="0" applyNumberFormat="1" applyFont="1" applyBorder="1" applyAlignment="1">
      <alignment horizontal="center" vertical="center"/>
    </xf>
    <xf numFmtId="7" fontId="10" fillId="2" borderId="3" xfId="0" applyNumberFormat="1" applyFont="1" applyFill="1" applyBorder="1" applyAlignment="1"/>
    <xf numFmtId="10" fontId="11" fillId="0" borderId="3" xfId="0" applyNumberFormat="1" applyFont="1" applyBorder="1" applyAlignment="1">
      <alignment horizontal="center" vertical="center"/>
    </xf>
    <xf numFmtId="0" fontId="19" fillId="0" borderId="5" xfId="0" applyFont="1" applyBorder="1" applyAlignment="1">
      <alignment horizontal="left" vertical="center"/>
    </xf>
    <xf numFmtId="0" fontId="19" fillId="0" borderId="6" xfId="0" applyFont="1" applyBorder="1" applyAlignment="1">
      <alignment horizontal="left" vertical="center"/>
    </xf>
    <xf numFmtId="0" fontId="11" fillId="0" borderId="3" xfId="0" applyFont="1" applyBorder="1" applyAlignment="1">
      <alignment horizontal="center" vertical="center"/>
    </xf>
    <xf numFmtId="0" fontId="0" fillId="0" borderId="5" xfId="0" applyBorder="1" applyAlignment="1"/>
    <xf numFmtId="0" fontId="0" fillId="0" borderId="6" xfId="0" applyBorder="1" applyAlignment="1"/>
    <xf numFmtId="0" fontId="0" fillId="0" borderId="7" xfId="0" applyBorder="1" applyAlignment="1"/>
    <xf numFmtId="0" fontId="7" fillId="0" borderId="3" xfId="0" applyFont="1" applyBorder="1" applyAlignment="1">
      <alignment horizontal="left" vertical="center"/>
    </xf>
    <xf numFmtId="0" fontId="19" fillId="0" borderId="3" xfId="0" applyFont="1" applyBorder="1" applyAlignment="1">
      <alignment horizontal="left" vertical="center"/>
    </xf>
    <xf numFmtId="0" fontId="19" fillId="0" borderId="7" xfId="0" applyFont="1" applyBorder="1" applyAlignment="1">
      <alignment horizontal="left" vertical="center"/>
    </xf>
    <xf numFmtId="0" fontId="19" fillId="0" borderId="3" xfId="0" applyFont="1" applyBorder="1" applyAlignment="1">
      <alignment horizontal="left"/>
    </xf>
    <xf numFmtId="0" fontId="11" fillId="0" borderId="3" xfId="0" applyFont="1" applyBorder="1" applyAlignment="1"/>
    <xf numFmtId="0" fontId="24" fillId="0" borderId="0" xfId="0" applyFont="1" applyAlignment="1"/>
    <xf numFmtId="0" fontId="13" fillId="4" borderId="3" xfId="0" applyFont="1" applyFill="1" applyBorder="1" applyAlignment="1">
      <alignment horizontal="center" vertical="center"/>
    </xf>
    <xf numFmtId="0" fontId="14" fillId="4" borderId="3" xfId="0" applyFont="1" applyFill="1" applyBorder="1" applyAlignment="1">
      <alignment horizontal="left" vertical="center"/>
    </xf>
    <xf numFmtId="0" fontId="11" fillId="4" borderId="3" xfId="0" applyFont="1" applyFill="1" applyBorder="1" applyAlignment="1">
      <alignment horizontal="left" vertical="center"/>
    </xf>
    <xf numFmtId="0" fontId="14" fillId="4" borderId="3" xfId="0" applyFont="1" applyFill="1" applyBorder="1" applyAlignment="1">
      <alignment horizontal="center" vertical="center"/>
    </xf>
    <xf numFmtId="176" fontId="14" fillId="4" borderId="3" xfId="0" applyNumberFormat="1" applyFont="1" applyFill="1" applyBorder="1" applyAlignment="1">
      <alignment horizontal="center" vertical="center"/>
    </xf>
    <xf numFmtId="176" fontId="11" fillId="4" borderId="3" xfId="0" applyNumberFormat="1" applyFont="1" applyFill="1" applyBorder="1" applyAlignment="1">
      <alignment horizontal="center" vertical="center"/>
    </xf>
    <xf numFmtId="0" fontId="5" fillId="4" borderId="3" xfId="0" applyFont="1" applyFill="1" applyBorder="1" applyAlignment="1">
      <alignment horizontal="left" vertical="center"/>
    </xf>
    <xf numFmtId="0" fontId="0" fillId="4" borderId="0" xfId="0" applyFill="1">
      <alignment vertical="center"/>
    </xf>
    <xf numFmtId="0" fontId="16" fillId="4" borderId="3" xfId="0" applyFont="1" applyFill="1" applyBorder="1" applyAlignment="1">
      <alignment horizontal="center" vertical="center"/>
    </xf>
    <xf numFmtId="0" fontId="11" fillId="4" borderId="3" xfId="0" applyFont="1" applyFill="1" applyBorder="1" applyAlignment="1">
      <alignment horizontal="center" vertical="center"/>
    </xf>
    <xf numFmtId="0" fontId="17" fillId="4" borderId="3" xfId="0" applyFont="1" applyFill="1" applyBorder="1" applyAlignment="1">
      <alignment horizontal="left" vertical="center"/>
    </xf>
    <xf numFmtId="0" fontId="7" fillId="4" borderId="3" xfId="0" applyFont="1" applyFill="1" applyBorder="1" applyAlignment="1">
      <alignment horizontal="center" vertical="center"/>
    </xf>
    <xf numFmtId="0" fontId="5" fillId="4" borderId="3" xfId="0" applyFont="1" applyFill="1" applyBorder="1" applyAlignment="1"/>
    <xf numFmtId="0" fontId="11" fillId="5" borderId="3" xfId="0" applyFont="1" applyFill="1" applyBorder="1" applyAlignment="1">
      <alignment horizontal="left" vertical="center"/>
    </xf>
    <xf numFmtId="0" fontId="13" fillId="4" borderId="4" xfId="0" applyFont="1" applyFill="1" applyBorder="1" applyAlignment="1">
      <alignment horizontal="center" vertical="center"/>
    </xf>
    <xf numFmtId="0" fontId="7" fillId="4" borderId="4" xfId="0" applyFont="1" applyFill="1" applyBorder="1" applyAlignment="1">
      <alignment horizontal="center" vertical="center"/>
    </xf>
    <xf numFmtId="0" fontId="19" fillId="4" borderId="3" xfId="0" applyFont="1" applyFill="1" applyBorder="1" applyAlignment="1">
      <alignment horizontal="center" vertical="center"/>
    </xf>
    <xf numFmtId="177" fontId="11" fillId="4" borderId="3" xfId="0" applyNumberFormat="1" applyFont="1" applyFill="1" applyBorder="1" applyAlignment="1">
      <alignment horizontal="center" vertical="center"/>
    </xf>
    <xf numFmtId="0" fontId="13" fillId="0" borderId="4" xfId="0" applyFont="1" applyBorder="1" applyAlignment="1">
      <alignment horizontal="center" vertical="center"/>
    </xf>
    <xf numFmtId="0" fontId="5" fillId="0" borderId="3" xfId="0" applyFont="1" applyBorder="1" applyAlignment="1">
      <alignment horizontal="left" vertical="center"/>
    </xf>
    <xf numFmtId="176" fontId="5" fillId="6" borderId="3" xfId="0" applyNumberFormat="1" applyFont="1" applyFill="1" applyBorder="1" applyAlignment="1">
      <alignment horizontal="left" vertical="center"/>
    </xf>
    <xf numFmtId="176" fontId="5" fillId="6" borderId="3" xfId="0" applyNumberFormat="1" applyFont="1" applyFill="1" applyBorder="1" applyAlignment="1"/>
    <xf numFmtId="176" fontId="11" fillId="6" borderId="3" xfId="0" applyNumberFormat="1" applyFont="1" applyFill="1" applyBorder="1" applyAlignment="1"/>
    <xf numFmtId="176" fontId="0" fillId="7" borderId="0" xfId="0" applyNumberFormat="1" applyFill="1">
      <alignment vertical="center"/>
    </xf>
    <xf numFmtId="0" fontId="7" fillId="0" borderId="3" xfId="0" applyFont="1" applyBorder="1" applyAlignment="1">
      <alignment horizontal="center" vertical="center"/>
    </xf>
    <xf numFmtId="0" fontId="7" fillId="0" borderId="0" xfId="0" applyFont="1" applyAlignment="1">
      <alignment horizontal="lef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2" xfId="0" applyFont="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4D1FC-D919-4ABE-B713-6A44A8ABE030}">
  <dimension ref="A1:L147"/>
  <sheetViews>
    <sheetView tabSelected="1" topLeftCell="A99" workbookViewId="0">
      <selection activeCell="K132" sqref="K132"/>
    </sheetView>
  </sheetViews>
  <sheetFormatPr defaultRowHeight="14.25" x14ac:dyDescent="0.2"/>
  <cols>
    <col min="1" max="1" width="3" style="32" customWidth="1"/>
    <col min="2" max="2" width="18.75" style="32" customWidth="1"/>
    <col min="3" max="3" width="29.875" style="32" customWidth="1"/>
    <col min="4" max="4" width="5.625" style="32" customWidth="1"/>
    <col min="5" max="5" width="9.5" style="32" customWidth="1"/>
    <col min="6" max="6" width="10.25" style="32" customWidth="1"/>
    <col min="7" max="7" width="9.5" style="32" customWidth="1"/>
    <col min="8" max="8" width="11.125" style="32" customWidth="1"/>
    <col min="9" max="9" width="10" style="32" customWidth="1"/>
    <col min="10" max="10" width="11.5" style="32" customWidth="1"/>
    <col min="11" max="11" width="28" style="32" customWidth="1"/>
    <col min="12" max="12" width="9.5" bestFit="1" customWidth="1"/>
  </cols>
  <sheetData>
    <row r="1" spans="1:11" ht="39.75" x14ac:dyDescent="0.2">
      <c r="A1" s="87" t="s">
        <v>0</v>
      </c>
      <c r="B1" s="88"/>
      <c r="C1" s="88"/>
      <c r="D1" s="88"/>
      <c r="E1" s="88"/>
      <c r="F1" s="88"/>
      <c r="G1" s="88"/>
      <c r="H1" s="88"/>
      <c r="I1" s="88"/>
      <c r="J1" s="88"/>
      <c r="K1" s="88"/>
    </row>
    <row r="2" spans="1:11" ht="15" x14ac:dyDescent="0.2">
      <c r="A2" s="89" t="s">
        <v>1</v>
      </c>
      <c r="B2" s="89"/>
      <c r="C2" s="89"/>
      <c r="D2" s="89"/>
      <c r="E2" s="89"/>
      <c r="F2" s="89"/>
      <c r="G2" s="89"/>
      <c r="H2" s="89"/>
      <c r="I2" s="89" t="s">
        <v>2</v>
      </c>
      <c r="J2" s="89"/>
      <c r="K2" s="89"/>
    </row>
    <row r="3" spans="1:11" x14ac:dyDescent="0.2">
      <c r="A3" s="89" t="s">
        <v>3</v>
      </c>
      <c r="B3" s="89"/>
      <c r="C3" s="89"/>
      <c r="D3" s="89" t="s">
        <v>4</v>
      </c>
      <c r="E3" s="89"/>
      <c r="F3" s="89"/>
      <c r="G3" s="89"/>
      <c r="H3" s="89"/>
      <c r="I3" s="89" t="s">
        <v>5</v>
      </c>
      <c r="J3" s="89"/>
      <c r="K3" s="89"/>
    </row>
    <row r="4" spans="1:11" ht="15" x14ac:dyDescent="0.2">
      <c r="A4" s="86" t="s">
        <v>6</v>
      </c>
      <c r="B4" s="86"/>
      <c r="C4" s="86"/>
      <c r="D4" s="86" t="s">
        <v>7</v>
      </c>
      <c r="E4" s="86"/>
      <c r="F4" s="86"/>
      <c r="G4" s="86"/>
      <c r="H4" s="86"/>
      <c r="I4" s="86" t="s">
        <v>8</v>
      </c>
      <c r="J4" s="86"/>
      <c r="K4" s="1" t="s">
        <v>9</v>
      </c>
    </row>
    <row r="5" spans="1:11" ht="15" x14ac:dyDescent="0.2">
      <c r="A5" s="85" t="s">
        <v>10</v>
      </c>
      <c r="B5" s="85" t="s">
        <v>11</v>
      </c>
      <c r="C5" s="2" t="s">
        <v>12</v>
      </c>
      <c r="D5" s="85" t="s">
        <v>13</v>
      </c>
      <c r="E5" s="85" t="s">
        <v>14</v>
      </c>
      <c r="F5" s="3" t="s">
        <v>15</v>
      </c>
      <c r="G5" s="2"/>
      <c r="H5" s="85" t="s">
        <v>16</v>
      </c>
      <c r="I5" s="2" t="s">
        <v>17</v>
      </c>
      <c r="J5" s="85" t="s">
        <v>16</v>
      </c>
      <c r="K5" s="85" t="s">
        <v>18</v>
      </c>
    </row>
    <row r="6" spans="1:11" x14ac:dyDescent="0.2">
      <c r="A6" s="85"/>
      <c r="B6" s="85"/>
      <c r="C6" s="2" t="s">
        <v>19</v>
      </c>
      <c r="D6" s="85"/>
      <c r="E6" s="85"/>
      <c r="F6" s="2" t="s">
        <v>20</v>
      </c>
      <c r="G6" s="2" t="s">
        <v>21</v>
      </c>
      <c r="H6" s="85"/>
      <c r="I6" s="2" t="s">
        <v>22</v>
      </c>
      <c r="J6" s="85"/>
      <c r="K6" s="85"/>
    </row>
    <row r="7" spans="1:11" x14ac:dyDescent="0.15">
      <c r="A7" s="4" t="s">
        <v>23</v>
      </c>
      <c r="B7" s="5" t="s">
        <v>24</v>
      </c>
      <c r="C7" s="6"/>
      <c r="D7" s="7"/>
      <c r="E7" s="8"/>
      <c r="F7" s="9"/>
      <c r="G7" s="9"/>
      <c r="H7" s="9" t="s">
        <v>25</v>
      </c>
      <c r="I7" s="9"/>
      <c r="J7" s="9"/>
      <c r="K7" s="9"/>
    </row>
    <row r="8" spans="1:11" x14ac:dyDescent="0.2">
      <c r="A8" s="10">
        <v>1</v>
      </c>
      <c r="B8" s="11" t="s">
        <v>26</v>
      </c>
      <c r="C8" s="12" t="s">
        <v>27</v>
      </c>
      <c r="D8" s="8" t="s">
        <v>28</v>
      </c>
      <c r="E8" s="8">
        <v>22</v>
      </c>
      <c r="F8" s="13">
        <v>50</v>
      </c>
      <c r="G8" s="13">
        <v>35</v>
      </c>
      <c r="H8" s="13">
        <f>E8*(F8+G8)</f>
        <v>1870</v>
      </c>
      <c r="I8" s="13">
        <v>35</v>
      </c>
      <c r="J8" s="13">
        <f>E8*I8</f>
        <v>770</v>
      </c>
      <c r="K8" s="14" t="s">
        <v>29</v>
      </c>
    </row>
    <row r="9" spans="1:11" s="68" customFormat="1" x14ac:dyDescent="0.2">
      <c r="A9" s="61">
        <v>2</v>
      </c>
      <c r="B9" s="62" t="s">
        <v>30</v>
      </c>
      <c r="C9" s="63" t="s">
        <v>31</v>
      </c>
      <c r="D9" s="64" t="s">
        <v>28</v>
      </c>
      <c r="E9" s="64">
        <v>5.5</v>
      </c>
      <c r="F9" s="65">
        <v>125</v>
      </c>
      <c r="G9" s="65">
        <v>35</v>
      </c>
      <c r="H9" s="66">
        <f>E9*(F9+G9)</f>
        <v>880</v>
      </c>
      <c r="I9" s="65">
        <v>35</v>
      </c>
      <c r="J9" s="65">
        <f>E9*I9</f>
        <v>192.5</v>
      </c>
      <c r="K9" s="67" t="s">
        <v>32</v>
      </c>
    </row>
    <row r="10" spans="1:11" x14ac:dyDescent="0.2">
      <c r="A10" s="10">
        <v>3</v>
      </c>
      <c r="B10" s="12" t="s">
        <v>33</v>
      </c>
      <c r="C10" s="12" t="s">
        <v>34</v>
      </c>
      <c r="D10" s="8" t="s">
        <v>28</v>
      </c>
      <c r="E10" s="8">
        <v>5</v>
      </c>
      <c r="F10" s="13">
        <v>80</v>
      </c>
      <c r="G10" s="13">
        <v>20</v>
      </c>
      <c r="H10" s="13">
        <f>E10*(F10+G10)</f>
        <v>500</v>
      </c>
      <c r="I10" s="13">
        <v>20</v>
      </c>
      <c r="J10" s="13">
        <f>E10*I10</f>
        <v>100</v>
      </c>
      <c r="K10" s="14" t="s">
        <v>35</v>
      </c>
    </row>
    <row r="11" spans="1:11" s="68" customFormat="1" x14ac:dyDescent="0.2">
      <c r="A11" s="61">
        <v>4</v>
      </c>
      <c r="B11" s="63" t="s">
        <v>36</v>
      </c>
      <c r="C11" s="62" t="s">
        <v>37</v>
      </c>
      <c r="D11" s="69" t="s">
        <v>38</v>
      </c>
      <c r="E11" s="70">
        <v>7</v>
      </c>
      <c r="F11" s="65">
        <v>120</v>
      </c>
      <c r="G11" s="66">
        <v>0</v>
      </c>
      <c r="H11" s="66">
        <f>E11*(F11+G11)</f>
        <v>840</v>
      </c>
      <c r="I11" s="66">
        <v>0</v>
      </c>
      <c r="J11" s="66">
        <f>E11*I11</f>
        <v>0</v>
      </c>
      <c r="K11" s="71" t="s">
        <v>39</v>
      </c>
    </row>
    <row r="12" spans="1:11" s="68" customFormat="1" x14ac:dyDescent="0.2">
      <c r="A12" s="72">
        <v>5</v>
      </c>
      <c r="B12" s="63" t="s">
        <v>40</v>
      </c>
      <c r="C12" s="62" t="s">
        <v>41</v>
      </c>
      <c r="D12" s="70" t="s">
        <v>28</v>
      </c>
      <c r="E12" s="70">
        <v>5</v>
      </c>
      <c r="F12" s="65">
        <v>280</v>
      </c>
      <c r="G12" s="66">
        <v>0</v>
      </c>
      <c r="H12" s="66">
        <f>E12*(F12+G12)</f>
        <v>1400</v>
      </c>
      <c r="I12" s="66">
        <v>0</v>
      </c>
      <c r="J12" s="66">
        <f>E12*I12</f>
        <v>0</v>
      </c>
      <c r="K12" s="71" t="s">
        <v>42</v>
      </c>
    </row>
    <row r="13" spans="1:11" s="68" customFormat="1" x14ac:dyDescent="0.2">
      <c r="A13" s="61">
        <v>6</v>
      </c>
      <c r="B13" s="62" t="s">
        <v>43</v>
      </c>
      <c r="C13" s="62" t="s">
        <v>44</v>
      </c>
      <c r="D13" s="69" t="s">
        <v>38</v>
      </c>
      <c r="E13" s="64">
        <v>4</v>
      </c>
      <c r="F13" s="65">
        <v>260</v>
      </c>
      <c r="G13" s="65">
        <v>80</v>
      </c>
      <c r="H13" s="65">
        <f t="shared" ref="H13:H24" si="0">E13*(F13+G13)</f>
        <v>1360</v>
      </c>
      <c r="I13" s="65">
        <v>120</v>
      </c>
      <c r="J13" s="65">
        <f t="shared" ref="J13:J24" si="1">E13*I13</f>
        <v>480</v>
      </c>
      <c r="K13" s="71" t="s">
        <v>45</v>
      </c>
    </row>
    <row r="14" spans="1:11" s="68" customFormat="1" x14ac:dyDescent="0.2">
      <c r="A14" s="72">
        <v>7</v>
      </c>
      <c r="B14" s="62" t="s">
        <v>46</v>
      </c>
      <c r="C14" s="62" t="s">
        <v>44</v>
      </c>
      <c r="D14" s="69" t="s">
        <v>38</v>
      </c>
      <c r="E14" s="64">
        <v>3</v>
      </c>
      <c r="F14" s="65">
        <v>260</v>
      </c>
      <c r="G14" s="65">
        <v>80</v>
      </c>
      <c r="H14" s="65">
        <f t="shared" si="0"/>
        <v>1020</v>
      </c>
      <c r="I14" s="65">
        <v>120</v>
      </c>
      <c r="J14" s="65">
        <f t="shared" si="1"/>
        <v>360</v>
      </c>
      <c r="K14" s="71" t="s">
        <v>45</v>
      </c>
    </row>
    <row r="15" spans="1:11" s="68" customFormat="1" x14ac:dyDescent="0.2">
      <c r="A15" s="61">
        <v>8</v>
      </c>
      <c r="B15" s="63" t="s">
        <v>47</v>
      </c>
      <c r="C15" s="63" t="s">
        <v>48</v>
      </c>
      <c r="D15" s="70" t="s">
        <v>28</v>
      </c>
      <c r="E15" s="70">
        <v>6</v>
      </c>
      <c r="F15" s="66">
        <v>260</v>
      </c>
      <c r="G15" s="66">
        <v>30</v>
      </c>
      <c r="H15" s="65">
        <f>E15*(F15+G15)</f>
        <v>1740</v>
      </c>
      <c r="I15" s="66">
        <v>40</v>
      </c>
      <c r="J15" s="66">
        <f>E15*I15</f>
        <v>240</v>
      </c>
      <c r="K15" s="71" t="s">
        <v>49</v>
      </c>
    </row>
    <row r="16" spans="1:11" s="68" customFormat="1" x14ac:dyDescent="0.2">
      <c r="A16" s="72">
        <v>9</v>
      </c>
      <c r="B16" s="62" t="s">
        <v>50</v>
      </c>
      <c r="C16" s="62" t="s">
        <v>51</v>
      </c>
      <c r="D16" s="69" t="s">
        <v>38</v>
      </c>
      <c r="E16" s="64">
        <v>5</v>
      </c>
      <c r="F16" s="65">
        <v>280</v>
      </c>
      <c r="G16" s="65">
        <v>5</v>
      </c>
      <c r="H16" s="65">
        <f t="shared" si="0"/>
        <v>1425</v>
      </c>
      <c r="I16" s="65">
        <v>15</v>
      </c>
      <c r="J16" s="65">
        <f t="shared" si="1"/>
        <v>75</v>
      </c>
      <c r="K16" s="71" t="s">
        <v>52</v>
      </c>
    </row>
    <row r="17" spans="1:11" s="68" customFormat="1" x14ac:dyDescent="0.15">
      <c r="A17" s="61">
        <v>10</v>
      </c>
      <c r="B17" s="63" t="s">
        <v>53</v>
      </c>
      <c r="C17" s="63" t="s">
        <v>54</v>
      </c>
      <c r="D17" s="70" t="s">
        <v>55</v>
      </c>
      <c r="E17" s="70">
        <v>2</v>
      </c>
      <c r="F17" s="66">
        <v>180</v>
      </c>
      <c r="G17" s="66">
        <v>60</v>
      </c>
      <c r="H17" s="66">
        <f>E17*(F17+G17)</f>
        <v>480</v>
      </c>
      <c r="I17" s="66">
        <v>200</v>
      </c>
      <c r="J17" s="66">
        <f>E17*I17</f>
        <v>400</v>
      </c>
      <c r="K17" s="73"/>
    </row>
    <row r="18" spans="1:11" x14ac:dyDescent="0.2">
      <c r="A18" s="10">
        <v>11</v>
      </c>
      <c r="B18" s="16" t="s">
        <v>56</v>
      </c>
      <c r="C18" s="16" t="s">
        <v>44</v>
      </c>
      <c r="D18" s="17" t="s">
        <v>28</v>
      </c>
      <c r="E18" s="17">
        <v>2.5</v>
      </c>
      <c r="F18" s="18">
        <v>300</v>
      </c>
      <c r="G18" s="18">
        <v>100</v>
      </c>
      <c r="H18" s="18">
        <f>E18*(F18+G18)</f>
        <v>1000</v>
      </c>
      <c r="I18" s="18">
        <v>150</v>
      </c>
      <c r="J18" s="18">
        <f>E18*I18</f>
        <v>375</v>
      </c>
      <c r="K18" s="20" t="s">
        <v>45</v>
      </c>
    </row>
    <row r="19" spans="1:11" s="68" customFormat="1" x14ac:dyDescent="0.2">
      <c r="A19" s="61">
        <v>12</v>
      </c>
      <c r="B19" s="63" t="s">
        <v>47</v>
      </c>
      <c r="C19" s="63" t="s">
        <v>57</v>
      </c>
      <c r="D19" s="70" t="s">
        <v>28</v>
      </c>
      <c r="E19" s="70">
        <v>1.2</v>
      </c>
      <c r="F19" s="66">
        <v>160</v>
      </c>
      <c r="G19" s="66">
        <v>40</v>
      </c>
      <c r="H19" s="65">
        <f>E19*(F19+G19)</f>
        <v>240</v>
      </c>
      <c r="I19" s="66">
        <v>50</v>
      </c>
      <c r="J19" s="66">
        <f>E19*I19</f>
        <v>60</v>
      </c>
      <c r="K19" s="71" t="s">
        <v>49</v>
      </c>
    </row>
    <row r="20" spans="1:11" s="68" customFormat="1" x14ac:dyDescent="0.15">
      <c r="A20" s="72">
        <v>13</v>
      </c>
      <c r="B20" s="63" t="s">
        <v>58</v>
      </c>
      <c r="C20" s="63" t="s">
        <v>54</v>
      </c>
      <c r="D20" s="70" t="s">
        <v>28</v>
      </c>
      <c r="E20" s="70">
        <v>2.7</v>
      </c>
      <c r="F20" s="66">
        <v>90</v>
      </c>
      <c r="G20" s="66">
        <v>60</v>
      </c>
      <c r="H20" s="66">
        <f>E20*(F20+G20)</f>
        <v>405</v>
      </c>
      <c r="I20" s="66">
        <v>80</v>
      </c>
      <c r="J20" s="66">
        <f>E20*I20</f>
        <v>216</v>
      </c>
      <c r="K20" s="73"/>
    </row>
    <row r="21" spans="1:11" x14ac:dyDescent="0.2">
      <c r="A21" s="15">
        <v>14</v>
      </c>
      <c r="B21" s="11" t="s">
        <v>59</v>
      </c>
      <c r="C21" s="12" t="s">
        <v>60</v>
      </c>
      <c r="D21" s="8" t="s">
        <v>61</v>
      </c>
      <c r="E21" s="8">
        <v>1</v>
      </c>
      <c r="F21" s="13">
        <v>0</v>
      </c>
      <c r="G21" s="13">
        <v>0</v>
      </c>
      <c r="H21" s="13">
        <f t="shared" si="0"/>
        <v>0</v>
      </c>
      <c r="I21" s="13">
        <v>0</v>
      </c>
      <c r="J21" s="13">
        <f t="shared" si="1"/>
        <v>0</v>
      </c>
      <c r="K21" s="12" t="s">
        <v>62</v>
      </c>
    </row>
    <row r="22" spans="1:11" x14ac:dyDescent="0.2">
      <c r="A22" s="10">
        <v>15</v>
      </c>
      <c r="B22" s="11" t="s">
        <v>63</v>
      </c>
      <c r="C22" s="12" t="s">
        <v>64</v>
      </c>
      <c r="D22" s="8" t="s">
        <v>61</v>
      </c>
      <c r="E22" s="8">
        <v>1</v>
      </c>
      <c r="F22" s="13">
        <v>0</v>
      </c>
      <c r="G22" s="13">
        <v>0</v>
      </c>
      <c r="H22" s="13">
        <f t="shared" si="0"/>
        <v>0</v>
      </c>
      <c r="I22" s="13">
        <v>0</v>
      </c>
      <c r="J22" s="13">
        <f t="shared" si="1"/>
        <v>0</v>
      </c>
      <c r="K22" s="14" t="s">
        <v>65</v>
      </c>
    </row>
    <row r="23" spans="1:11" x14ac:dyDescent="0.2">
      <c r="A23" s="15">
        <v>16</v>
      </c>
      <c r="B23" s="11" t="s">
        <v>66</v>
      </c>
      <c r="C23" s="12" t="s">
        <v>64</v>
      </c>
      <c r="D23" s="8" t="s">
        <v>61</v>
      </c>
      <c r="E23" s="8">
        <v>1</v>
      </c>
      <c r="F23" s="13">
        <v>0</v>
      </c>
      <c r="G23" s="13">
        <v>0</v>
      </c>
      <c r="H23" s="13">
        <f t="shared" si="0"/>
        <v>0</v>
      </c>
      <c r="I23" s="13">
        <v>0</v>
      </c>
      <c r="J23" s="13">
        <f t="shared" si="1"/>
        <v>0</v>
      </c>
      <c r="K23" s="14" t="s">
        <v>67</v>
      </c>
    </row>
    <row r="24" spans="1:11" x14ac:dyDescent="0.2">
      <c r="A24" s="10">
        <v>17</v>
      </c>
      <c r="B24" s="11" t="s">
        <v>68</v>
      </c>
      <c r="C24" s="12"/>
      <c r="D24" s="8" t="s">
        <v>69</v>
      </c>
      <c r="E24" s="8">
        <v>1</v>
      </c>
      <c r="F24" s="13"/>
      <c r="G24" s="13"/>
      <c r="H24" s="13">
        <f t="shared" si="0"/>
        <v>0</v>
      </c>
      <c r="I24" s="13">
        <v>50</v>
      </c>
      <c r="J24" s="13">
        <f t="shared" si="1"/>
        <v>50</v>
      </c>
      <c r="K24" s="14" t="s">
        <v>70</v>
      </c>
    </row>
    <row r="25" spans="1:11" x14ac:dyDescent="0.2">
      <c r="A25" s="10"/>
      <c r="B25" s="22" t="s">
        <v>71</v>
      </c>
      <c r="C25" s="12"/>
      <c r="D25" s="8"/>
      <c r="E25" s="8"/>
      <c r="F25" s="13"/>
      <c r="G25" s="13"/>
      <c r="H25" s="23">
        <f>SUM(H8:H24)</f>
        <v>13160</v>
      </c>
      <c r="I25" s="13"/>
      <c r="J25" s="23">
        <f>SUM(J8:J24)</f>
        <v>3318.5</v>
      </c>
      <c r="K25" s="81">
        <f>H25+J25-H8-J8-H10-J10-H18-J18</f>
        <v>11863.5</v>
      </c>
    </row>
    <row r="26" spans="1:11" x14ac:dyDescent="0.2">
      <c r="A26" s="4" t="s">
        <v>72</v>
      </c>
      <c r="B26" s="5" t="s">
        <v>73</v>
      </c>
      <c r="C26" s="12"/>
      <c r="D26" s="7"/>
      <c r="E26" s="8"/>
      <c r="F26" s="13"/>
      <c r="G26" s="13"/>
      <c r="H26" s="13"/>
      <c r="I26" s="13"/>
      <c r="J26" s="13"/>
      <c r="K26" s="14"/>
    </row>
    <row r="27" spans="1:11" x14ac:dyDescent="0.2">
      <c r="A27" s="15">
        <v>1</v>
      </c>
      <c r="B27" s="16" t="s">
        <v>74</v>
      </c>
      <c r="C27" s="16" t="s">
        <v>37</v>
      </c>
      <c r="D27" s="19" t="s">
        <v>38</v>
      </c>
      <c r="E27" s="17">
        <v>5.5</v>
      </c>
      <c r="F27" s="18">
        <v>90</v>
      </c>
      <c r="G27" s="18">
        <v>0</v>
      </c>
      <c r="H27" s="18">
        <f t="shared" ref="H27:H32" si="2">E27*(F27+G27)</f>
        <v>495</v>
      </c>
      <c r="I27" s="18">
        <v>0</v>
      </c>
      <c r="J27" s="18">
        <f t="shared" ref="J27:J32" si="3">E27*I27</f>
        <v>0</v>
      </c>
      <c r="K27" s="20" t="s">
        <v>75</v>
      </c>
    </row>
    <row r="28" spans="1:11" x14ac:dyDescent="0.2">
      <c r="A28" s="15">
        <v>2</v>
      </c>
      <c r="B28" s="12" t="s">
        <v>76</v>
      </c>
      <c r="C28" s="12" t="s">
        <v>77</v>
      </c>
      <c r="D28" s="8" t="s">
        <v>28</v>
      </c>
      <c r="E28" s="8">
        <v>95</v>
      </c>
      <c r="F28" s="13">
        <v>9</v>
      </c>
      <c r="G28" s="13">
        <v>4</v>
      </c>
      <c r="H28" s="13">
        <f t="shared" si="2"/>
        <v>1235</v>
      </c>
      <c r="I28" s="13">
        <v>6</v>
      </c>
      <c r="J28" s="13">
        <f t="shared" si="3"/>
        <v>570</v>
      </c>
      <c r="K28" s="24" t="s">
        <v>78</v>
      </c>
    </row>
    <row r="29" spans="1:11" x14ac:dyDescent="0.2">
      <c r="A29" s="15">
        <v>3</v>
      </c>
      <c r="B29" s="12" t="s">
        <v>79</v>
      </c>
      <c r="C29" s="12" t="s">
        <v>80</v>
      </c>
      <c r="D29" s="8" t="s">
        <v>28</v>
      </c>
      <c r="E29" s="8">
        <v>95</v>
      </c>
      <c r="F29" s="13">
        <v>7</v>
      </c>
      <c r="G29" s="13">
        <v>4</v>
      </c>
      <c r="H29" s="13">
        <f t="shared" si="2"/>
        <v>1045</v>
      </c>
      <c r="I29" s="13">
        <v>5</v>
      </c>
      <c r="J29" s="13">
        <f t="shared" si="3"/>
        <v>475</v>
      </c>
      <c r="K29" s="24" t="s">
        <v>81</v>
      </c>
    </row>
    <row r="30" spans="1:11" s="68" customFormat="1" x14ac:dyDescent="0.2">
      <c r="A30" s="61">
        <v>4</v>
      </c>
      <c r="B30" s="62" t="s">
        <v>30</v>
      </c>
      <c r="C30" s="63" t="s">
        <v>31</v>
      </c>
      <c r="D30" s="64" t="s">
        <v>28</v>
      </c>
      <c r="E30" s="64">
        <v>27.6</v>
      </c>
      <c r="F30" s="65">
        <v>125</v>
      </c>
      <c r="G30" s="65">
        <v>35</v>
      </c>
      <c r="H30" s="66">
        <f t="shared" si="2"/>
        <v>4416</v>
      </c>
      <c r="I30" s="65">
        <v>35</v>
      </c>
      <c r="J30" s="65">
        <f t="shared" si="3"/>
        <v>966</v>
      </c>
      <c r="K30" s="67" t="s">
        <v>32</v>
      </c>
    </row>
    <row r="31" spans="1:11" x14ac:dyDescent="0.2">
      <c r="A31" s="15">
        <v>5</v>
      </c>
      <c r="B31" s="16" t="s">
        <v>82</v>
      </c>
      <c r="C31" s="16"/>
      <c r="D31" s="19" t="s">
        <v>38</v>
      </c>
      <c r="E31" s="17">
        <v>26</v>
      </c>
      <c r="F31" s="18">
        <v>13</v>
      </c>
      <c r="G31" s="18">
        <v>2</v>
      </c>
      <c r="H31" s="13">
        <f t="shared" si="2"/>
        <v>390</v>
      </c>
      <c r="I31" s="18">
        <v>8</v>
      </c>
      <c r="J31" s="18">
        <f t="shared" si="3"/>
        <v>208</v>
      </c>
      <c r="K31" s="14"/>
    </row>
    <row r="32" spans="1:11" x14ac:dyDescent="0.2">
      <c r="A32" s="15">
        <v>6</v>
      </c>
      <c r="B32" s="12" t="s">
        <v>83</v>
      </c>
      <c r="C32" s="12" t="s">
        <v>84</v>
      </c>
      <c r="D32" s="8" t="s">
        <v>28</v>
      </c>
      <c r="E32" s="8">
        <v>27.6</v>
      </c>
      <c r="F32" s="13">
        <v>50</v>
      </c>
      <c r="G32" s="13">
        <v>25</v>
      </c>
      <c r="H32" s="18">
        <f t="shared" si="2"/>
        <v>2070</v>
      </c>
      <c r="I32" s="13">
        <v>60</v>
      </c>
      <c r="J32" s="13">
        <f t="shared" si="3"/>
        <v>1656</v>
      </c>
      <c r="K32" s="20" t="s">
        <v>85</v>
      </c>
    </row>
    <row r="33" spans="1:11" x14ac:dyDescent="0.2">
      <c r="A33" s="15">
        <v>7</v>
      </c>
      <c r="B33" s="12" t="s">
        <v>86</v>
      </c>
      <c r="C33" s="12"/>
      <c r="D33" s="8" t="s">
        <v>87</v>
      </c>
      <c r="E33" s="8">
        <v>1</v>
      </c>
      <c r="F33" s="13">
        <v>700</v>
      </c>
      <c r="G33" s="13">
        <v>400</v>
      </c>
      <c r="H33" s="18">
        <f>E33*(F33+G33)</f>
        <v>1100</v>
      </c>
      <c r="I33" s="13">
        <v>800</v>
      </c>
      <c r="J33" s="13">
        <f>E33*I33</f>
        <v>800</v>
      </c>
      <c r="K33" s="20" t="s">
        <v>88</v>
      </c>
    </row>
    <row r="34" spans="1:11" x14ac:dyDescent="0.2">
      <c r="A34" s="10"/>
      <c r="B34" s="22" t="s">
        <v>71</v>
      </c>
      <c r="C34" s="12"/>
      <c r="D34" s="8"/>
      <c r="E34" s="8"/>
      <c r="F34" s="13"/>
      <c r="G34" s="13"/>
      <c r="H34" s="23">
        <f>SUM(H27:H33)</f>
        <v>10751</v>
      </c>
      <c r="I34" s="13"/>
      <c r="J34" s="23">
        <f>SUM(J27:J33)</f>
        <v>4675</v>
      </c>
      <c r="K34" s="81">
        <f>J30+H30+H27</f>
        <v>5877</v>
      </c>
    </row>
    <row r="35" spans="1:11" x14ac:dyDescent="0.2">
      <c r="A35" s="10" t="s">
        <v>89</v>
      </c>
      <c r="B35" s="5" t="s">
        <v>90</v>
      </c>
      <c r="C35" s="12" t="s">
        <v>25</v>
      </c>
      <c r="D35" s="7"/>
      <c r="E35" s="8"/>
      <c r="F35" s="13"/>
      <c r="G35" s="13"/>
      <c r="H35" s="13"/>
      <c r="I35" s="13"/>
      <c r="J35" s="13"/>
      <c r="K35" s="14"/>
    </row>
    <row r="36" spans="1:11" x14ac:dyDescent="0.2">
      <c r="A36" s="15">
        <v>1</v>
      </c>
      <c r="B36" s="12" t="s">
        <v>91</v>
      </c>
      <c r="C36" s="16" t="s">
        <v>92</v>
      </c>
      <c r="D36" s="17" t="s">
        <v>69</v>
      </c>
      <c r="E36" s="8">
        <v>1</v>
      </c>
      <c r="F36" s="18">
        <v>880</v>
      </c>
      <c r="G36" s="13"/>
      <c r="H36" s="13">
        <f t="shared" ref="H36:H42" si="4">E36*(F36+G36)</f>
        <v>880</v>
      </c>
      <c r="I36" s="13">
        <v>0</v>
      </c>
      <c r="J36" s="13">
        <f t="shared" ref="J36:J45" si="5">E36*I36</f>
        <v>0</v>
      </c>
      <c r="K36" s="20" t="s">
        <v>93</v>
      </c>
    </row>
    <row r="37" spans="1:11" x14ac:dyDescent="0.2">
      <c r="A37" s="15">
        <v>2</v>
      </c>
      <c r="B37" s="12" t="s">
        <v>76</v>
      </c>
      <c r="C37" s="12" t="s">
        <v>77</v>
      </c>
      <c r="D37" s="8" t="s">
        <v>28</v>
      </c>
      <c r="E37" s="8">
        <v>52</v>
      </c>
      <c r="F37" s="13">
        <v>9</v>
      </c>
      <c r="G37" s="13">
        <v>4</v>
      </c>
      <c r="H37" s="13">
        <f t="shared" si="4"/>
        <v>676</v>
      </c>
      <c r="I37" s="13">
        <v>6</v>
      </c>
      <c r="J37" s="13">
        <f t="shared" si="5"/>
        <v>312</v>
      </c>
      <c r="K37" s="24" t="s">
        <v>78</v>
      </c>
    </row>
    <row r="38" spans="1:11" x14ac:dyDescent="0.2">
      <c r="A38" s="15">
        <v>3</v>
      </c>
      <c r="B38" s="12" t="s">
        <v>79</v>
      </c>
      <c r="C38" s="12" t="s">
        <v>80</v>
      </c>
      <c r="D38" s="8" t="s">
        <v>28</v>
      </c>
      <c r="E38" s="8">
        <v>52</v>
      </c>
      <c r="F38" s="13">
        <v>7</v>
      </c>
      <c r="G38" s="13">
        <v>4</v>
      </c>
      <c r="H38" s="13">
        <f t="shared" si="4"/>
        <v>572</v>
      </c>
      <c r="I38" s="13">
        <v>5</v>
      </c>
      <c r="J38" s="13">
        <f t="shared" si="5"/>
        <v>260</v>
      </c>
      <c r="K38" s="25" t="s">
        <v>94</v>
      </c>
    </row>
    <row r="39" spans="1:11" s="68" customFormat="1" x14ac:dyDescent="0.2">
      <c r="A39" s="61">
        <v>4</v>
      </c>
      <c r="B39" s="74" t="s">
        <v>95</v>
      </c>
      <c r="C39" s="63" t="s">
        <v>96</v>
      </c>
      <c r="D39" s="70" t="s">
        <v>28</v>
      </c>
      <c r="E39" s="70">
        <v>11.5</v>
      </c>
      <c r="F39" s="66">
        <v>200</v>
      </c>
      <c r="G39" s="66">
        <v>35</v>
      </c>
      <c r="H39" s="66">
        <f t="shared" si="4"/>
        <v>2702.5</v>
      </c>
      <c r="I39" s="66">
        <v>25</v>
      </c>
      <c r="J39" s="66">
        <f t="shared" si="5"/>
        <v>287.5</v>
      </c>
      <c r="K39" s="67" t="s">
        <v>62</v>
      </c>
    </row>
    <row r="40" spans="1:11" x14ac:dyDescent="0.2">
      <c r="A40" s="15">
        <v>5</v>
      </c>
      <c r="B40" s="12" t="s">
        <v>97</v>
      </c>
      <c r="C40" s="12" t="s">
        <v>98</v>
      </c>
      <c r="D40" s="8" t="s">
        <v>28</v>
      </c>
      <c r="E40" s="8">
        <v>16</v>
      </c>
      <c r="F40" s="13">
        <v>15</v>
      </c>
      <c r="G40" s="13">
        <v>2</v>
      </c>
      <c r="H40" s="18">
        <f t="shared" si="4"/>
        <v>272</v>
      </c>
      <c r="I40" s="13">
        <v>2</v>
      </c>
      <c r="J40" s="13">
        <f t="shared" si="5"/>
        <v>32</v>
      </c>
      <c r="K40" s="20" t="s">
        <v>88</v>
      </c>
    </row>
    <row r="41" spans="1:11" x14ac:dyDescent="0.2">
      <c r="A41" s="15">
        <v>6</v>
      </c>
      <c r="B41" s="12" t="s">
        <v>82</v>
      </c>
      <c r="C41" s="16"/>
      <c r="D41" s="26" t="s">
        <v>38</v>
      </c>
      <c r="E41" s="8">
        <v>16</v>
      </c>
      <c r="F41" s="13">
        <v>12</v>
      </c>
      <c r="G41" s="13">
        <v>2</v>
      </c>
      <c r="H41" s="13">
        <f t="shared" si="4"/>
        <v>224</v>
      </c>
      <c r="I41" s="13">
        <v>5</v>
      </c>
      <c r="J41" s="13">
        <f t="shared" si="5"/>
        <v>80</v>
      </c>
      <c r="K41" s="20" t="s">
        <v>99</v>
      </c>
    </row>
    <row r="42" spans="1:11" s="68" customFormat="1" x14ac:dyDescent="0.2">
      <c r="A42" s="61">
        <v>7</v>
      </c>
      <c r="B42" s="62" t="s">
        <v>100</v>
      </c>
      <c r="C42" s="62" t="s">
        <v>44</v>
      </c>
      <c r="D42" s="69" t="s">
        <v>38</v>
      </c>
      <c r="E42" s="64">
        <v>5.5</v>
      </c>
      <c r="F42" s="65">
        <v>220</v>
      </c>
      <c r="G42" s="65">
        <v>80</v>
      </c>
      <c r="H42" s="65">
        <f t="shared" si="4"/>
        <v>1650</v>
      </c>
      <c r="I42" s="65">
        <v>120</v>
      </c>
      <c r="J42" s="65">
        <f t="shared" si="5"/>
        <v>660</v>
      </c>
      <c r="K42" s="71" t="s">
        <v>45</v>
      </c>
    </row>
    <row r="43" spans="1:11" s="68" customFormat="1" x14ac:dyDescent="0.2">
      <c r="A43" s="61">
        <v>8</v>
      </c>
      <c r="B43" s="63" t="s">
        <v>47</v>
      </c>
      <c r="C43" s="63" t="s">
        <v>57</v>
      </c>
      <c r="D43" s="70" t="s">
        <v>28</v>
      </c>
      <c r="E43" s="70">
        <v>4.5</v>
      </c>
      <c r="F43" s="66">
        <v>160</v>
      </c>
      <c r="G43" s="66">
        <v>80</v>
      </c>
      <c r="H43" s="65">
        <f>E43*(F43+G43)</f>
        <v>1080</v>
      </c>
      <c r="I43" s="66">
        <v>50</v>
      </c>
      <c r="J43" s="66">
        <f>E43*I43</f>
        <v>225</v>
      </c>
      <c r="K43" s="71" t="s">
        <v>49</v>
      </c>
    </row>
    <row r="44" spans="1:11" s="68" customFormat="1" x14ac:dyDescent="0.2">
      <c r="A44" s="61">
        <v>9</v>
      </c>
      <c r="B44" s="63" t="s">
        <v>101</v>
      </c>
      <c r="C44" s="63" t="s">
        <v>102</v>
      </c>
      <c r="D44" s="64" t="s">
        <v>103</v>
      </c>
      <c r="E44" s="70">
        <v>1</v>
      </c>
      <c r="F44" s="66">
        <v>80</v>
      </c>
      <c r="G44" s="66">
        <v>8</v>
      </c>
      <c r="H44" s="66">
        <f>E44*(F44+G44)</f>
        <v>88</v>
      </c>
      <c r="I44" s="66">
        <v>30</v>
      </c>
      <c r="J44" s="66">
        <v>30</v>
      </c>
      <c r="K44" s="67"/>
    </row>
    <row r="45" spans="1:11" s="68" customFormat="1" x14ac:dyDescent="0.2">
      <c r="A45" s="61">
        <v>10</v>
      </c>
      <c r="B45" s="63" t="s">
        <v>104</v>
      </c>
      <c r="C45" s="63" t="s">
        <v>105</v>
      </c>
      <c r="D45" s="69" t="s">
        <v>38</v>
      </c>
      <c r="E45" s="70">
        <v>2.7</v>
      </c>
      <c r="F45" s="66">
        <v>110</v>
      </c>
      <c r="G45" s="66">
        <v>10</v>
      </c>
      <c r="H45" s="66">
        <f>E45*(F45+G45)</f>
        <v>324</v>
      </c>
      <c r="I45" s="66">
        <v>20</v>
      </c>
      <c r="J45" s="66">
        <f t="shared" si="5"/>
        <v>54</v>
      </c>
      <c r="K45" s="67" t="s">
        <v>106</v>
      </c>
    </row>
    <row r="46" spans="1:11" x14ac:dyDescent="0.2">
      <c r="A46" s="10"/>
      <c r="B46" s="22" t="s">
        <v>71</v>
      </c>
      <c r="C46" s="12"/>
      <c r="D46" s="8"/>
      <c r="E46" s="8"/>
      <c r="F46" s="13"/>
      <c r="G46" s="13"/>
      <c r="H46" s="23">
        <f>SUM(H36:H45)</f>
        <v>8468.5</v>
      </c>
      <c r="I46" s="13"/>
      <c r="J46" s="23">
        <f>SUM(J36:J45)</f>
        <v>1940.5</v>
      </c>
      <c r="K46" s="81">
        <f>H39+J39+H42+H43+H44+H45+J42+J43+J44+J45</f>
        <v>7101</v>
      </c>
    </row>
    <row r="47" spans="1:11" x14ac:dyDescent="0.15">
      <c r="A47" s="4" t="s">
        <v>107</v>
      </c>
      <c r="B47" s="5" t="s">
        <v>108</v>
      </c>
      <c r="C47" s="12"/>
      <c r="D47" s="7"/>
      <c r="E47" s="8"/>
      <c r="F47" s="27"/>
      <c r="G47" s="27"/>
      <c r="H47" s="13"/>
      <c r="I47" s="27"/>
      <c r="J47" s="13"/>
      <c r="K47" s="14"/>
    </row>
    <row r="48" spans="1:11" s="68" customFormat="1" x14ac:dyDescent="0.2">
      <c r="A48" s="61">
        <v>1</v>
      </c>
      <c r="B48" s="63" t="s">
        <v>91</v>
      </c>
      <c r="C48" s="62" t="s">
        <v>92</v>
      </c>
      <c r="D48" s="64" t="s">
        <v>69</v>
      </c>
      <c r="E48" s="70">
        <v>1</v>
      </c>
      <c r="F48" s="65">
        <v>880</v>
      </c>
      <c r="G48" s="66"/>
      <c r="H48" s="66">
        <f t="shared" ref="H48:H57" si="6">E48*(F48+G48)</f>
        <v>880</v>
      </c>
      <c r="I48" s="66">
        <v>0</v>
      </c>
      <c r="J48" s="66">
        <f t="shared" ref="J48:J57" si="7">E48*I48</f>
        <v>0</v>
      </c>
      <c r="K48" s="71" t="s">
        <v>93</v>
      </c>
    </row>
    <row r="49" spans="1:11" x14ac:dyDescent="0.2">
      <c r="A49" s="15">
        <v>2</v>
      </c>
      <c r="B49" s="12" t="s">
        <v>76</v>
      </c>
      <c r="C49" s="12" t="s">
        <v>77</v>
      </c>
      <c r="D49" s="8" t="s">
        <v>28</v>
      </c>
      <c r="E49" s="8">
        <v>48</v>
      </c>
      <c r="F49" s="13">
        <v>9</v>
      </c>
      <c r="G49" s="13">
        <v>4</v>
      </c>
      <c r="H49" s="13">
        <f t="shared" si="6"/>
        <v>624</v>
      </c>
      <c r="I49" s="13">
        <v>6</v>
      </c>
      <c r="J49" s="13">
        <f t="shared" si="7"/>
        <v>288</v>
      </c>
      <c r="K49" s="24" t="s">
        <v>78</v>
      </c>
    </row>
    <row r="50" spans="1:11" x14ac:dyDescent="0.2">
      <c r="A50" s="15">
        <v>3</v>
      </c>
      <c r="B50" s="12" t="s">
        <v>79</v>
      </c>
      <c r="C50" s="12" t="s">
        <v>80</v>
      </c>
      <c r="D50" s="8" t="s">
        <v>28</v>
      </c>
      <c r="E50" s="8">
        <v>48</v>
      </c>
      <c r="F50" s="13">
        <v>7</v>
      </c>
      <c r="G50" s="13">
        <v>4</v>
      </c>
      <c r="H50" s="13">
        <f t="shared" si="6"/>
        <v>528</v>
      </c>
      <c r="I50" s="13">
        <v>5</v>
      </c>
      <c r="J50" s="13">
        <f t="shared" si="7"/>
        <v>240</v>
      </c>
      <c r="K50" s="25" t="s">
        <v>94</v>
      </c>
    </row>
    <row r="51" spans="1:11" x14ac:dyDescent="0.2">
      <c r="A51" s="15">
        <v>4</v>
      </c>
      <c r="B51" s="12" t="s">
        <v>97</v>
      </c>
      <c r="C51" s="12" t="s">
        <v>98</v>
      </c>
      <c r="D51" s="8" t="s">
        <v>28</v>
      </c>
      <c r="E51" s="8">
        <v>14</v>
      </c>
      <c r="F51" s="13">
        <v>15</v>
      </c>
      <c r="G51" s="13">
        <v>2</v>
      </c>
      <c r="H51" s="18">
        <f t="shared" si="6"/>
        <v>238</v>
      </c>
      <c r="I51" s="13">
        <v>2</v>
      </c>
      <c r="J51" s="13">
        <f t="shared" si="7"/>
        <v>28</v>
      </c>
      <c r="K51" s="20" t="s">
        <v>88</v>
      </c>
    </row>
    <row r="52" spans="1:11" s="68" customFormat="1" x14ac:dyDescent="0.2">
      <c r="A52" s="61">
        <v>5</v>
      </c>
      <c r="B52" s="74" t="s">
        <v>95</v>
      </c>
      <c r="C52" s="63" t="s">
        <v>96</v>
      </c>
      <c r="D52" s="69" t="s">
        <v>38</v>
      </c>
      <c r="E52" s="64">
        <v>8.5</v>
      </c>
      <c r="F52" s="65">
        <v>190</v>
      </c>
      <c r="G52" s="65">
        <v>35</v>
      </c>
      <c r="H52" s="65">
        <f t="shared" si="6"/>
        <v>1912.5</v>
      </c>
      <c r="I52" s="65">
        <v>25</v>
      </c>
      <c r="J52" s="65">
        <f t="shared" si="7"/>
        <v>212.5</v>
      </c>
      <c r="K52" s="71" t="s">
        <v>75</v>
      </c>
    </row>
    <row r="53" spans="1:11" x14ac:dyDescent="0.2">
      <c r="A53" s="15">
        <v>6</v>
      </c>
      <c r="B53" s="12" t="s">
        <v>82</v>
      </c>
      <c r="C53" s="16"/>
      <c r="D53" s="8" t="s">
        <v>28</v>
      </c>
      <c r="E53" s="8">
        <v>14</v>
      </c>
      <c r="F53" s="13">
        <v>12</v>
      </c>
      <c r="G53" s="13">
        <v>2</v>
      </c>
      <c r="H53" s="13">
        <f t="shared" si="6"/>
        <v>196</v>
      </c>
      <c r="I53" s="13">
        <v>8</v>
      </c>
      <c r="J53" s="13">
        <f t="shared" si="7"/>
        <v>112</v>
      </c>
      <c r="K53" s="14" t="s">
        <v>62</v>
      </c>
    </row>
    <row r="54" spans="1:11" s="68" customFormat="1" x14ac:dyDescent="0.2">
      <c r="A54" s="61">
        <v>7</v>
      </c>
      <c r="B54" s="63" t="s">
        <v>101</v>
      </c>
      <c r="C54" s="63" t="s">
        <v>102</v>
      </c>
      <c r="D54" s="64" t="s">
        <v>103</v>
      </c>
      <c r="E54" s="70">
        <v>1</v>
      </c>
      <c r="F54" s="66">
        <v>80</v>
      </c>
      <c r="G54" s="66">
        <v>10</v>
      </c>
      <c r="H54" s="66">
        <f t="shared" si="6"/>
        <v>90</v>
      </c>
      <c r="I54" s="66">
        <v>35</v>
      </c>
      <c r="J54" s="66">
        <f t="shared" si="7"/>
        <v>35</v>
      </c>
      <c r="K54" s="67" t="s">
        <v>106</v>
      </c>
    </row>
    <row r="55" spans="1:11" s="68" customFormat="1" x14ac:dyDescent="0.2">
      <c r="A55" s="61">
        <v>8</v>
      </c>
      <c r="B55" s="62" t="s">
        <v>109</v>
      </c>
      <c r="C55" s="62" t="s">
        <v>44</v>
      </c>
      <c r="D55" s="69" t="s">
        <v>38</v>
      </c>
      <c r="E55" s="64">
        <v>5</v>
      </c>
      <c r="F55" s="65">
        <v>220</v>
      </c>
      <c r="G55" s="65">
        <v>80</v>
      </c>
      <c r="H55" s="65">
        <f t="shared" si="6"/>
        <v>1500</v>
      </c>
      <c r="I55" s="65">
        <v>120</v>
      </c>
      <c r="J55" s="65">
        <f t="shared" si="7"/>
        <v>600</v>
      </c>
      <c r="K55" s="71" t="s">
        <v>45</v>
      </c>
    </row>
    <row r="56" spans="1:11" s="68" customFormat="1" x14ac:dyDescent="0.2">
      <c r="A56" s="61">
        <v>9</v>
      </c>
      <c r="B56" s="63" t="s">
        <v>47</v>
      </c>
      <c r="C56" s="63" t="s">
        <v>57</v>
      </c>
      <c r="D56" s="70" t="s">
        <v>28</v>
      </c>
      <c r="E56" s="70">
        <v>4</v>
      </c>
      <c r="F56" s="66">
        <v>160</v>
      </c>
      <c r="G56" s="66">
        <v>80</v>
      </c>
      <c r="H56" s="65">
        <f t="shared" si="6"/>
        <v>960</v>
      </c>
      <c r="I56" s="66">
        <v>50</v>
      </c>
      <c r="J56" s="66">
        <f t="shared" si="7"/>
        <v>200</v>
      </c>
      <c r="K56" s="71" t="s">
        <v>49</v>
      </c>
    </row>
    <row r="57" spans="1:11" s="68" customFormat="1" x14ac:dyDescent="0.2">
      <c r="A57" s="61">
        <v>10</v>
      </c>
      <c r="B57" s="63" t="s">
        <v>104</v>
      </c>
      <c r="C57" s="63" t="s">
        <v>105</v>
      </c>
      <c r="D57" s="69" t="s">
        <v>38</v>
      </c>
      <c r="E57" s="70">
        <v>1.8</v>
      </c>
      <c r="F57" s="66">
        <v>110</v>
      </c>
      <c r="G57" s="66">
        <v>30</v>
      </c>
      <c r="H57" s="66">
        <f t="shared" si="6"/>
        <v>252</v>
      </c>
      <c r="I57" s="66">
        <v>30</v>
      </c>
      <c r="J57" s="66">
        <f t="shared" si="7"/>
        <v>54</v>
      </c>
      <c r="K57" s="67" t="s">
        <v>106</v>
      </c>
    </row>
    <row r="58" spans="1:11" x14ac:dyDescent="0.2">
      <c r="A58" s="15"/>
      <c r="B58" s="22" t="s">
        <v>71</v>
      </c>
      <c r="C58" s="12"/>
      <c r="D58" s="8"/>
      <c r="E58" s="8"/>
      <c r="F58" s="13"/>
      <c r="G58" s="13"/>
      <c r="H58" s="23">
        <f>SUM(H48:H57)</f>
        <v>7180.5</v>
      </c>
      <c r="I58" s="13"/>
      <c r="J58" s="23">
        <f>SUM(J48:J57)</f>
        <v>1769.5</v>
      </c>
      <c r="K58" s="81">
        <f>H48+H52+H54+H55+H56+H57+J54+J52+J56+J55+J57</f>
        <v>6696</v>
      </c>
    </row>
    <row r="59" spans="1:11" x14ac:dyDescent="0.2">
      <c r="A59" s="4" t="s">
        <v>110</v>
      </c>
      <c r="B59" s="5" t="s">
        <v>111</v>
      </c>
      <c r="C59" s="12"/>
      <c r="D59" s="8"/>
      <c r="E59" s="8"/>
      <c r="F59" s="13"/>
      <c r="G59" s="13"/>
      <c r="H59" s="23"/>
      <c r="I59" s="13"/>
      <c r="J59" s="23"/>
      <c r="K59" s="14"/>
    </row>
    <row r="60" spans="1:11" s="68" customFormat="1" x14ac:dyDescent="0.2">
      <c r="A60" s="75">
        <v>1</v>
      </c>
      <c r="B60" s="63" t="s">
        <v>112</v>
      </c>
      <c r="C60" s="62" t="s">
        <v>92</v>
      </c>
      <c r="D60" s="64" t="s">
        <v>69</v>
      </c>
      <c r="E60" s="70">
        <v>1</v>
      </c>
      <c r="F60" s="65">
        <v>880</v>
      </c>
      <c r="G60" s="66"/>
      <c r="H60" s="66">
        <f t="shared" ref="H60:H71" si="8">E60*(F60+G60)</f>
        <v>880</v>
      </c>
      <c r="I60" s="66">
        <v>0</v>
      </c>
      <c r="J60" s="66">
        <f>E60*I60</f>
        <v>0</v>
      </c>
      <c r="K60" s="71" t="s">
        <v>93</v>
      </c>
    </row>
    <row r="61" spans="1:11" x14ac:dyDescent="0.2">
      <c r="A61" s="15">
        <v>2</v>
      </c>
      <c r="B61" s="12" t="s">
        <v>76</v>
      </c>
      <c r="C61" s="12" t="s">
        <v>77</v>
      </c>
      <c r="D61" s="8" t="s">
        <v>28</v>
      </c>
      <c r="E61" s="8">
        <v>43</v>
      </c>
      <c r="F61" s="13">
        <v>9</v>
      </c>
      <c r="G61" s="13">
        <v>4</v>
      </c>
      <c r="H61" s="13">
        <f t="shared" si="8"/>
        <v>559</v>
      </c>
      <c r="I61" s="13">
        <v>6</v>
      </c>
      <c r="J61" s="13">
        <f t="shared" ref="J61:J68" si="9">E61*I61</f>
        <v>258</v>
      </c>
      <c r="K61" s="24" t="s">
        <v>78</v>
      </c>
    </row>
    <row r="62" spans="1:11" x14ac:dyDescent="0.2">
      <c r="A62" s="28">
        <v>3</v>
      </c>
      <c r="B62" s="12" t="s">
        <v>79</v>
      </c>
      <c r="C62" s="12" t="s">
        <v>80</v>
      </c>
      <c r="D62" s="8" t="s">
        <v>28</v>
      </c>
      <c r="E62" s="8">
        <v>43</v>
      </c>
      <c r="F62" s="13">
        <v>7</v>
      </c>
      <c r="G62" s="13">
        <v>4</v>
      </c>
      <c r="H62" s="13">
        <f t="shared" si="8"/>
        <v>473</v>
      </c>
      <c r="I62" s="13">
        <v>5</v>
      </c>
      <c r="J62" s="13">
        <f t="shared" si="9"/>
        <v>215</v>
      </c>
      <c r="K62" s="25" t="s">
        <v>94</v>
      </c>
    </row>
    <row r="63" spans="1:11" x14ac:dyDescent="0.2">
      <c r="A63" s="15">
        <v>4</v>
      </c>
      <c r="B63" s="12" t="s">
        <v>97</v>
      </c>
      <c r="C63" s="12" t="s">
        <v>98</v>
      </c>
      <c r="D63" s="8" t="s">
        <v>28</v>
      </c>
      <c r="E63" s="8">
        <v>14</v>
      </c>
      <c r="F63" s="13">
        <v>15</v>
      </c>
      <c r="G63" s="13">
        <v>2</v>
      </c>
      <c r="H63" s="18">
        <f t="shared" si="8"/>
        <v>238</v>
      </c>
      <c r="I63" s="13">
        <v>2</v>
      </c>
      <c r="J63" s="13">
        <f t="shared" si="9"/>
        <v>28</v>
      </c>
      <c r="K63" s="20" t="s">
        <v>88</v>
      </c>
    </row>
    <row r="64" spans="1:11" s="68" customFormat="1" x14ac:dyDescent="0.2">
      <c r="A64" s="75">
        <v>5</v>
      </c>
      <c r="B64" s="74" t="s">
        <v>95</v>
      </c>
      <c r="C64" s="63" t="s">
        <v>96</v>
      </c>
      <c r="D64" s="70" t="s">
        <v>28</v>
      </c>
      <c r="E64" s="70">
        <v>6</v>
      </c>
      <c r="F64" s="66">
        <v>190</v>
      </c>
      <c r="G64" s="66">
        <v>35</v>
      </c>
      <c r="H64" s="66">
        <f t="shared" si="8"/>
        <v>1350</v>
      </c>
      <c r="I64" s="66">
        <v>25</v>
      </c>
      <c r="J64" s="66">
        <f t="shared" si="9"/>
        <v>150</v>
      </c>
      <c r="K64" s="67" t="s">
        <v>62</v>
      </c>
    </row>
    <row r="65" spans="1:11" x14ac:dyDescent="0.2">
      <c r="A65" s="15">
        <v>6</v>
      </c>
      <c r="B65" s="12" t="s">
        <v>82</v>
      </c>
      <c r="C65" s="16"/>
      <c r="D65" s="8" t="s">
        <v>28</v>
      </c>
      <c r="E65" s="8">
        <v>14</v>
      </c>
      <c r="F65" s="13">
        <v>12</v>
      </c>
      <c r="G65" s="13">
        <v>2</v>
      </c>
      <c r="H65" s="13">
        <f t="shared" si="8"/>
        <v>196</v>
      </c>
      <c r="I65" s="13">
        <v>3</v>
      </c>
      <c r="J65" s="13">
        <f t="shared" si="9"/>
        <v>42</v>
      </c>
      <c r="K65" s="20" t="s">
        <v>99</v>
      </c>
    </row>
    <row r="66" spans="1:11" s="68" customFormat="1" x14ac:dyDescent="0.2">
      <c r="A66" s="75">
        <v>7</v>
      </c>
      <c r="B66" s="63" t="s">
        <v>101</v>
      </c>
      <c r="C66" s="63" t="s">
        <v>102</v>
      </c>
      <c r="D66" s="64" t="s">
        <v>103</v>
      </c>
      <c r="E66" s="70">
        <v>1</v>
      </c>
      <c r="F66" s="66">
        <v>80</v>
      </c>
      <c r="G66" s="66">
        <v>10</v>
      </c>
      <c r="H66" s="66">
        <f t="shared" si="8"/>
        <v>90</v>
      </c>
      <c r="I66" s="66">
        <v>35</v>
      </c>
      <c r="J66" s="66">
        <f t="shared" si="9"/>
        <v>35</v>
      </c>
      <c r="K66" s="67" t="s">
        <v>106</v>
      </c>
    </row>
    <row r="67" spans="1:11" s="68" customFormat="1" x14ac:dyDescent="0.2">
      <c r="A67" s="61">
        <v>8</v>
      </c>
      <c r="B67" s="62" t="s">
        <v>113</v>
      </c>
      <c r="C67" s="62" t="s">
        <v>44</v>
      </c>
      <c r="D67" s="69" t="s">
        <v>38</v>
      </c>
      <c r="E67" s="64">
        <v>7</v>
      </c>
      <c r="F67" s="65">
        <v>260</v>
      </c>
      <c r="G67" s="65">
        <v>80</v>
      </c>
      <c r="H67" s="65">
        <f t="shared" si="8"/>
        <v>2380</v>
      </c>
      <c r="I67" s="65">
        <v>120</v>
      </c>
      <c r="J67" s="65">
        <f t="shared" si="9"/>
        <v>840</v>
      </c>
      <c r="K67" s="71" t="s">
        <v>45</v>
      </c>
    </row>
    <row r="68" spans="1:11" s="68" customFormat="1" x14ac:dyDescent="0.2">
      <c r="A68" s="75">
        <v>9</v>
      </c>
      <c r="B68" s="63" t="s">
        <v>47</v>
      </c>
      <c r="C68" s="63" t="s">
        <v>57</v>
      </c>
      <c r="D68" s="70" t="s">
        <v>28</v>
      </c>
      <c r="E68" s="70">
        <v>3</v>
      </c>
      <c r="F68" s="66">
        <v>160</v>
      </c>
      <c r="G68" s="66">
        <v>80</v>
      </c>
      <c r="H68" s="65">
        <f t="shared" si="8"/>
        <v>720</v>
      </c>
      <c r="I68" s="66">
        <v>50</v>
      </c>
      <c r="J68" s="66">
        <f t="shared" si="9"/>
        <v>150</v>
      </c>
      <c r="K68" s="71" t="s">
        <v>49</v>
      </c>
    </row>
    <row r="69" spans="1:11" s="68" customFormat="1" x14ac:dyDescent="0.2">
      <c r="A69" s="61">
        <v>10</v>
      </c>
      <c r="B69" s="62" t="s">
        <v>114</v>
      </c>
      <c r="C69" s="62" t="s">
        <v>44</v>
      </c>
      <c r="D69" s="69" t="s">
        <v>38</v>
      </c>
      <c r="E69" s="64">
        <v>2.5</v>
      </c>
      <c r="F69" s="65">
        <v>350</v>
      </c>
      <c r="G69" s="65">
        <v>80</v>
      </c>
      <c r="H69" s="65">
        <f>E69*(F69+G69)</f>
        <v>1075</v>
      </c>
      <c r="I69" s="65">
        <v>120</v>
      </c>
      <c r="J69" s="65">
        <f>E69*I69</f>
        <v>300</v>
      </c>
      <c r="K69" s="71" t="s">
        <v>45</v>
      </c>
    </row>
    <row r="70" spans="1:11" s="68" customFormat="1" x14ac:dyDescent="0.2">
      <c r="A70" s="75">
        <v>11</v>
      </c>
      <c r="B70" s="63" t="s">
        <v>47</v>
      </c>
      <c r="C70" s="63" t="s">
        <v>57</v>
      </c>
      <c r="D70" s="70" t="s">
        <v>28</v>
      </c>
      <c r="E70" s="70">
        <v>1</v>
      </c>
      <c r="F70" s="66">
        <v>160</v>
      </c>
      <c r="G70" s="66">
        <v>80</v>
      </c>
      <c r="H70" s="65">
        <f>E70*(F70+G70)</f>
        <v>240</v>
      </c>
      <c r="I70" s="66">
        <v>50</v>
      </c>
      <c r="J70" s="66">
        <f>E70*I70</f>
        <v>50</v>
      </c>
      <c r="K70" s="71" t="s">
        <v>49</v>
      </c>
    </row>
    <row r="71" spans="1:11" s="68" customFormat="1" x14ac:dyDescent="0.2">
      <c r="A71" s="61">
        <v>12</v>
      </c>
      <c r="B71" s="63" t="s">
        <v>104</v>
      </c>
      <c r="C71" s="63" t="s">
        <v>105</v>
      </c>
      <c r="D71" s="69" t="s">
        <v>38</v>
      </c>
      <c r="E71" s="70">
        <v>1.5</v>
      </c>
      <c r="F71" s="66">
        <v>90</v>
      </c>
      <c r="G71" s="66">
        <v>10</v>
      </c>
      <c r="H71" s="66">
        <f t="shared" si="8"/>
        <v>150</v>
      </c>
      <c r="I71" s="66">
        <v>20</v>
      </c>
      <c r="J71" s="66">
        <f>E71*I71</f>
        <v>30</v>
      </c>
      <c r="K71" s="67" t="s">
        <v>106</v>
      </c>
    </row>
    <row r="72" spans="1:11" x14ac:dyDescent="0.2">
      <c r="A72" s="10"/>
      <c r="B72" s="22" t="s">
        <v>71</v>
      </c>
      <c r="C72" s="12"/>
      <c r="D72" s="8"/>
      <c r="E72" s="8"/>
      <c r="F72" s="13"/>
      <c r="G72" s="13"/>
      <c r="H72" s="23">
        <f>SUM(H60:H71)</f>
        <v>8351</v>
      </c>
      <c r="I72" s="13"/>
      <c r="J72" s="23">
        <f>SUM(J60:J71)</f>
        <v>2098</v>
      </c>
      <c r="K72" s="81">
        <f>H60+H64+J64+H66+H68+H67+H69+H70+H71+J66+J67+J68+J69+J71+J70</f>
        <v>8440</v>
      </c>
    </row>
    <row r="73" spans="1:11" x14ac:dyDescent="0.2">
      <c r="A73" s="4" t="s">
        <v>115</v>
      </c>
      <c r="B73" s="5" t="s">
        <v>116</v>
      </c>
      <c r="C73" s="12"/>
      <c r="D73" s="8"/>
      <c r="E73" s="8"/>
      <c r="F73" s="13"/>
      <c r="G73" s="13"/>
      <c r="H73" s="18"/>
      <c r="I73" s="13"/>
      <c r="J73" s="13"/>
      <c r="K73" s="20"/>
    </row>
    <row r="74" spans="1:11" s="68" customFormat="1" x14ac:dyDescent="0.2">
      <c r="A74" s="72">
        <v>1</v>
      </c>
      <c r="B74" s="63" t="s">
        <v>91</v>
      </c>
      <c r="C74" s="62" t="s">
        <v>117</v>
      </c>
      <c r="D74" s="64" t="s">
        <v>69</v>
      </c>
      <c r="E74" s="70">
        <v>1</v>
      </c>
      <c r="F74" s="65">
        <v>880</v>
      </c>
      <c r="G74" s="66"/>
      <c r="H74" s="66">
        <f t="shared" ref="H74:H84" si="10">E74*(F74+G74)</f>
        <v>880</v>
      </c>
      <c r="I74" s="66">
        <v>0</v>
      </c>
      <c r="J74" s="66">
        <f t="shared" ref="J74:J84" si="11">E74*I74</f>
        <v>0</v>
      </c>
      <c r="K74" s="71" t="s">
        <v>93</v>
      </c>
    </row>
    <row r="75" spans="1:11" s="68" customFormat="1" x14ac:dyDescent="0.2">
      <c r="A75" s="61">
        <v>2</v>
      </c>
      <c r="B75" s="74" t="s">
        <v>118</v>
      </c>
      <c r="C75" s="63" t="s">
        <v>119</v>
      </c>
      <c r="D75" s="70" t="s">
        <v>28</v>
      </c>
      <c r="E75" s="70">
        <v>3.6</v>
      </c>
      <c r="F75" s="66">
        <v>50</v>
      </c>
      <c r="G75" s="66">
        <v>35</v>
      </c>
      <c r="H75" s="66">
        <f t="shared" si="10"/>
        <v>306</v>
      </c>
      <c r="I75" s="66">
        <v>35</v>
      </c>
      <c r="J75" s="66">
        <f t="shared" si="11"/>
        <v>126</v>
      </c>
      <c r="K75" s="67" t="s">
        <v>120</v>
      </c>
    </row>
    <row r="76" spans="1:11" s="68" customFormat="1" x14ac:dyDescent="0.2">
      <c r="A76" s="72">
        <v>3</v>
      </c>
      <c r="B76" s="74" t="s">
        <v>26</v>
      </c>
      <c r="C76" s="63" t="s">
        <v>121</v>
      </c>
      <c r="D76" s="70" t="s">
        <v>28</v>
      </c>
      <c r="E76" s="70">
        <v>20</v>
      </c>
      <c r="F76" s="66">
        <v>50</v>
      </c>
      <c r="G76" s="66">
        <v>35</v>
      </c>
      <c r="H76" s="66">
        <f t="shared" si="10"/>
        <v>1700</v>
      </c>
      <c r="I76" s="66">
        <v>35</v>
      </c>
      <c r="J76" s="66">
        <f t="shared" si="11"/>
        <v>700</v>
      </c>
      <c r="K76" s="67" t="s">
        <v>29</v>
      </c>
    </row>
    <row r="77" spans="1:11" s="68" customFormat="1" x14ac:dyDescent="0.2">
      <c r="A77" s="61">
        <v>4</v>
      </c>
      <c r="B77" s="63" t="s">
        <v>33</v>
      </c>
      <c r="C77" s="63" t="s">
        <v>34</v>
      </c>
      <c r="D77" s="70" t="s">
        <v>28</v>
      </c>
      <c r="E77" s="70">
        <v>4.2</v>
      </c>
      <c r="F77" s="66">
        <v>80</v>
      </c>
      <c r="G77" s="66">
        <v>20</v>
      </c>
      <c r="H77" s="66">
        <f t="shared" si="10"/>
        <v>420</v>
      </c>
      <c r="I77" s="66">
        <v>20</v>
      </c>
      <c r="J77" s="66">
        <f t="shared" si="11"/>
        <v>84</v>
      </c>
      <c r="K77" s="67" t="s">
        <v>35</v>
      </c>
    </row>
    <row r="78" spans="1:11" s="68" customFormat="1" x14ac:dyDescent="0.2">
      <c r="A78" s="72">
        <v>5</v>
      </c>
      <c r="B78" s="74" t="s">
        <v>122</v>
      </c>
      <c r="C78" s="63" t="s">
        <v>60</v>
      </c>
      <c r="D78" s="64" t="s">
        <v>69</v>
      </c>
      <c r="E78" s="70">
        <v>1</v>
      </c>
      <c r="F78" s="65"/>
      <c r="G78" s="66"/>
      <c r="H78" s="66">
        <f t="shared" si="10"/>
        <v>0</v>
      </c>
      <c r="I78" s="66">
        <v>30</v>
      </c>
      <c r="J78" s="66">
        <f t="shared" si="11"/>
        <v>30</v>
      </c>
      <c r="K78" s="67" t="s">
        <v>123</v>
      </c>
    </row>
    <row r="79" spans="1:11" s="68" customFormat="1" x14ac:dyDescent="0.2">
      <c r="A79" s="61">
        <v>6</v>
      </c>
      <c r="B79" s="74" t="s">
        <v>124</v>
      </c>
      <c r="C79" s="63" t="s">
        <v>60</v>
      </c>
      <c r="D79" s="64" t="s">
        <v>69</v>
      </c>
      <c r="E79" s="70">
        <v>1</v>
      </c>
      <c r="F79" s="65"/>
      <c r="G79" s="66"/>
      <c r="H79" s="66">
        <f t="shared" si="10"/>
        <v>0</v>
      </c>
      <c r="I79" s="66">
        <v>50</v>
      </c>
      <c r="J79" s="66">
        <f t="shared" si="11"/>
        <v>50</v>
      </c>
      <c r="K79" s="67" t="s">
        <v>125</v>
      </c>
    </row>
    <row r="80" spans="1:11" s="68" customFormat="1" x14ac:dyDescent="0.2">
      <c r="A80" s="72">
        <v>7</v>
      </c>
      <c r="B80" s="74" t="s">
        <v>126</v>
      </c>
      <c r="C80" s="63" t="s">
        <v>60</v>
      </c>
      <c r="D80" s="64" t="s">
        <v>69</v>
      </c>
      <c r="E80" s="70">
        <v>1</v>
      </c>
      <c r="F80" s="65"/>
      <c r="G80" s="66"/>
      <c r="H80" s="66">
        <f t="shared" si="10"/>
        <v>0</v>
      </c>
      <c r="I80" s="66">
        <v>50</v>
      </c>
      <c r="J80" s="66">
        <f t="shared" si="11"/>
        <v>50</v>
      </c>
      <c r="K80" s="67" t="s">
        <v>127</v>
      </c>
    </row>
    <row r="81" spans="1:11" s="68" customFormat="1" x14ac:dyDescent="0.2">
      <c r="A81" s="61">
        <v>8</v>
      </c>
      <c r="B81" s="63" t="s">
        <v>128</v>
      </c>
      <c r="C81" s="63" t="s">
        <v>129</v>
      </c>
      <c r="D81" s="70" t="s">
        <v>28</v>
      </c>
      <c r="E81" s="70">
        <v>3.5</v>
      </c>
      <c r="F81" s="66">
        <v>340</v>
      </c>
      <c r="G81" s="66">
        <v>30</v>
      </c>
      <c r="H81" s="66">
        <f t="shared" si="10"/>
        <v>1295</v>
      </c>
      <c r="I81" s="66">
        <v>35</v>
      </c>
      <c r="J81" s="66">
        <f t="shared" si="11"/>
        <v>122.5</v>
      </c>
      <c r="K81" s="63" t="s">
        <v>130</v>
      </c>
    </row>
    <row r="82" spans="1:11" s="68" customFormat="1" x14ac:dyDescent="0.15">
      <c r="A82" s="72">
        <v>9</v>
      </c>
      <c r="B82" s="63" t="s">
        <v>53</v>
      </c>
      <c r="C82" s="63" t="s">
        <v>54</v>
      </c>
      <c r="D82" s="70" t="s">
        <v>55</v>
      </c>
      <c r="E82" s="70">
        <v>2</v>
      </c>
      <c r="F82" s="66">
        <v>180</v>
      </c>
      <c r="G82" s="66">
        <v>60</v>
      </c>
      <c r="H82" s="66">
        <f t="shared" si="10"/>
        <v>480</v>
      </c>
      <c r="I82" s="66">
        <v>200</v>
      </c>
      <c r="J82" s="66">
        <f t="shared" si="11"/>
        <v>400</v>
      </c>
      <c r="K82" s="73"/>
    </row>
    <row r="83" spans="1:11" s="68" customFormat="1" x14ac:dyDescent="0.2">
      <c r="A83" s="61">
        <v>10</v>
      </c>
      <c r="B83" s="63" t="s">
        <v>131</v>
      </c>
      <c r="C83" s="63" t="s">
        <v>132</v>
      </c>
      <c r="D83" s="70" t="s">
        <v>28</v>
      </c>
      <c r="E83" s="70">
        <v>8</v>
      </c>
      <c r="F83" s="66">
        <v>45</v>
      </c>
      <c r="G83" s="66">
        <v>30</v>
      </c>
      <c r="H83" s="66">
        <f t="shared" si="10"/>
        <v>600</v>
      </c>
      <c r="I83" s="66">
        <v>50</v>
      </c>
      <c r="J83" s="66">
        <f t="shared" si="11"/>
        <v>400</v>
      </c>
      <c r="K83" s="67" t="s">
        <v>133</v>
      </c>
    </row>
    <row r="84" spans="1:11" s="68" customFormat="1" x14ac:dyDescent="0.2">
      <c r="A84" s="72">
        <v>11</v>
      </c>
      <c r="B84" s="63" t="s">
        <v>101</v>
      </c>
      <c r="C84" s="63" t="s">
        <v>102</v>
      </c>
      <c r="D84" s="64" t="s">
        <v>103</v>
      </c>
      <c r="E84" s="70">
        <v>1</v>
      </c>
      <c r="F84" s="66">
        <v>80</v>
      </c>
      <c r="G84" s="66">
        <v>10</v>
      </c>
      <c r="H84" s="66">
        <f t="shared" si="10"/>
        <v>90</v>
      </c>
      <c r="I84" s="66">
        <v>35</v>
      </c>
      <c r="J84" s="66">
        <f t="shared" si="11"/>
        <v>35</v>
      </c>
      <c r="K84" s="67" t="s">
        <v>106</v>
      </c>
    </row>
    <row r="85" spans="1:11" x14ac:dyDescent="0.2">
      <c r="A85" s="15"/>
      <c r="B85" s="22" t="s">
        <v>71</v>
      </c>
      <c r="C85" s="12"/>
      <c r="D85" s="8"/>
      <c r="E85" s="8"/>
      <c r="F85" s="13"/>
      <c r="G85" s="13"/>
      <c r="H85" s="23">
        <f>SUM(H74:H84)</f>
        <v>5771</v>
      </c>
      <c r="I85" s="13"/>
      <c r="J85" s="23">
        <f>SUM(J74:J84)</f>
        <v>1997.5</v>
      </c>
      <c r="K85" s="81">
        <f>H85+J85</f>
        <v>7768.5</v>
      </c>
    </row>
    <row r="86" spans="1:11" x14ac:dyDescent="0.15">
      <c r="A86" s="4" t="s">
        <v>134</v>
      </c>
      <c r="B86" s="5" t="s">
        <v>135</v>
      </c>
      <c r="C86" s="6"/>
      <c r="D86" s="8"/>
      <c r="E86" s="8"/>
      <c r="F86" s="13"/>
      <c r="G86" s="13"/>
      <c r="H86" s="23"/>
      <c r="I86" s="13"/>
      <c r="J86" s="23"/>
      <c r="K86" s="14"/>
    </row>
    <row r="87" spans="1:11" x14ac:dyDescent="0.2">
      <c r="A87" s="79">
        <v>1</v>
      </c>
      <c r="B87" s="30" t="s">
        <v>26</v>
      </c>
      <c r="C87" s="30" t="s">
        <v>136</v>
      </c>
      <c r="D87" s="51" t="s">
        <v>28</v>
      </c>
      <c r="E87" s="51">
        <v>22</v>
      </c>
      <c r="F87" s="31">
        <v>50</v>
      </c>
      <c r="G87" s="31">
        <v>35</v>
      </c>
      <c r="H87" s="31">
        <f t="shared" ref="H87:H93" si="12">E87*(F87+G87)</f>
        <v>1870</v>
      </c>
      <c r="I87" s="31">
        <v>40</v>
      </c>
      <c r="J87" s="31">
        <f t="shared" ref="J87:J94" si="13">E87*I87</f>
        <v>880</v>
      </c>
      <c r="K87" s="80" t="s">
        <v>29</v>
      </c>
    </row>
    <row r="88" spans="1:11" s="68" customFormat="1" x14ac:dyDescent="0.2">
      <c r="A88" s="72">
        <v>2</v>
      </c>
      <c r="B88" s="62" t="s">
        <v>30</v>
      </c>
      <c r="C88" s="63" t="s">
        <v>137</v>
      </c>
      <c r="D88" s="64" t="s">
        <v>28</v>
      </c>
      <c r="E88" s="64">
        <v>6</v>
      </c>
      <c r="F88" s="65">
        <v>80</v>
      </c>
      <c r="G88" s="65">
        <v>35</v>
      </c>
      <c r="H88" s="66">
        <f t="shared" si="12"/>
        <v>690</v>
      </c>
      <c r="I88" s="65">
        <v>40</v>
      </c>
      <c r="J88" s="65">
        <f t="shared" si="13"/>
        <v>240</v>
      </c>
      <c r="K88" s="67" t="s">
        <v>32</v>
      </c>
    </row>
    <row r="89" spans="1:11" s="68" customFormat="1" x14ac:dyDescent="0.2">
      <c r="A89" s="75">
        <v>3</v>
      </c>
      <c r="B89" s="63" t="s">
        <v>36</v>
      </c>
      <c r="C89" s="62" t="s">
        <v>138</v>
      </c>
      <c r="D89" s="69" t="s">
        <v>38</v>
      </c>
      <c r="E89" s="70">
        <v>7.5</v>
      </c>
      <c r="F89" s="65">
        <v>110</v>
      </c>
      <c r="G89" s="66">
        <v>0</v>
      </c>
      <c r="H89" s="66">
        <f t="shared" si="12"/>
        <v>825</v>
      </c>
      <c r="I89" s="66">
        <v>0</v>
      </c>
      <c r="J89" s="66">
        <f t="shared" si="13"/>
        <v>0</v>
      </c>
      <c r="K89" s="71" t="s">
        <v>39</v>
      </c>
    </row>
    <row r="90" spans="1:11" x14ac:dyDescent="0.2">
      <c r="A90" s="10">
        <v>4</v>
      </c>
      <c r="B90" s="12" t="s">
        <v>40</v>
      </c>
      <c r="C90" s="16" t="s">
        <v>41</v>
      </c>
      <c r="D90" s="8" t="s">
        <v>28</v>
      </c>
      <c r="E90" s="8">
        <v>5</v>
      </c>
      <c r="F90" s="18">
        <v>330</v>
      </c>
      <c r="G90" s="13">
        <v>0</v>
      </c>
      <c r="H90" s="13">
        <f>E90*(F90+G90)</f>
        <v>1650</v>
      </c>
      <c r="I90" s="13">
        <v>0</v>
      </c>
      <c r="J90" s="13">
        <f>E90*I90</f>
        <v>0</v>
      </c>
      <c r="K90" s="20" t="s">
        <v>42</v>
      </c>
    </row>
    <row r="91" spans="1:11" s="68" customFormat="1" x14ac:dyDescent="0.15">
      <c r="A91" s="75">
        <v>5</v>
      </c>
      <c r="B91" s="63" t="s">
        <v>53</v>
      </c>
      <c r="C91" s="63" t="s">
        <v>54</v>
      </c>
      <c r="D91" s="70" t="s">
        <v>55</v>
      </c>
      <c r="E91" s="70">
        <v>1</v>
      </c>
      <c r="F91" s="66">
        <v>180</v>
      </c>
      <c r="G91" s="66">
        <v>60</v>
      </c>
      <c r="H91" s="66">
        <f t="shared" si="12"/>
        <v>240</v>
      </c>
      <c r="I91" s="66">
        <v>150</v>
      </c>
      <c r="J91" s="66">
        <f t="shared" si="13"/>
        <v>150</v>
      </c>
      <c r="K91" s="73"/>
    </row>
    <row r="92" spans="1:11" s="68" customFormat="1" x14ac:dyDescent="0.2">
      <c r="A92" s="72">
        <v>6</v>
      </c>
      <c r="B92" s="62" t="s">
        <v>139</v>
      </c>
      <c r="C92" s="62" t="s">
        <v>44</v>
      </c>
      <c r="D92" s="69" t="s">
        <v>38</v>
      </c>
      <c r="E92" s="64">
        <v>2</v>
      </c>
      <c r="F92" s="65">
        <v>240</v>
      </c>
      <c r="G92" s="65">
        <v>80</v>
      </c>
      <c r="H92" s="65">
        <f t="shared" si="12"/>
        <v>640</v>
      </c>
      <c r="I92" s="65">
        <v>120</v>
      </c>
      <c r="J92" s="65">
        <f t="shared" si="13"/>
        <v>240</v>
      </c>
      <c r="K92" s="71" t="s">
        <v>45</v>
      </c>
    </row>
    <row r="93" spans="1:11" s="68" customFormat="1" x14ac:dyDescent="0.2">
      <c r="A93" s="75">
        <v>7</v>
      </c>
      <c r="B93" s="63" t="s">
        <v>47</v>
      </c>
      <c r="C93" s="63" t="s">
        <v>140</v>
      </c>
      <c r="D93" s="70" t="s">
        <v>28</v>
      </c>
      <c r="E93" s="70">
        <v>2</v>
      </c>
      <c r="F93" s="66">
        <v>160</v>
      </c>
      <c r="G93" s="66">
        <v>80</v>
      </c>
      <c r="H93" s="65">
        <f t="shared" si="12"/>
        <v>480</v>
      </c>
      <c r="I93" s="66">
        <v>30</v>
      </c>
      <c r="J93" s="66">
        <f t="shared" si="13"/>
        <v>60</v>
      </c>
      <c r="K93" s="71" t="s">
        <v>88</v>
      </c>
    </row>
    <row r="94" spans="1:11" s="68" customFormat="1" x14ac:dyDescent="0.2">
      <c r="A94" s="72">
        <v>8</v>
      </c>
      <c r="B94" s="63" t="s">
        <v>101</v>
      </c>
      <c r="C94" s="63" t="s">
        <v>102</v>
      </c>
      <c r="D94" s="64" t="s">
        <v>103</v>
      </c>
      <c r="E94" s="70">
        <v>3</v>
      </c>
      <c r="F94" s="66">
        <v>80</v>
      </c>
      <c r="G94" s="66">
        <v>10</v>
      </c>
      <c r="H94" s="66">
        <f>E94*(F94+G94)</f>
        <v>270</v>
      </c>
      <c r="I94" s="66">
        <v>35</v>
      </c>
      <c r="J94" s="66">
        <f t="shared" si="13"/>
        <v>105</v>
      </c>
      <c r="K94" s="67" t="s">
        <v>106</v>
      </c>
    </row>
    <row r="95" spans="1:11" x14ac:dyDescent="0.2">
      <c r="A95" s="10"/>
      <c r="B95" s="22" t="s">
        <v>71</v>
      </c>
      <c r="C95" s="12"/>
      <c r="D95" s="8"/>
      <c r="E95" s="8"/>
      <c r="F95" s="13"/>
      <c r="G95" s="13"/>
      <c r="H95" s="23">
        <f>SUM(H87:H94)</f>
        <v>6665</v>
      </c>
      <c r="I95" s="13"/>
      <c r="J95" s="23">
        <f>SUM(J87:J94)</f>
        <v>1675</v>
      </c>
      <c r="K95" s="81">
        <f>H95+J95-H90-H87-J87</f>
        <v>3940</v>
      </c>
    </row>
    <row r="96" spans="1:11" x14ac:dyDescent="0.2">
      <c r="A96" s="4" t="s">
        <v>141</v>
      </c>
      <c r="B96" s="5" t="s">
        <v>142</v>
      </c>
      <c r="C96" s="12"/>
      <c r="D96" s="8"/>
      <c r="E96" s="8"/>
      <c r="F96" s="13"/>
      <c r="G96" s="13"/>
      <c r="H96" s="23"/>
      <c r="I96" s="13"/>
      <c r="J96" s="23"/>
      <c r="K96" s="14"/>
    </row>
    <row r="97" spans="1:11" s="68" customFormat="1" x14ac:dyDescent="0.2">
      <c r="A97" s="76">
        <v>1</v>
      </c>
      <c r="B97" s="63" t="s">
        <v>143</v>
      </c>
      <c r="C97" s="63" t="s">
        <v>144</v>
      </c>
      <c r="D97" s="77" t="s">
        <v>38</v>
      </c>
      <c r="E97" s="70">
        <v>300</v>
      </c>
      <c r="F97" s="78">
        <v>1.5</v>
      </c>
      <c r="G97" s="78">
        <v>1.2</v>
      </c>
      <c r="H97" s="66">
        <f t="shared" ref="H97:H105" si="14">E97*(F97+G97)</f>
        <v>810</v>
      </c>
      <c r="I97" s="78">
        <v>2</v>
      </c>
      <c r="J97" s="66">
        <f t="shared" ref="J97:J105" si="15">E97*I97</f>
        <v>600</v>
      </c>
      <c r="K97" s="67" t="s">
        <v>145</v>
      </c>
    </row>
    <row r="98" spans="1:11" s="68" customFormat="1" x14ac:dyDescent="0.2">
      <c r="A98" s="72">
        <v>2</v>
      </c>
      <c r="B98" s="63" t="s">
        <v>146</v>
      </c>
      <c r="C98" s="63" t="s">
        <v>144</v>
      </c>
      <c r="D98" s="77" t="s">
        <v>38</v>
      </c>
      <c r="E98" s="70">
        <v>600</v>
      </c>
      <c r="F98" s="78">
        <v>1.8</v>
      </c>
      <c r="G98" s="78">
        <v>1.2</v>
      </c>
      <c r="H98" s="66">
        <f t="shared" si="14"/>
        <v>1800</v>
      </c>
      <c r="I98" s="78">
        <v>2</v>
      </c>
      <c r="J98" s="66">
        <f t="shared" si="15"/>
        <v>1200</v>
      </c>
      <c r="K98" s="67" t="s">
        <v>145</v>
      </c>
    </row>
    <row r="99" spans="1:11" s="68" customFormat="1" x14ac:dyDescent="0.2">
      <c r="A99" s="76">
        <v>3</v>
      </c>
      <c r="B99" s="63" t="s">
        <v>147</v>
      </c>
      <c r="C99" s="63" t="s">
        <v>144</v>
      </c>
      <c r="D99" s="77" t="s">
        <v>38</v>
      </c>
      <c r="E99" s="70">
        <v>70</v>
      </c>
      <c r="F99" s="78">
        <v>2.2000000000000002</v>
      </c>
      <c r="G99" s="78">
        <v>1.2</v>
      </c>
      <c r="H99" s="66">
        <f t="shared" si="14"/>
        <v>238.00000000000003</v>
      </c>
      <c r="I99" s="78">
        <v>3</v>
      </c>
      <c r="J99" s="66">
        <f t="shared" si="15"/>
        <v>210</v>
      </c>
      <c r="K99" s="67" t="s">
        <v>145</v>
      </c>
    </row>
    <row r="100" spans="1:11" s="68" customFormat="1" x14ac:dyDescent="0.2">
      <c r="A100" s="72">
        <v>4</v>
      </c>
      <c r="B100" s="63" t="s">
        <v>148</v>
      </c>
      <c r="C100" s="63" t="s">
        <v>149</v>
      </c>
      <c r="D100" s="77" t="s">
        <v>38</v>
      </c>
      <c r="E100" s="70">
        <v>70</v>
      </c>
      <c r="F100" s="78">
        <v>1.6</v>
      </c>
      <c r="G100" s="78">
        <v>1.2</v>
      </c>
      <c r="H100" s="66">
        <f t="shared" si="14"/>
        <v>196</v>
      </c>
      <c r="I100" s="78">
        <v>2</v>
      </c>
      <c r="J100" s="66">
        <f t="shared" si="15"/>
        <v>140</v>
      </c>
      <c r="K100" s="67" t="s">
        <v>145</v>
      </c>
    </row>
    <row r="101" spans="1:11" s="68" customFormat="1" x14ac:dyDescent="0.2">
      <c r="A101" s="76">
        <v>5</v>
      </c>
      <c r="B101" s="63" t="s">
        <v>150</v>
      </c>
      <c r="C101" s="63" t="s">
        <v>151</v>
      </c>
      <c r="D101" s="77" t="s">
        <v>38</v>
      </c>
      <c r="E101" s="70">
        <v>70</v>
      </c>
      <c r="F101" s="78">
        <v>2</v>
      </c>
      <c r="G101" s="78">
        <v>1.2</v>
      </c>
      <c r="H101" s="66">
        <f t="shared" si="14"/>
        <v>224</v>
      </c>
      <c r="I101" s="78">
        <v>2</v>
      </c>
      <c r="J101" s="66">
        <f t="shared" si="15"/>
        <v>140</v>
      </c>
      <c r="K101" s="67" t="s">
        <v>145</v>
      </c>
    </row>
    <row r="102" spans="1:11" s="68" customFormat="1" x14ac:dyDescent="0.2">
      <c r="A102" s="72">
        <v>6</v>
      </c>
      <c r="B102" s="63" t="s">
        <v>152</v>
      </c>
      <c r="C102" s="63" t="s">
        <v>153</v>
      </c>
      <c r="D102" s="70" t="s">
        <v>55</v>
      </c>
      <c r="E102" s="70">
        <v>43</v>
      </c>
      <c r="F102" s="66"/>
      <c r="G102" s="66">
        <v>5</v>
      </c>
      <c r="H102" s="66">
        <f t="shared" si="14"/>
        <v>215</v>
      </c>
      <c r="I102" s="66">
        <v>8</v>
      </c>
      <c r="J102" s="66">
        <f t="shared" si="15"/>
        <v>344</v>
      </c>
      <c r="K102" s="67" t="s">
        <v>154</v>
      </c>
    </row>
    <row r="103" spans="1:11" s="68" customFormat="1" x14ac:dyDescent="0.2">
      <c r="A103" s="76">
        <v>7</v>
      </c>
      <c r="B103" s="63" t="s">
        <v>155</v>
      </c>
      <c r="C103" s="63" t="s">
        <v>153</v>
      </c>
      <c r="D103" s="70" t="s">
        <v>55</v>
      </c>
      <c r="E103" s="70">
        <v>11</v>
      </c>
      <c r="F103" s="66"/>
      <c r="G103" s="66">
        <v>5</v>
      </c>
      <c r="H103" s="66">
        <f t="shared" si="14"/>
        <v>55</v>
      </c>
      <c r="I103" s="66">
        <v>8</v>
      </c>
      <c r="J103" s="66">
        <f t="shared" si="15"/>
        <v>88</v>
      </c>
      <c r="K103" s="67" t="s">
        <v>154</v>
      </c>
    </row>
    <row r="104" spans="1:11" s="68" customFormat="1" x14ac:dyDescent="0.2">
      <c r="A104" s="72">
        <v>8</v>
      </c>
      <c r="B104" s="63" t="s">
        <v>156</v>
      </c>
      <c r="C104" s="63" t="s">
        <v>157</v>
      </c>
      <c r="D104" s="77" t="s">
        <v>38</v>
      </c>
      <c r="E104" s="70">
        <v>70</v>
      </c>
      <c r="F104" s="66">
        <v>18</v>
      </c>
      <c r="G104" s="66">
        <v>16</v>
      </c>
      <c r="H104" s="66">
        <f t="shared" si="14"/>
        <v>2380</v>
      </c>
      <c r="I104" s="66">
        <v>8</v>
      </c>
      <c r="J104" s="66">
        <f t="shared" si="15"/>
        <v>560</v>
      </c>
      <c r="K104" s="67" t="s">
        <v>158</v>
      </c>
    </row>
    <row r="105" spans="1:11" s="68" customFormat="1" x14ac:dyDescent="0.15">
      <c r="A105" s="76">
        <v>9</v>
      </c>
      <c r="B105" s="63" t="s">
        <v>159</v>
      </c>
      <c r="C105" s="63"/>
      <c r="D105" s="70" t="s">
        <v>160</v>
      </c>
      <c r="E105" s="70">
        <v>1</v>
      </c>
      <c r="F105" s="66">
        <v>0</v>
      </c>
      <c r="G105" s="66">
        <v>0</v>
      </c>
      <c r="H105" s="66">
        <f t="shared" si="14"/>
        <v>0</v>
      </c>
      <c r="I105" s="66">
        <v>300</v>
      </c>
      <c r="J105" s="66">
        <f t="shared" si="15"/>
        <v>300</v>
      </c>
      <c r="K105" s="73" t="s">
        <v>161</v>
      </c>
    </row>
    <row r="106" spans="1:11" x14ac:dyDescent="0.15">
      <c r="A106" s="10"/>
      <c r="B106" s="22" t="s">
        <v>71</v>
      </c>
      <c r="C106" s="12"/>
      <c r="D106" s="8"/>
      <c r="E106" s="8"/>
      <c r="F106" s="13"/>
      <c r="G106" s="13"/>
      <c r="H106" s="23">
        <f>SUM(H97:H105)</f>
        <v>5918</v>
      </c>
      <c r="I106" s="13"/>
      <c r="J106" s="23">
        <f>SUM(J97:J105)</f>
        <v>3582</v>
      </c>
      <c r="K106" s="82">
        <f>H106+J106</f>
        <v>9500</v>
      </c>
    </row>
    <row r="107" spans="1:11" x14ac:dyDescent="0.2">
      <c r="A107" s="32" t="s">
        <v>162</v>
      </c>
      <c r="B107" s="5" t="s">
        <v>163</v>
      </c>
      <c r="C107" s="12"/>
      <c r="D107" s="8"/>
      <c r="E107" s="8"/>
      <c r="F107" s="13"/>
      <c r="G107" s="13"/>
      <c r="H107" s="23"/>
      <c r="I107" s="13"/>
      <c r="J107" s="23"/>
      <c r="K107" s="21"/>
    </row>
    <row r="108" spans="1:11" x14ac:dyDescent="0.15">
      <c r="A108" s="29">
        <v>1</v>
      </c>
      <c r="B108" s="12" t="s">
        <v>164</v>
      </c>
      <c r="C108" s="12" t="s">
        <v>60</v>
      </c>
      <c r="D108" s="8" t="s">
        <v>160</v>
      </c>
      <c r="E108" s="8">
        <v>1</v>
      </c>
      <c r="F108" s="13">
        <v>0</v>
      </c>
      <c r="G108" s="13">
        <v>0</v>
      </c>
      <c r="H108" s="13">
        <f t="shared" ref="H108:H118" si="16">E108*(F108+G108)</f>
        <v>0</v>
      </c>
      <c r="I108" s="13">
        <v>0</v>
      </c>
      <c r="J108" s="13">
        <f t="shared" ref="J108:J118" si="17">E108*I108</f>
        <v>0</v>
      </c>
      <c r="K108" s="33"/>
    </row>
    <row r="109" spans="1:11" s="68" customFormat="1" x14ac:dyDescent="0.15">
      <c r="A109" s="72">
        <v>2</v>
      </c>
      <c r="B109" s="63" t="s">
        <v>165</v>
      </c>
      <c r="C109" s="63"/>
      <c r="D109" s="70" t="s">
        <v>160</v>
      </c>
      <c r="E109" s="70">
        <v>1</v>
      </c>
      <c r="F109" s="66">
        <v>0</v>
      </c>
      <c r="G109" s="66">
        <v>100</v>
      </c>
      <c r="H109" s="66">
        <f t="shared" si="16"/>
        <v>100</v>
      </c>
      <c r="I109" s="66"/>
      <c r="J109" s="66">
        <f t="shared" si="17"/>
        <v>0</v>
      </c>
      <c r="K109" s="73"/>
    </row>
    <row r="110" spans="1:11" s="68" customFormat="1" x14ac:dyDescent="0.15">
      <c r="A110" s="76">
        <v>3</v>
      </c>
      <c r="B110" s="63" t="s">
        <v>166</v>
      </c>
      <c r="C110" s="63"/>
      <c r="D110" s="70" t="s">
        <v>55</v>
      </c>
      <c r="E110" s="70">
        <v>20</v>
      </c>
      <c r="F110" s="66">
        <v>25</v>
      </c>
      <c r="G110" s="66">
        <v>0</v>
      </c>
      <c r="H110" s="66">
        <f t="shared" si="16"/>
        <v>500</v>
      </c>
      <c r="I110" s="66">
        <v>0</v>
      </c>
      <c r="J110" s="66">
        <f t="shared" si="17"/>
        <v>0</v>
      </c>
      <c r="K110" s="73"/>
    </row>
    <row r="111" spans="1:11" s="68" customFormat="1" x14ac:dyDescent="0.15">
      <c r="A111" s="72">
        <v>4</v>
      </c>
      <c r="B111" s="63" t="s">
        <v>167</v>
      </c>
      <c r="C111" s="63"/>
      <c r="D111" s="70" t="s">
        <v>160</v>
      </c>
      <c r="E111" s="70">
        <v>4</v>
      </c>
      <c r="F111" s="66">
        <v>250</v>
      </c>
      <c r="G111" s="66">
        <v>40</v>
      </c>
      <c r="H111" s="66">
        <f t="shared" si="16"/>
        <v>1160</v>
      </c>
      <c r="I111" s="66"/>
      <c r="J111" s="66">
        <f t="shared" si="17"/>
        <v>0</v>
      </c>
      <c r="K111" s="73"/>
    </row>
    <row r="112" spans="1:11" s="68" customFormat="1" x14ac:dyDescent="0.2">
      <c r="A112" s="76">
        <v>5</v>
      </c>
      <c r="B112" s="62" t="s">
        <v>168</v>
      </c>
      <c r="C112" s="62"/>
      <c r="D112" s="70" t="s">
        <v>160</v>
      </c>
      <c r="E112" s="64">
        <v>5</v>
      </c>
      <c r="F112" s="65">
        <v>80</v>
      </c>
      <c r="G112" s="65">
        <v>40</v>
      </c>
      <c r="H112" s="65">
        <f t="shared" si="16"/>
        <v>600</v>
      </c>
      <c r="I112" s="65">
        <v>60</v>
      </c>
      <c r="J112" s="65">
        <f t="shared" si="17"/>
        <v>300</v>
      </c>
      <c r="K112" s="71" t="s">
        <v>75</v>
      </c>
    </row>
    <row r="113" spans="1:12" s="68" customFormat="1" x14ac:dyDescent="0.15">
      <c r="A113" s="72">
        <v>6</v>
      </c>
      <c r="B113" s="63" t="s">
        <v>169</v>
      </c>
      <c r="C113" s="63" t="s">
        <v>170</v>
      </c>
      <c r="D113" s="70" t="s">
        <v>28</v>
      </c>
      <c r="E113" s="70">
        <v>6.6</v>
      </c>
      <c r="F113" s="66">
        <v>280</v>
      </c>
      <c r="G113" s="66">
        <v>0</v>
      </c>
      <c r="H113" s="66">
        <f t="shared" si="16"/>
        <v>1848</v>
      </c>
      <c r="I113" s="66">
        <v>0</v>
      </c>
      <c r="J113" s="66">
        <f t="shared" si="17"/>
        <v>0</v>
      </c>
      <c r="K113" s="73" t="s">
        <v>171</v>
      </c>
    </row>
    <row r="114" spans="1:12" x14ac:dyDescent="0.15">
      <c r="A114" s="29">
        <v>7</v>
      </c>
      <c r="B114" s="12" t="s">
        <v>172</v>
      </c>
      <c r="C114" s="12"/>
      <c r="D114" s="8" t="s">
        <v>160</v>
      </c>
      <c r="E114" s="8">
        <v>1</v>
      </c>
      <c r="F114" s="13">
        <v>200</v>
      </c>
      <c r="G114" s="13">
        <v>0</v>
      </c>
      <c r="H114" s="13">
        <f>E114*(F114+G114)</f>
        <v>200</v>
      </c>
      <c r="I114" s="13">
        <v>200</v>
      </c>
      <c r="J114" s="13">
        <f>E114*I114</f>
        <v>200</v>
      </c>
      <c r="K114" s="21"/>
    </row>
    <row r="115" spans="1:12" x14ac:dyDescent="0.15">
      <c r="A115" s="10">
        <v>8</v>
      </c>
      <c r="B115" s="12" t="s">
        <v>173</v>
      </c>
      <c r="C115" s="12"/>
      <c r="D115" s="8" t="s">
        <v>160</v>
      </c>
      <c r="E115" s="8">
        <v>4</v>
      </c>
      <c r="F115" s="13">
        <v>100</v>
      </c>
      <c r="G115" s="13">
        <v>100</v>
      </c>
      <c r="H115" s="13">
        <f t="shared" si="16"/>
        <v>800</v>
      </c>
      <c r="I115" s="13">
        <v>200</v>
      </c>
      <c r="J115" s="13">
        <f t="shared" si="17"/>
        <v>800</v>
      </c>
      <c r="K115" s="21"/>
    </row>
    <row r="116" spans="1:12" x14ac:dyDescent="0.15">
      <c r="A116" s="29">
        <v>9</v>
      </c>
      <c r="B116" s="12" t="s">
        <v>174</v>
      </c>
      <c r="C116" s="12"/>
      <c r="D116" s="8" t="s">
        <v>28</v>
      </c>
      <c r="E116" s="8">
        <v>135</v>
      </c>
      <c r="F116" s="13">
        <v>35</v>
      </c>
      <c r="G116" s="13">
        <v>0</v>
      </c>
      <c r="H116" s="13">
        <f>E116*(F116+G116)</f>
        <v>4725</v>
      </c>
      <c r="I116" s="13">
        <v>0</v>
      </c>
      <c r="J116" s="13">
        <f>E116*I116</f>
        <v>0</v>
      </c>
      <c r="K116" s="21"/>
    </row>
    <row r="117" spans="1:12" s="68" customFormat="1" x14ac:dyDescent="0.15">
      <c r="A117" s="72">
        <v>10</v>
      </c>
      <c r="B117" s="63" t="s">
        <v>175</v>
      </c>
      <c r="C117" s="63"/>
      <c r="D117" s="70" t="s">
        <v>160</v>
      </c>
      <c r="E117" s="70">
        <v>1</v>
      </c>
      <c r="F117" s="66">
        <v>300</v>
      </c>
      <c r="G117" s="66">
        <v>20</v>
      </c>
      <c r="H117" s="66">
        <f t="shared" si="16"/>
        <v>320</v>
      </c>
      <c r="I117" s="66">
        <v>150</v>
      </c>
      <c r="J117" s="66">
        <f t="shared" si="17"/>
        <v>150</v>
      </c>
      <c r="K117" s="73"/>
    </row>
    <row r="118" spans="1:12" s="68" customFormat="1" x14ac:dyDescent="0.15">
      <c r="A118" s="76">
        <v>11</v>
      </c>
      <c r="B118" s="63" t="s">
        <v>176</v>
      </c>
      <c r="C118" s="63"/>
      <c r="D118" s="70" t="s">
        <v>160</v>
      </c>
      <c r="E118" s="70">
        <v>1</v>
      </c>
      <c r="F118" s="66">
        <v>250</v>
      </c>
      <c r="G118" s="66">
        <v>15</v>
      </c>
      <c r="H118" s="66">
        <f t="shared" si="16"/>
        <v>265</v>
      </c>
      <c r="I118" s="66">
        <v>250</v>
      </c>
      <c r="J118" s="66">
        <f t="shared" si="17"/>
        <v>250</v>
      </c>
      <c r="K118" s="73"/>
    </row>
    <row r="119" spans="1:12" s="68" customFormat="1" x14ac:dyDescent="0.15">
      <c r="A119" s="72">
        <v>12</v>
      </c>
      <c r="B119" s="63" t="s">
        <v>177</v>
      </c>
      <c r="C119" s="63"/>
      <c r="D119" s="70" t="s">
        <v>160</v>
      </c>
      <c r="E119" s="70">
        <v>1</v>
      </c>
      <c r="F119" s="66">
        <v>700</v>
      </c>
      <c r="G119" s="66">
        <v>700</v>
      </c>
      <c r="H119" s="66">
        <f>E119*(F119+G119)</f>
        <v>1400</v>
      </c>
      <c r="I119" s="66">
        <v>400</v>
      </c>
      <c r="J119" s="66">
        <f>E119*I119</f>
        <v>400</v>
      </c>
      <c r="K119" s="73"/>
    </row>
    <row r="120" spans="1:12" x14ac:dyDescent="0.15">
      <c r="A120" s="10"/>
      <c r="B120" s="22" t="s">
        <v>71</v>
      </c>
      <c r="C120" s="12"/>
      <c r="D120" s="8"/>
      <c r="E120" s="13"/>
      <c r="F120" s="13"/>
      <c r="G120" s="13"/>
      <c r="H120" s="23">
        <f>SUM(H108:H119)</f>
        <v>11918</v>
      </c>
      <c r="I120" s="27"/>
      <c r="J120" s="23">
        <f>SUM(J108:J119)</f>
        <v>2100</v>
      </c>
      <c r="K120" s="83">
        <f>H120+J120-H114-J114-H115-J115-H116</f>
        <v>7293</v>
      </c>
      <c r="L120" s="84">
        <f>K120+K106+K95+K85+K72+K58+K46+K34+K25</f>
        <v>68479</v>
      </c>
    </row>
    <row r="121" spans="1:12" x14ac:dyDescent="0.15">
      <c r="A121" s="10"/>
      <c r="B121" s="5" t="s">
        <v>178</v>
      </c>
      <c r="C121" s="12"/>
      <c r="D121" s="8"/>
      <c r="E121" s="13"/>
      <c r="F121" s="13"/>
      <c r="G121" s="13"/>
      <c r="H121" s="23"/>
      <c r="I121" s="27"/>
      <c r="J121" s="23"/>
      <c r="K121" s="9"/>
    </row>
    <row r="122" spans="1:12" x14ac:dyDescent="0.15">
      <c r="A122" s="4" t="s">
        <v>179</v>
      </c>
      <c r="B122" s="30" t="s">
        <v>180</v>
      </c>
      <c r="C122" s="30"/>
      <c r="D122" s="26"/>
      <c r="E122" s="34"/>
      <c r="F122" s="35"/>
      <c r="G122" s="35"/>
      <c r="H122" s="36"/>
      <c r="I122" s="35"/>
      <c r="J122" s="35"/>
      <c r="K122" s="37"/>
    </row>
    <row r="123" spans="1:12" ht="15" x14ac:dyDescent="0.2">
      <c r="A123" s="38" t="s">
        <v>181</v>
      </c>
      <c r="B123" s="30" t="s">
        <v>182</v>
      </c>
      <c r="C123" s="39"/>
      <c r="D123" s="40"/>
      <c r="E123" s="8"/>
      <c r="F123" s="9"/>
      <c r="G123" s="9"/>
      <c r="H123" s="41"/>
      <c r="I123" s="9"/>
      <c r="J123" s="42"/>
      <c r="K123" s="43">
        <f>SUM(H120+H46+H95+H106+H85+H72+H58+H34+H25)</f>
        <v>78183</v>
      </c>
    </row>
    <row r="124" spans="1:12" ht="15" x14ac:dyDescent="0.2">
      <c r="A124" s="38" t="s">
        <v>183</v>
      </c>
      <c r="B124" s="30" t="s">
        <v>184</v>
      </c>
      <c r="C124" s="44" t="s">
        <v>185</v>
      </c>
      <c r="D124" s="40"/>
      <c r="E124" s="8"/>
      <c r="F124" s="9"/>
      <c r="G124" s="9"/>
      <c r="H124" s="41"/>
      <c r="I124" s="9"/>
      <c r="J124" s="42"/>
      <c r="K124" s="43">
        <f>SUM(J120+J46+J95+J85+J58+J106+J34+J72+J25)</f>
        <v>23156</v>
      </c>
    </row>
    <row r="125" spans="1:12" ht="15" x14ac:dyDescent="0.2">
      <c r="A125" s="38" t="s">
        <v>186</v>
      </c>
      <c r="B125" s="30" t="s">
        <v>187</v>
      </c>
      <c r="C125" s="45" t="s">
        <v>188</v>
      </c>
      <c r="D125" s="40"/>
      <c r="E125" s="8"/>
      <c r="F125" s="9"/>
      <c r="G125" s="9"/>
      <c r="H125" s="41"/>
      <c r="I125" s="9"/>
      <c r="J125" s="42"/>
      <c r="K125" s="43">
        <f>K123+K124</f>
        <v>101339</v>
      </c>
    </row>
    <row r="126" spans="1:12" ht="15" x14ac:dyDescent="0.2">
      <c r="A126" s="38" t="s">
        <v>189</v>
      </c>
      <c r="B126" s="30" t="s">
        <v>190</v>
      </c>
      <c r="C126" s="45" t="s">
        <v>191</v>
      </c>
      <c r="D126" s="46">
        <v>0.03</v>
      </c>
      <c r="E126" s="8"/>
      <c r="F126" s="9"/>
      <c r="G126" s="9"/>
      <c r="H126" s="41"/>
      <c r="I126" s="9"/>
      <c r="J126" s="42"/>
      <c r="K126" s="47" t="s">
        <v>192</v>
      </c>
    </row>
    <row r="127" spans="1:12" ht="15" x14ac:dyDescent="0.2">
      <c r="A127" s="38" t="s">
        <v>193</v>
      </c>
      <c r="B127" s="30" t="s">
        <v>194</v>
      </c>
      <c r="C127" s="45" t="s">
        <v>195</v>
      </c>
      <c r="D127" s="46">
        <v>0.03</v>
      </c>
      <c r="E127" s="8"/>
      <c r="F127" s="9"/>
      <c r="G127" s="9"/>
      <c r="H127" s="41"/>
      <c r="I127" s="9"/>
      <c r="J127" s="42"/>
      <c r="K127" s="47" t="s">
        <v>196</v>
      </c>
    </row>
    <row r="128" spans="1:12" ht="15" x14ac:dyDescent="0.2">
      <c r="A128" s="38" t="s">
        <v>197</v>
      </c>
      <c r="B128" s="30" t="s">
        <v>198</v>
      </c>
      <c r="C128" s="44" t="s">
        <v>199</v>
      </c>
      <c r="D128" s="48">
        <v>3.4099999999999998E-2</v>
      </c>
      <c r="E128" s="8"/>
      <c r="F128" s="9"/>
      <c r="G128" s="9"/>
      <c r="H128" s="41"/>
      <c r="I128" s="9"/>
      <c r="J128" s="42"/>
      <c r="K128" s="47" t="s">
        <v>200</v>
      </c>
    </row>
    <row r="129" spans="1:11" ht="15" x14ac:dyDescent="0.2">
      <c r="A129" s="38" t="s">
        <v>201</v>
      </c>
      <c r="B129" s="49" t="s">
        <v>202</v>
      </c>
      <c r="C129" s="50"/>
      <c r="D129" s="51"/>
      <c r="H129" s="52"/>
      <c r="I129" s="53"/>
      <c r="J129" s="54"/>
      <c r="K129" s="43">
        <f>SUM(K125:K128)</f>
        <v>101339</v>
      </c>
    </row>
    <row r="130" spans="1:11" ht="15" x14ac:dyDescent="0.2">
      <c r="A130" s="55" t="s">
        <v>203</v>
      </c>
      <c r="B130" s="56" t="s">
        <v>204</v>
      </c>
      <c r="C130" s="56"/>
      <c r="D130" s="50"/>
      <c r="E130" s="50"/>
      <c r="F130" s="50"/>
      <c r="G130" s="50"/>
      <c r="H130" s="50"/>
      <c r="I130" s="50"/>
      <c r="J130" s="50"/>
      <c r="K130" s="57"/>
    </row>
    <row r="131" spans="1:11" x14ac:dyDescent="0.2">
      <c r="A131" s="55"/>
      <c r="B131" s="56" t="s">
        <v>205</v>
      </c>
      <c r="C131" s="56"/>
      <c r="D131" s="56"/>
      <c r="E131" s="56"/>
      <c r="F131" s="56"/>
      <c r="G131" s="56"/>
      <c r="H131" s="56"/>
      <c r="I131" s="56"/>
      <c r="J131" s="56"/>
      <c r="K131" s="56"/>
    </row>
    <row r="132" spans="1:11" x14ac:dyDescent="0.2">
      <c r="A132" s="55"/>
      <c r="B132" s="58" t="s">
        <v>206</v>
      </c>
      <c r="C132" s="58"/>
      <c r="D132" s="56"/>
      <c r="E132" s="56"/>
      <c r="F132" s="56"/>
      <c r="G132" s="56"/>
      <c r="H132" s="56"/>
      <c r="I132" s="56"/>
      <c r="J132" s="56"/>
      <c r="K132" s="56" t="s">
        <v>210</v>
      </c>
    </row>
    <row r="133" spans="1:11" x14ac:dyDescent="0.2">
      <c r="A133" s="55"/>
      <c r="B133" s="58" t="s">
        <v>207</v>
      </c>
      <c r="C133" s="58"/>
      <c r="D133" s="58"/>
      <c r="E133" s="58"/>
      <c r="F133" s="58"/>
      <c r="G133" s="58"/>
      <c r="H133" s="58"/>
      <c r="I133" s="58"/>
      <c r="J133" s="58"/>
      <c r="K133" s="58"/>
    </row>
    <row r="134" spans="1:11" x14ac:dyDescent="0.2">
      <c r="A134" s="55"/>
      <c r="B134" s="58" t="s">
        <v>208</v>
      </c>
      <c r="C134" s="58"/>
      <c r="D134" s="58"/>
      <c r="E134" s="58"/>
      <c r="F134" s="58"/>
      <c r="G134" s="58"/>
      <c r="H134" s="59"/>
      <c r="I134" s="59"/>
      <c r="J134" s="59"/>
      <c r="K134" s="59"/>
    </row>
    <row r="135" spans="1:11" x14ac:dyDescent="0.2">
      <c r="A135" s="55"/>
      <c r="B135" s="58" t="s">
        <v>209</v>
      </c>
      <c r="C135" s="58"/>
      <c r="D135" s="58"/>
      <c r="E135" s="58"/>
      <c r="F135" s="58"/>
      <c r="G135" s="58"/>
      <c r="H135" s="59"/>
      <c r="I135" s="59"/>
      <c r="J135" s="59"/>
      <c r="K135" s="59"/>
    </row>
    <row r="136" spans="1:11" x14ac:dyDescent="0.2">
      <c r="A136" s="55"/>
      <c r="B136" s="49"/>
      <c r="C136" s="50"/>
      <c r="D136" s="58"/>
      <c r="E136" s="58"/>
      <c r="F136" s="58"/>
      <c r="G136" s="58"/>
      <c r="H136" s="59"/>
      <c r="I136" s="59"/>
      <c r="J136" s="59"/>
      <c r="K136" s="59"/>
    </row>
    <row r="137" spans="1:11" x14ac:dyDescent="0.2">
      <c r="D137" s="50"/>
      <c r="E137" s="50"/>
      <c r="F137" s="50"/>
      <c r="G137" s="50"/>
    </row>
    <row r="139" spans="1:11" x14ac:dyDescent="0.2">
      <c r="C139" s="32" t="s">
        <v>25</v>
      </c>
    </row>
    <row r="147" spans="3:3" ht="15" x14ac:dyDescent="0.2">
      <c r="C147" s="60"/>
    </row>
  </sheetData>
  <mergeCells count="17">
    <mergeCell ref="A1:K1"/>
    <mergeCell ref="A2:C2"/>
    <mergeCell ref="D2:H2"/>
    <mergeCell ref="I2:K2"/>
    <mergeCell ref="A3:C3"/>
    <mergeCell ref="D3:H3"/>
    <mergeCell ref="I3:K3"/>
    <mergeCell ref="K5:K6"/>
    <mergeCell ref="A4:C4"/>
    <mergeCell ref="D4:H4"/>
    <mergeCell ref="I4:J4"/>
    <mergeCell ref="A5:A6"/>
    <mergeCell ref="B5:B6"/>
    <mergeCell ref="D5:D6"/>
    <mergeCell ref="E5:E6"/>
    <mergeCell ref="H5:H6"/>
    <mergeCell ref="J5:J6"/>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Junli</dc:creator>
  <cp:lastModifiedBy>Junli</cp:lastModifiedBy>
  <dcterms:created xsi:type="dcterms:W3CDTF">2019-03-09T00:39:32Z</dcterms:created>
  <dcterms:modified xsi:type="dcterms:W3CDTF">2021-08-25T08:41:53Z</dcterms:modified>
</cp:coreProperties>
</file>