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User\Desktop\Data Analytics (ntuc)\dataset (EPL)\"/>
    </mc:Choice>
  </mc:AlternateContent>
  <xr:revisionPtr revIDLastSave="0" documentId="13_ncr:1_{AA0A4649-60D8-4980-9813-B936463DBF10}" xr6:coauthVersionLast="47" xr6:coauthVersionMax="47" xr10:uidLastSave="{00000000-0000-0000-0000-000000000000}"/>
  <bookViews>
    <workbookView xWindow="-120" yWindow="-120" windowWidth="38640" windowHeight="21240" firstSheet="1" activeTab="1" xr2:uid="{00000000-000D-0000-FFFF-FFFF00000000}"/>
  </bookViews>
  <sheets>
    <sheet name="`" sheetId="1" r:id="rId1"/>
    <sheet name="Intro" sheetId="42" r:id="rId2"/>
    <sheet name="Match data" sheetId="2" r:id="rId3"/>
    <sheet name="old sheet" sheetId="36" r:id="rId4"/>
    <sheet name="working file" sheetId="4" r:id="rId5"/>
    <sheet name="new table" sheetId="39" r:id="rId6"/>
    <sheet name="old table" sheetId="10" r:id="rId7"/>
    <sheet name="DashBoard" sheetId="15" r:id="rId8"/>
    <sheet name="presentation" sheetId="35" r:id="rId9"/>
    <sheet name="FC Dynamo" sheetId="34" r:id="rId10"/>
    <sheet name="link" sheetId="3" r:id="rId11"/>
  </sheets>
  <definedNames>
    <definedName name="_xlnm._FilterDatabase" localSheetId="2" hidden="1">'Match data'!$A$1:$H$1521</definedName>
    <definedName name="_xlnm._FilterDatabase" localSheetId="4" hidden="1">'working file'!$AV$1:$BR$1</definedName>
    <definedName name="_xlnm.Print_Titles" localSheetId="0">'`'!$1:$1</definedName>
    <definedName name="Slicer_All">#N/A</definedName>
    <definedName name="Slicer_Season">#N/A</definedName>
  </definedNames>
  <calcPr calcId="191029"/>
  <pivotCaches>
    <pivotCache cacheId="0" r:id="rId12"/>
    <pivotCache cacheId="1" r:id="rId13"/>
    <pivotCache cacheId="2" r:id="rId14"/>
    <pivotCache cacheId="3" r:id="rId15"/>
    <pivotCache cacheId="4" r:id="rId16"/>
    <pivotCache cacheId="5" r:id="rId17"/>
    <pivotCache cacheId="6"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52" i="15" l="1"/>
  <c r="AD51" i="15"/>
  <c r="AP55" i="15" s="1"/>
  <c r="AL55" i="15" l="1"/>
  <c r="AN55" i="15"/>
  <c r="BP81" i="4"/>
  <c r="BO81" i="4"/>
  <c r="BK81" i="4" s="1"/>
  <c r="BR81" i="4" s="1"/>
  <c r="BN81" i="4"/>
  <c r="BM81" i="4"/>
  <c r="BJ81" i="4" s="1"/>
  <c r="BP80" i="4"/>
  <c r="BO80" i="4"/>
  <c r="BN80" i="4"/>
  <c r="BM80" i="4"/>
  <c r="BP79" i="4"/>
  <c r="BO79" i="4"/>
  <c r="BK79" i="4" s="1"/>
  <c r="BR79" i="4" s="1"/>
  <c r="BN79" i="4"/>
  <c r="BM79" i="4"/>
  <c r="BP78" i="4"/>
  <c r="BO78" i="4"/>
  <c r="BN78" i="4"/>
  <c r="BM78" i="4"/>
  <c r="BP77" i="4"/>
  <c r="BO77" i="4"/>
  <c r="BN77" i="4"/>
  <c r="BM77" i="4"/>
  <c r="BJ77" i="4" s="1"/>
  <c r="BP76" i="4"/>
  <c r="BO76" i="4"/>
  <c r="BK76" i="4" s="1"/>
  <c r="BR76" i="4" s="1"/>
  <c r="BN76" i="4"/>
  <c r="BM76" i="4"/>
  <c r="BP75" i="4"/>
  <c r="BO75" i="4"/>
  <c r="BN75" i="4"/>
  <c r="BM75" i="4"/>
  <c r="BP74" i="4"/>
  <c r="BO74" i="4"/>
  <c r="BN74" i="4"/>
  <c r="BM74" i="4"/>
  <c r="BP73" i="4"/>
  <c r="BO73" i="4"/>
  <c r="BK73" i="4" s="1"/>
  <c r="BR73" i="4" s="1"/>
  <c r="BN73" i="4"/>
  <c r="BM73" i="4"/>
  <c r="BJ73" i="4" s="1"/>
  <c r="BP72" i="4"/>
  <c r="BO72" i="4"/>
  <c r="BN72" i="4"/>
  <c r="BM72" i="4"/>
  <c r="BP71" i="4"/>
  <c r="BO71" i="4"/>
  <c r="BN71" i="4"/>
  <c r="BM71" i="4"/>
  <c r="BP70" i="4"/>
  <c r="BO70" i="4"/>
  <c r="BN70" i="4"/>
  <c r="BM70" i="4"/>
  <c r="BP69" i="4"/>
  <c r="BO69" i="4"/>
  <c r="BN69" i="4"/>
  <c r="BM69" i="4"/>
  <c r="BJ69" i="4" s="1"/>
  <c r="BP68" i="4"/>
  <c r="BO68" i="4"/>
  <c r="BN68" i="4"/>
  <c r="BM68" i="4"/>
  <c r="BP67" i="4"/>
  <c r="BO67" i="4"/>
  <c r="BN67" i="4"/>
  <c r="BM67" i="4"/>
  <c r="BJ67" i="4" s="1"/>
  <c r="BP66" i="4"/>
  <c r="BO66" i="4"/>
  <c r="BN66" i="4"/>
  <c r="BM66" i="4"/>
  <c r="BP65" i="4"/>
  <c r="BO65" i="4"/>
  <c r="BN65" i="4"/>
  <c r="BM65" i="4"/>
  <c r="BP64" i="4"/>
  <c r="BO64" i="4"/>
  <c r="BN64" i="4"/>
  <c r="BM64" i="4"/>
  <c r="BP63" i="4"/>
  <c r="BO63" i="4"/>
  <c r="BN63" i="4"/>
  <c r="BM63" i="4"/>
  <c r="BP62" i="4"/>
  <c r="BO62" i="4"/>
  <c r="BK62" i="4" s="1"/>
  <c r="BR62" i="4" s="1"/>
  <c r="BN62" i="4"/>
  <c r="BM62" i="4"/>
  <c r="BP61" i="4"/>
  <c r="BK61" i="4" s="1"/>
  <c r="BR61" i="4" s="1"/>
  <c r="BO61" i="4"/>
  <c r="BN61" i="4"/>
  <c r="BM61" i="4"/>
  <c r="BJ61" i="4" s="1"/>
  <c r="AX61" i="4"/>
  <c r="BP60" i="4"/>
  <c r="BO60" i="4"/>
  <c r="BN60" i="4"/>
  <c r="BM60" i="4"/>
  <c r="AX60" i="4"/>
  <c r="BP59" i="4"/>
  <c r="BO59" i="4"/>
  <c r="BN59" i="4"/>
  <c r="BM59" i="4"/>
  <c r="AX59" i="4"/>
  <c r="BP58" i="4"/>
  <c r="BO58" i="4"/>
  <c r="BN58" i="4"/>
  <c r="BM58" i="4"/>
  <c r="AX58" i="4"/>
  <c r="BP57" i="4"/>
  <c r="BO57" i="4"/>
  <c r="BN57" i="4"/>
  <c r="BM57" i="4"/>
  <c r="AX57" i="4"/>
  <c r="BP56" i="4"/>
  <c r="BO56" i="4"/>
  <c r="BN56" i="4"/>
  <c r="BM56" i="4"/>
  <c r="AX56" i="4"/>
  <c r="BP55" i="4"/>
  <c r="BO55" i="4"/>
  <c r="BN55" i="4"/>
  <c r="BM55" i="4"/>
  <c r="AX55" i="4"/>
  <c r="BP54" i="4"/>
  <c r="BO54" i="4"/>
  <c r="BN54" i="4"/>
  <c r="BM54" i="4"/>
  <c r="AX54" i="4"/>
  <c r="BP53" i="4"/>
  <c r="BO53" i="4"/>
  <c r="BN53" i="4"/>
  <c r="BM53" i="4"/>
  <c r="AX53" i="4"/>
  <c r="BP52" i="4"/>
  <c r="BO52" i="4"/>
  <c r="BN52" i="4"/>
  <c r="BM52" i="4"/>
  <c r="AX52" i="4"/>
  <c r="BP51" i="4"/>
  <c r="BO51" i="4"/>
  <c r="BN51" i="4"/>
  <c r="BM51" i="4"/>
  <c r="AX51" i="4"/>
  <c r="BP50" i="4"/>
  <c r="BO50" i="4"/>
  <c r="BN50" i="4"/>
  <c r="BJ50" i="4" s="1"/>
  <c r="BQ50" i="4" s="1"/>
  <c r="BM50" i="4"/>
  <c r="AX50" i="4"/>
  <c r="BP49" i="4"/>
  <c r="BO49" i="4"/>
  <c r="BN49" i="4"/>
  <c r="BM49" i="4"/>
  <c r="AX49" i="4"/>
  <c r="BP48" i="4"/>
  <c r="BO48" i="4"/>
  <c r="BN48" i="4"/>
  <c r="BM48" i="4"/>
  <c r="AX48" i="4"/>
  <c r="BP47" i="4"/>
  <c r="BO47" i="4"/>
  <c r="BN47" i="4"/>
  <c r="BM47" i="4"/>
  <c r="AX47" i="4"/>
  <c r="BP46" i="4"/>
  <c r="BO46" i="4"/>
  <c r="BN46" i="4"/>
  <c r="BM46" i="4"/>
  <c r="AX46" i="4"/>
  <c r="BP45" i="4"/>
  <c r="BK45" i="4" s="1"/>
  <c r="BR45" i="4" s="1"/>
  <c r="BO45" i="4"/>
  <c r="BN45" i="4"/>
  <c r="BM45" i="4"/>
  <c r="AX45" i="4"/>
  <c r="BP44" i="4"/>
  <c r="BO44" i="4"/>
  <c r="BN44" i="4"/>
  <c r="BM44" i="4"/>
  <c r="AX44" i="4"/>
  <c r="BP43" i="4"/>
  <c r="BO43" i="4"/>
  <c r="BN43" i="4"/>
  <c r="BM43" i="4"/>
  <c r="BJ43" i="4" s="1"/>
  <c r="AX43" i="4"/>
  <c r="BP42" i="4"/>
  <c r="BO42" i="4"/>
  <c r="BN42" i="4"/>
  <c r="BM42" i="4"/>
  <c r="AX42" i="4"/>
  <c r="BP41" i="4"/>
  <c r="BO41" i="4"/>
  <c r="BK41" i="4" s="1"/>
  <c r="BR41" i="4" s="1"/>
  <c r="BN41" i="4"/>
  <c r="BM41" i="4"/>
  <c r="AX41" i="4"/>
  <c r="BP40" i="4"/>
  <c r="BO40" i="4"/>
  <c r="BN40" i="4"/>
  <c r="BM40" i="4"/>
  <c r="AX40" i="4"/>
  <c r="BP39" i="4"/>
  <c r="BO39" i="4"/>
  <c r="BN39" i="4"/>
  <c r="BM39" i="4"/>
  <c r="AX39" i="4"/>
  <c r="BP38" i="4"/>
  <c r="BO38" i="4"/>
  <c r="BN38" i="4"/>
  <c r="BM38" i="4"/>
  <c r="AX38" i="4"/>
  <c r="BP37" i="4"/>
  <c r="BO37" i="4"/>
  <c r="BN37" i="4"/>
  <c r="BM37" i="4"/>
  <c r="BJ37" i="4" s="1"/>
  <c r="AX37" i="4"/>
  <c r="BP36" i="4"/>
  <c r="BO36" i="4"/>
  <c r="BN36" i="4"/>
  <c r="BM36" i="4"/>
  <c r="AX36" i="4"/>
  <c r="BP35" i="4"/>
  <c r="BO35" i="4"/>
  <c r="BN35" i="4"/>
  <c r="BM35" i="4"/>
  <c r="AX35" i="4"/>
  <c r="BP34" i="4"/>
  <c r="BO34" i="4"/>
  <c r="BN34" i="4"/>
  <c r="BM34" i="4"/>
  <c r="AX34" i="4"/>
  <c r="BP33" i="4"/>
  <c r="BO33" i="4"/>
  <c r="BN33" i="4"/>
  <c r="BM33" i="4"/>
  <c r="AX33" i="4"/>
  <c r="BP32" i="4"/>
  <c r="BO32" i="4"/>
  <c r="BN32" i="4"/>
  <c r="BM32" i="4"/>
  <c r="AX32" i="4"/>
  <c r="BP31" i="4"/>
  <c r="BO31" i="4"/>
  <c r="BN31" i="4"/>
  <c r="BM31" i="4"/>
  <c r="AX31" i="4"/>
  <c r="BP30" i="4"/>
  <c r="BO30" i="4"/>
  <c r="BK30" i="4" s="1"/>
  <c r="BR30" i="4" s="1"/>
  <c r="BN30" i="4"/>
  <c r="BM30" i="4"/>
  <c r="AX30" i="4"/>
  <c r="BP29" i="4"/>
  <c r="BO29" i="4"/>
  <c r="BN29" i="4"/>
  <c r="BM29" i="4"/>
  <c r="AX29" i="4"/>
  <c r="BP28" i="4"/>
  <c r="BO28" i="4"/>
  <c r="BN28" i="4"/>
  <c r="BM28" i="4"/>
  <c r="AX28" i="4"/>
  <c r="BP27" i="4"/>
  <c r="BO27" i="4"/>
  <c r="BN27" i="4"/>
  <c r="BM27" i="4"/>
  <c r="AX27" i="4"/>
  <c r="BP26" i="4"/>
  <c r="BO26" i="4"/>
  <c r="BN26" i="4"/>
  <c r="BM26" i="4"/>
  <c r="AX26" i="4"/>
  <c r="BP25" i="4"/>
  <c r="BO25" i="4"/>
  <c r="BN25" i="4"/>
  <c r="BM25" i="4"/>
  <c r="AX25" i="4"/>
  <c r="BP24" i="4"/>
  <c r="BO24" i="4"/>
  <c r="BN24" i="4"/>
  <c r="BM24" i="4"/>
  <c r="AX24" i="4"/>
  <c r="BP23" i="4"/>
  <c r="BO23" i="4"/>
  <c r="BN23" i="4"/>
  <c r="BM23" i="4"/>
  <c r="AX23" i="4"/>
  <c r="BP22" i="4"/>
  <c r="BO22" i="4"/>
  <c r="BN22" i="4"/>
  <c r="BM22" i="4"/>
  <c r="BJ22" i="4" s="1"/>
  <c r="BQ22" i="4" s="1"/>
  <c r="AX22" i="4"/>
  <c r="BP21" i="4"/>
  <c r="BO21" i="4"/>
  <c r="BN21" i="4"/>
  <c r="BM21" i="4"/>
  <c r="AX21" i="4"/>
  <c r="BP20" i="4"/>
  <c r="BO20" i="4"/>
  <c r="BN20" i="4"/>
  <c r="BM20" i="4"/>
  <c r="AX20" i="4"/>
  <c r="BP19" i="4"/>
  <c r="BO19" i="4"/>
  <c r="BN19" i="4"/>
  <c r="BM19" i="4"/>
  <c r="AX19" i="4"/>
  <c r="BP18" i="4"/>
  <c r="BO18" i="4"/>
  <c r="BN18" i="4"/>
  <c r="BM18" i="4"/>
  <c r="AX18" i="4"/>
  <c r="BP17" i="4"/>
  <c r="BO17" i="4"/>
  <c r="BN17" i="4"/>
  <c r="BM17" i="4"/>
  <c r="AX17" i="4"/>
  <c r="BP16" i="4"/>
  <c r="BO16" i="4"/>
  <c r="BN16" i="4"/>
  <c r="BM16" i="4"/>
  <c r="AX16" i="4"/>
  <c r="BP15" i="4"/>
  <c r="BO15" i="4"/>
  <c r="BN15" i="4"/>
  <c r="BM15" i="4"/>
  <c r="AX15" i="4"/>
  <c r="BP14" i="4"/>
  <c r="BO14" i="4"/>
  <c r="BN14" i="4"/>
  <c r="BM14" i="4"/>
  <c r="AX14" i="4"/>
  <c r="BP13" i="4"/>
  <c r="BO13" i="4"/>
  <c r="BN13" i="4"/>
  <c r="BM13" i="4"/>
  <c r="AX13" i="4"/>
  <c r="BP12" i="4"/>
  <c r="BO12" i="4"/>
  <c r="BK12" i="4" s="1"/>
  <c r="BR12" i="4" s="1"/>
  <c r="BN12" i="4"/>
  <c r="BM12" i="4"/>
  <c r="AX12" i="4"/>
  <c r="BP11" i="4"/>
  <c r="BO11" i="4"/>
  <c r="BN11" i="4"/>
  <c r="BM11" i="4"/>
  <c r="AX11" i="4"/>
  <c r="BP10" i="4"/>
  <c r="BO10" i="4"/>
  <c r="BN10" i="4"/>
  <c r="BM10" i="4"/>
  <c r="AX10" i="4"/>
  <c r="BP9" i="4"/>
  <c r="BO9" i="4"/>
  <c r="BN9" i="4"/>
  <c r="BM9" i="4"/>
  <c r="AX9" i="4"/>
  <c r="BP8" i="4"/>
  <c r="BO8" i="4"/>
  <c r="BN8" i="4"/>
  <c r="BM8" i="4"/>
  <c r="AX8" i="4"/>
  <c r="BP7" i="4"/>
  <c r="BO7" i="4"/>
  <c r="BN7" i="4"/>
  <c r="BM7" i="4"/>
  <c r="AX7" i="4"/>
  <c r="BP6" i="4"/>
  <c r="BO6" i="4"/>
  <c r="BN6" i="4"/>
  <c r="BM6" i="4"/>
  <c r="BJ6" i="4" s="1"/>
  <c r="AX6" i="4"/>
  <c r="BP5" i="4"/>
  <c r="BO5" i="4"/>
  <c r="BN5" i="4"/>
  <c r="BM5" i="4"/>
  <c r="AX5" i="4"/>
  <c r="BP4" i="4"/>
  <c r="BO4" i="4"/>
  <c r="BN4" i="4"/>
  <c r="BM4" i="4"/>
  <c r="AX4" i="4"/>
  <c r="BP3" i="4"/>
  <c r="BO3" i="4"/>
  <c r="BN3" i="4"/>
  <c r="BM3" i="4"/>
  <c r="AX3" i="4"/>
  <c r="BP2" i="4"/>
  <c r="BO2" i="4"/>
  <c r="BN2" i="4"/>
  <c r="BM2" i="4"/>
  <c r="AX2" i="4"/>
  <c r="AP93" i="4"/>
  <c r="AO93" i="4"/>
  <c r="AN93" i="4"/>
  <c r="AM93" i="4"/>
  <c r="AP92" i="4"/>
  <c r="AO92" i="4"/>
  <c r="AN92" i="4"/>
  <c r="AM92" i="4"/>
  <c r="AP91" i="4"/>
  <c r="AO91" i="4"/>
  <c r="AN91" i="4"/>
  <c r="AM91" i="4"/>
  <c r="AP90" i="4"/>
  <c r="AO90" i="4"/>
  <c r="AN90" i="4"/>
  <c r="AM90" i="4"/>
  <c r="AP89" i="4"/>
  <c r="AO89" i="4"/>
  <c r="AN89" i="4"/>
  <c r="AM89" i="4"/>
  <c r="AP88" i="4"/>
  <c r="AO88" i="4"/>
  <c r="AN88" i="4"/>
  <c r="AM88" i="4"/>
  <c r="AP87" i="4"/>
  <c r="AO87" i="4"/>
  <c r="AN87" i="4"/>
  <c r="AM87" i="4"/>
  <c r="AP86" i="4"/>
  <c r="AO86" i="4"/>
  <c r="AN86" i="4"/>
  <c r="AM86" i="4"/>
  <c r="AP85" i="4"/>
  <c r="AO85" i="4"/>
  <c r="AN85" i="4"/>
  <c r="AM85" i="4"/>
  <c r="AP84" i="4"/>
  <c r="AO84" i="4"/>
  <c r="AN84" i="4"/>
  <c r="AM84" i="4"/>
  <c r="AP83" i="4"/>
  <c r="AO83" i="4"/>
  <c r="AN83" i="4"/>
  <c r="AM83" i="4"/>
  <c r="AP82" i="4"/>
  <c r="AO82" i="4"/>
  <c r="AN82" i="4"/>
  <c r="AM82" i="4"/>
  <c r="AP81" i="4"/>
  <c r="AO81" i="4"/>
  <c r="AN81" i="4"/>
  <c r="AM81" i="4"/>
  <c r="AP80" i="4"/>
  <c r="AO80" i="4"/>
  <c r="AN80" i="4"/>
  <c r="AM80" i="4"/>
  <c r="AP79" i="4"/>
  <c r="AO79" i="4"/>
  <c r="AN79" i="4"/>
  <c r="AM79" i="4"/>
  <c r="AP78" i="4"/>
  <c r="AO78" i="4"/>
  <c r="AN78" i="4"/>
  <c r="AM78" i="4"/>
  <c r="AP77" i="4"/>
  <c r="AO77" i="4"/>
  <c r="AN77" i="4"/>
  <c r="AM77" i="4"/>
  <c r="AP76" i="4"/>
  <c r="AO76" i="4"/>
  <c r="AN76" i="4"/>
  <c r="AM76" i="4"/>
  <c r="AP75" i="4"/>
  <c r="AO75" i="4"/>
  <c r="AN75" i="4"/>
  <c r="AM75" i="4"/>
  <c r="AP74" i="4"/>
  <c r="AO74" i="4"/>
  <c r="AN74" i="4"/>
  <c r="AM74" i="4"/>
  <c r="AP50" i="4"/>
  <c r="AP51" i="4"/>
  <c r="AP52" i="4"/>
  <c r="AP53" i="4"/>
  <c r="AP54" i="4"/>
  <c r="AP55" i="4"/>
  <c r="AP56" i="4"/>
  <c r="AP57" i="4"/>
  <c r="AP58" i="4"/>
  <c r="AP59" i="4"/>
  <c r="AP60" i="4"/>
  <c r="AP61" i="4"/>
  <c r="AP62" i="4"/>
  <c r="AP63" i="4"/>
  <c r="AP64" i="4"/>
  <c r="AP65" i="4"/>
  <c r="AP66" i="4"/>
  <c r="AP67" i="4"/>
  <c r="AP68" i="4"/>
  <c r="AO50" i="4"/>
  <c r="AO51" i="4"/>
  <c r="AK51" i="4" s="1"/>
  <c r="AR51" i="4" s="1"/>
  <c r="AO52" i="4"/>
  <c r="AO53" i="4"/>
  <c r="AO54" i="4"/>
  <c r="AO55" i="4"/>
  <c r="AO56" i="4"/>
  <c r="AO57" i="4"/>
  <c r="AO58" i="4"/>
  <c r="AO59" i="4"/>
  <c r="AO60" i="4"/>
  <c r="AO61" i="4"/>
  <c r="AO62" i="4"/>
  <c r="AO63" i="4"/>
  <c r="AO64" i="4"/>
  <c r="AO65" i="4"/>
  <c r="AO66" i="4"/>
  <c r="AO67" i="4"/>
  <c r="AO68" i="4"/>
  <c r="AN50" i="4"/>
  <c r="AN51" i="4"/>
  <c r="AN52" i="4"/>
  <c r="AN53" i="4"/>
  <c r="AN54" i="4"/>
  <c r="AN55" i="4"/>
  <c r="AN56" i="4"/>
  <c r="AN57" i="4"/>
  <c r="AN58" i="4"/>
  <c r="AN59" i="4"/>
  <c r="AN60" i="4"/>
  <c r="AN61" i="4"/>
  <c r="AN62" i="4"/>
  <c r="AN63" i="4"/>
  <c r="AN64" i="4"/>
  <c r="AN65" i="4"/>
  <c r="AN66" i="4"/>
  <c r="AN67" i="4"/>
  <c r="AN68" i="4"/>
  <c r="AM50" i="4"/>
  <c r="AM51" i="4"/>
  <c r="AM52" i="4"/>
  <c r="AJ52" i="4" s="1"/>
  <c r="AQ52" i="4" s="1"/>
  <c r="AM53" i="4"/>
  <c r="AM54" i="4"/>
  <c r="AM55" i="4"/>
  <c r="AM56" i="4"/>
  <c r="AM57" i="4"/>
  <c r="AM58" i="4"/>
  <c r="AM59" i="4"/>
  <c r="AM60" i="4"/>
  <c r="AM61" i="4"/>
  <c r="AM62" i="4"/>
  <c r="AM63" i="4"/>
  <c r="AM64" i="4"/>
  <c r="AM65" i="4"/>
  <c r="AM66" i="4"/>
  <c r="AM67" i="4"/>
  <c r="AM68" i="4"/>
  <c r="X50" i="4"/>
  <c r="X51" i="4"/>
  <c r="X52" i="4"/>
  <c r="X53" i="4"/>
  <c r="X54" i="4"/>
  <c r="X55" i="4"/>
  <c r="X56" i="4"/>
  <c r="X57" i="4"/>
  <c r="X58" i="4"/>
  <c r="X59" i="4"/>
  <c r="X60" i="4"/>
  <c r="X61" i="4"/>
  <c r="X62" i="4"/>
  <c r="X63" i="4"/>
  <c r="X64" i="4"/>
  <c r="X65" i="4"/>
  <c r="X66" i="4"/>
  <c r="X67" i="4"/>
  <c r="X68" i="4"/>
  <c r="AP49" i="4"/>
  <c r="AO49" i="4"/>
  <c r="AM49" i="4"/>
  <c r="AN49" i="4"/>
  <c r="X49" i="4"/>
  <c r="AP26" i="4"/>
  <c r="AP27" i="4"/>
  <c r="AP28" i="4"/>
  <c r="AP29" i="4"/>
  <c r="AP30" i="4"/>
  <c r="AP31" i="4"/>
  <c r="AP32" i="4"/>
  <c r="AP33" i="4"/>
  <c r="AP34" i="4"/>
  <c r="AP35" i="4"/>
  <c r="AP36" i="4"/>
  <c r="AP37" i="4"/>
  <c r="AP38" i="4"/>
  <c r="AP39" i="4"/>
  <c r="AP40" i="4"/>
  <c r="AP41" i="4"/>
  <c r="AP42" i="4"/>
  <c r="AP43" i="4"/>
  <c r="AP44" i="4"/>
  <c r="AO26" i="4"/>
  <c r="AO27" i="4"/>
  <c r="AO28" i="4"/>
  <c r="AO29" i="4"/>
  <c r="AO30" i="4"/>
  <c r="AO31" i="4"/>
  <c r="AO32" i="4"/>
  <c r="AO33" i="4"/>
  <c r="AO34" i="4"/>
  <c r="AO35" i="4"/>
  <c r="AO36" i="4"/>
  <c r="AO37" i="4"/>
  <c r="AO38" i="4"/>
  <c r="AO39" i="4"/>
  <c r="AO40" i="4"/>
  <c r="AO41" i="4"/>
  <c r="AO42" i="4"/>
  <c r="AO43" i="4"/>
  <c r="AO44" i="4"/>
  <c r="AN26" i="4"/>
  <c r="AN27" i="4"/>
  <c r="AN28" i="4"/>
  <c r="AN29" i="4"/>
  <c r="AN30" i="4"/>
  <c r="AN31" i="4"/>
  <c r="AN32" i="4"/>
  <c r="AN33" i="4"/>
  <c r="AN34" i="4"/>
  <c r="AN35" i="4"/>
  <c r="AN36" i="4"/>
  <c r="AN37" i="4"/>
  <c r="AN38" i="4"/>
  <c r="AN39" i="4"/>
  <c r="AN40" i="4"/>
  <c r="AN41" i="4"/>
  <c r="AN42" i="4"/>
  <c r="AN43" i="4"/>
  <c r="AN44" i="4"/>
  <c r="AM26" i="4"/>
  <c r="AM27" i="4"/>
  <c r="AM28" i="4"/>
  <c r="AM29" i="4"/>
  <c r="AM30" i="4"/>
  <c r="AM31" i="4"/>
  <c r="AM32" i="4"/>
  <c r="AM33" i="4"/>
  <c r="AM34" i="4"/>
  <c r="AM35" i="4"/>
  <c r="AM36" i="4"/>
  <c r="AM37" i="4"/>
  <c r="AM38" i="4"/>
  <c r="AM39" i="4"/>
  <c r="AM40" i="4"/>
  <c r="AM41" i="4"/>
  <c r="AM42" i="4"/>
  <c r="AM43" i="4"/>
  <c r="AM44" i="4"/>
  <c r="X26" i="4"/>
  <c r="X27" i="4"/>
  <c r="X28" i="4"/>
  <c r="X29" i="4"/>
  <c r="X30" i="4"/>
  <c r="X31" i="4"/>
  <c r="X32" i="4"/>
  <c r="X33" i="4"/>
  <c r="X34" i="4"/>
  <c r="X35" i="4"/>
  <c r="X36" i="4"/>
  <c r="X37" i="4"/>
  <c r="X38" i="4"/>
  <c r="X39" i="4"/>
  <c r="X40" i="4"/>
  <c r="X41" i="4"/>
  <c r="X42" i="4"/>
  <c r="X43" i="4"/>
  <c r="X44" i="4"/>
  <c r="AP25" i="4"/>
  <c r="AO25" i="4"/>
  <c r="AN25" i="4"/>
  <c r="AM25" i="4"/>
  <c r="X25" i="4"/>
  <c r="AP3" i="4"/>
  <c r="AP4" i="4"/>
  <c r="AP5" i="4"/>
  <c r="AP6" i="4"/>
  <c r="AP7" i="4"/>
  <c r="AP8" i="4"/>
  <c r="AP9" i="4"/>
  <c r="AP10" i="4"/>
  <c r="AP11" i="4"/>
  <c r="AP12" i="4"/>
  <c r="AP13" i="4"/>
  <c r="AP14" i="4"/>
  <c r="AP15" i="4"/>
  <c r="AP16" i="4"/>
  <c r="AP17" i="4"/>
  <c r="AP18" i="4"/>
  <c r="AP19" i="4"/>
  <c r="AP20" i="4"/>
  <c r="AP21" i="4"/>
  <c r="AO3" i="4"/>
  <c r="AO4" i="4"/>
  <c r="AO5" i="4"/>
  <c r="AO6" i="4"/>
  <c r="AO7" i="4"/>
  <c r="AO8" i="4"/>
  <c r="AO9" i="4"/>
  <c r="AO10" i="4"/>
  <c r="AO11" i="4"/>
  <c r="AO12" i="4"/>
  <c r="AO13" i="4"/>
  <c r="AO14" i="4"/>
  <c r="AO15" i="4"/>
  <c r="AO16" i="4"/>
  <c r="AO17" i="4"/>
  <c r="AO18" i="4"/>
  <c r="AO19" i="4"/>
  <c r="AO20" i="4"/>
  <c r="AO21" i="4"/>
  <c r="AP2" i="4"/>
  <c r="AO2" i="4"/>
  <c r="AN3" i="4"/>
  <c r="AN4" i="4"/>
  <c r="AN5" i="4"/>
  <c r="AN6" i="4"/>
  <c r="AN7" i="4"/>
  <c r="AN8" i="4"/>
  <c r="AN9" i="4"/>
  <c r="AN10" i="4"/>
  <c r="AN11" i="4"/>
  <c r="AN12" i="4"/>
  <c r="AN13" i="4"/>
  <c r="AN14" i="4"/>
  <c r="AN15" i="4"/>
  <c r="AN16" i="4"/>
  <c r="AN17" i="4"/>
  <c r="AN18" i="4"/>
  <c r="AN19" i="4"/>
  <c r="AN20" i="4"/>
  <c r="AN21" i="4"/>
  <c r="AM3" i="4"/>
  <c r="AM4" i="4"/>
  <c r="AM5" i="4"/>
  <c r="AM6" i="4"/>
  <c r="AM7" i="4"/>
  <c r="AM8" i="4"/>
  <c r="AM9" i="4"/>
  <c r="AM10" i="4"/>
  <c r="AM11" i="4"/>
  <c r="AM12" i="4"/>
  <c r="AM13" i="4"/>
  <c r="AM14" i="4"/>
  <c r="AM15" i="4"/>
  <c r="AM16" i="4"/>
  <c r="AM17" i="4"/>
  <c r="AM18" i="4"/>
  <c r="AM19" i="4"/>
  <c r="AM20" i="4"/>
  <c r="AM21" i="4"/>
  <c r="AN2" i="4"/>
  <c r="AM2" i="4"/>
  <c r="X8" i="4"/>
  <c r="X21" i="4"/>
  <c r="X20" i="4"/>
  <c r="X19" i="4"/>
  <c r="X18" i="4"/>
  <c r="X17" i="4"/>
  <c r="X16" i="4"/>
  <c r="X15" i="4"/>
  <c r="X14" i="4"/>
  <c r="X13" i="4"/>
  <c r="X12" i="4"/>
  <c r="X11" i="4"/>
  <c r="X10" i="4"/>
  <c r="X9" i="4"/>
  <c r="X7" i="4"/>
  <c r="X6" i="4"/>
  <c r="X5" i="4"/>
  <c r="X4" i="4"/>
  <c r="X3" i="4"/>
  <c r="X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2"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N1516" i="4" l="1"/>
  <c r="M1516" i="4"/>
  <c r="M1460" i="4"/>
  <c r="N1460" i="4"/>
  <c r="M1412" i="4"/>
  <c r="N1412" i="4"/>
  <c r="M1372" i="4"/>
  <c r="N1372" i="4"/>
  <c r="M1332" i="4"/>
  <c r="N1332" i="4"/>
  <c r="M1284" i="4"/>
  <c r="N1284" i="4"/>
  <c r="N1148" i="4"/>
  <c r="M1148" i="4"/>
  <c r="N1507" i="4"/>
  <c r="M1507" i="4"/>
  <c r="M1451" i="4"/>
  <c r="N1451" i="4"/>
  <c r="M1403" i="4"/>
  <c r="N1403" i="4"/>
  <c r="P1355" i="4"/>
  <c r="M1355" i="4"/>
  <c r="N1355" i="4"/>
  <c r="M1315" i="4"/>
  <c r="N1315" i="4"/>
  <c r="M1267" i="4"/>
  <c r="N1267" i="4"/>
  <c r="M1235" i="4"/>
  <c r="N1235" i="4"/>
  <c r="M1195" i="4"/>
  <c r="N1195" i="4"/>
  <c r="M1155" i="4"/>
  <c r="N1155" i="4"/>
  <c r="M1115" i="4"/>
  <c r="N1115" i="4"/>
  <c r="M1075" i="4"/>
  <c r="N1075" i="4"/>
  <c r="M1043" i="4"/>
  <c r="N1043" i="4"/>
  <c r="N995" i="4"/>
  <c r="M995" i="4"/>
  <c r="M947" i="4"/>
  <c r="N947" i="4"/>
  <c r="M907" i="4"/>
  <c r="N907" i="4"/>
  <c r="M859" i="4"/>
  <c r="N859" i="4"/>
  <c r="M827" i="4"/>
  <c r="N827" i="4"/>
  <c r="M795" i="4"/>
  <c r="N795" i="4"/>
  <c r="M763" i="4"/>
  <c r="N763" i="4"/>
  <c r="M715" i="4"/>
  <c r="N715" i="4"/>
  <c r="N635" i="4"/>
  <c r="M635" i="4"/>
  <c r="N475" i="4"/>
  <c r="M475" i="4"/>
  <c r="P2" i="4"/>
  <c r="M2" i="4"/>
  <c r="N2" i="4"/>
  <c r="M1514" i="4"/>
  <c r="N1514" i="4"/>
  <c r="M1506" i="4"/>
  <c r="N1506" i="4"/>
  <c r="N1498" i="4"/>
  <c r="M1498" i="4"/>
  <c r="N1490" i="4"/>
  <c r="M1490" i="4"/>
  <c r="N1482" i="4"/>
  <c r="M1482" i="4"/>
  <c r="N1474" i="4"/>
  <c r="M1474" i="4"/>
  <c r="N1466" i="4"/>
  <c r="M1466" i="4"/>
  <c r="N1458" i="4"/>
  <c r="M1458" i="4"/>
  <c r="N1450" i="4"/>
  <c r="M1450" i="4"/>
  <c r="N1410" i="4"/>
  <c r="M1410" i="4"/>
  <c r="N1402" i="4"/>
  <c r="M1402" i="4"/>
  <c r="N1394" i="4"/>
  <c r="M1394" i="4"/>
  <c r="N1386" i="4"/>
  <c r="M1386" i="4"/>
  <c r="N1378" i="4"/>
  <c r="M1378" i="4"/>
  <c r="N1370" i="4"/>
  <c r="M1370" i="4"/>
  <c r="N1362" i="4"/>
  <c r="M1362" i="4"/>
  <c r="N1354" i="4"/>
  <c r="M1354" i="4"/>
  <c r="N1346" i="4"/>
  <c r="M1346" i="4"/>
  <c r="N1338" i="4"/>
  <c r="M1338" i="4"/>
  <c r="N1330" i="4"/>
  <c r="M1330" i="4"/>
  <c r="N1322" i="4"/>
  <c r="M1322" i="4"/>
  <c r="N1314" i="4"/>
  <c r="M1314" i="4"/>
  <c r="N1306" i="4"/>
  <c r="M1306" i="4"/>
  <c r="N1298" i="4"/>
  <c r="M1298" i="4"/>
  <c r="N1290" i="4"/>
  <c r="M1290" i="4"/>
  <c r="N1282" i="4"/>
  <c r="M1282" i="4"/>
  <c r="N1274" i="4"/>
  <c r="M1274" i="4"/>
  <c r="N1266" i="4"/>
  <c r="M1266" i="4"/>
  <c r="N1258" i="4"/>
  <c r="M1258" i="4"/>
  <c r="N1250" i="4"/>
  <c r="M1250" i="4"/>
  <c r="N1242" i="4"/>
  <c r="M1242" i="4"/>
  <c r="N1234" i="4"/>
  <c r="M1234" i="4"/>
  <c r="N1226" i="4"/>
  <c r="M1226" i="4"/>
  <c r="N1218" i="4"/>
  <c r="M1218" i="4"/>
  <c r="N1210" i="4"/>
  <c r="M1210" i="4"/>
  <c r="N1202" i="4"/>
  <c r="M1202" i="4"/>
  <c r="N1194" i="4"/>
  <c r="M1194" i="4"/>
  <c r="N1186" i="4"/>
  <c r="M1186" i="4"/>
  <c r="M1178" i="4"/>
  <c r="N1178" i="4"/>
  <c r="N1170" i="4"/>
  <c r="M1170" i="4"/>
  <c r="M1162" i="4"/>
  <c r="N1162" i="4"/>
  <c r="M1154" i="4"/>
  <c r="N1154" i="4"/>
  <c r="M1146" i="4"/>
  <c r="N1146" i="4"/>
  <c r="N1138" i="4"/>
  <c r="M1138" i="4"/>
  <c r="M1130" i="4"/>
  <c r="N1130" i="4"/>
  <c r="M1122" i="4"/>
  <c r="N1122" i="4"/>
  <c r="M1114" i="4"/>
  <c r="N1114" i="4"/>
  <c r="N1106" i="4"/>
  <c r="M1106" i="4"/>
  <c r="N1098" i="4"/>
  <c r="M1098" i="4"/>
  <c r="M1090" i="4"/>
  <c r="N1090" i="4"/>
  <c r="M1082" i="4"/>
  <c r="N1082" i="4"/>
  <c r="N1074" i="4"/>
  <c r="M1074" i="4"/>
  <c r="M1066" i="4"/>
  <c r="N1066" i="4"/>
  <c r="M1058" i="4"/>
  <c r="N1058" i="4"/>
  <c r="M1050" i="4"/>
  <c r="N1050" i="4"/>
  <c r="N1042" i="4"/>
  <c r="M1042" i="4"/>
  <c r="M1034" i="4"/>
  <c r="N1034" i="4"/>
  <c r="M1026" i="4"/>
  <c r="N1026" i="4"/>
  <c r="M1018" i="4"/>
  <c r="N1018" i="4"/>
  <c r="N1010" i="4"/>
  <c r="M1010" i="4"/>
  <c r="M1002" i="4"/>
  <c r="N1002" i="4"/>
  <c r="M994" i="4"/>
  <c r="N994" i="4"/>
  <c r="M986" i="4"/>
  <c r="N986" i="4"/>
  <c r="M978" i="4"/>
  <c r="N978" i="4"/>
  <c r="M970" i="4"/>
  <c r="N970" i="4"/>
  <c r="M962" i="4"/>
  <c r="N962" i="4"/>
  <c r="M954" i="4"/>
  <c r="N954" i="4"/>
  <c r="M946" i="4"/>
  <c r="N946" i="4"/>
  <c r="M938" i="4"/>
  <c r="N938" i="4"/>
  <c r="M930" i="4"/>
  <c r="N930" i="4"/>
  <c r="M922" i="4"/>
  <c r="N922" i="4"/>
  <c r="M914" i="4"/>
  <c r="N914" i="4"/>
  <c r="M906" i="4"/>
  <c r="N906" i="4"/>
  <c r="M898" i="4"/>
  <c r="N898" i="4"/>
  <c r="M890" i="4"/>
  <c r="N890" i="4"/>
  <c r="M882" i="4"/>
  <c r="N882" i="4"/>
  <c r="M874" i="4"/>
  <c r="N874" i="4"/>
  <c r="M866" i="4"/>
  <c r="N866" i="4"/>
  <c r="M858" i="4"/>
  <c r="N858" i="4"/>
  <c r="M850" i="4"/>
  <c r="N850" i="4"/>
  <c r="M842" i="4"/>
  <c r="N842" i="4"/>
  <c r="M834" i="4"/>
  <c r="N834" i="4"/>
  <c r="M826" i="4"/>
  <c r="N826" i="4"/>
  <c r="M818" i="4"/>
  <c r="N818" i="4"/>
  <c r="M810" i="4"/>
  <c r="N810" i="4"/>
  <c r="M802" i="4"/>
  <c r="N802" i="4"/>
  <c r="M794" i="4"/>
  <c r="N794" i="4"/>
  <c r="M786" i="4"/>
  <c r="N786" i="4"/>
  <c r="M778" i="4"/>
  <c r="N778" i="4"/>
  <c r="M770" i="4"/>
  <c r="N770" i="4"/>
  <c r="M762" i="4"/>
  <c r="N762" i="4"/>
  <c r="M754" i="4"/>
  <c r="N754" i="4"/>
  <c r="M746" i="4"/>
  <c r="N746" i="4"/>
  <c r="M738" i="4"/>
  <c r="N738" i="4"/>
  <c r="M730" i="4"/>
  <c r="N730" i="4"/>
  <c r="M722" i="4"/>
  <c r="N722" i="4"/>
  <c r="M714" i="4"/>
  <c r="N714" i="4"/>
  <c r="M706" i="4"/>
  <c r="N706" i="4"/>
  <c r="M698" i="4"/>
  <c r="N698" i="4"/>
  <c r="M690" i="4"/>
  <c r="N690" i="4"/>
  <c r="M682" i="4"/>
  <c r="N682" i="4"/>
  <c r="M674" i="4"/>
  <c r="N674" i="4"/>
  <c r="M666" i="4"/>
  <c r="N666" i="4"/>
  <c r="M658" i="4"/>
  <c r="N658" i="4"/>
  <c r="M650" i="4"/>
  <c r="N650" i="4"/>
  <c r="M642" i="4"/>
  <c r="N642" i="4"/>
  <c r="M634" i="4"/>
  <c r="N634" i="4"/>
  <c r="M626" i="4"/>
  <c r="N626" i="4"/>
  <c r="M618" i="4"/>
  <c r="N618" i="4"/>
  <c r="M610" i="4"/>
  <c r="N610" i="4"/>
  <c r="M602" i="4"/>
  <c r="N602" i="4"/>
  <c r="M594" i="4"/>
  <c r="N594" i="4"/>
  <c r="M586" i="4"/>
  <c r="N586" i="4"/>
  <c r="M578" i="4"/>
  <c r="N578" i="4"/>
  <c r="M570" i="4"/>
  <c r="N570" i="4"/>
  <c r="M562" i="4"/>
  <c r="N562" i="4"/>
  <c r="M554" i="4"/>
  <c r="N554" i="4"/>
  <c r="M546" i="4"/>
  <c r="N546" i="4"/>
  <c r="M538" i="4"/>
  <c r="N538" i="4"/>
  <c r="M530" i="4"/>
  <c r="N530" i="4"/>
  <c r="M522" i="4"/>
  <c r="N522" i="4"/>
  <c r="M514" i="4"/>
  <c r="N514" i="4"/>
  <c r="M506" i="4"/>
  <c r="N506" i="4"/>
  <c r="M498" i="4"/>
  <c r="N498" i="4"/>
  <c r="M490" i="4"/>
  <c r="N490" i="4"/>
  <c r="M482" i="4"/>
  <c r="N482" i="4"/>
  <c r="M474" i="4"/>
  <c r="N474" i="4"/>
  <c r="M466" i="4"/>
  <c r="N466" i="4"/>
  <c r="M458" i="4"/>
  <c r="N458" i="4"/>
  <c r="M450" i="4"/>
  <c r="N450" i="4"/>
  <c r="M442" i="4"/>
  <c r="N442" i="4"/>
  <c r="M434" i="4"/>
  <c r="N434" i="4"/>
  <c r="M426" i="4"/>
  <c r="N426" i="4"/>
  <c r="M418" i="4"/>
  <c r="N418" i="4"/>
  <c r="M410" i="4"/>
  <c r="N410" i="4"/>
  <c r="M402" i="4"/>
  <c r="N402" i="4"/>
  <c r="M394" i="4"/>
  <c r="N394" i="4"/>
  <c r="M386" i="4"/>
  <c r="N386" i="4"/>
  <c r="M378" i="4"/>
  <c r="N378" i="4"/>
  <c r="M370" i="4"/>
  <c r="N370" i="4"/>
  <c r="M362" i="4"/>
  <c r="N362" i="4"/>
  <c r="M354" i="4"/>
  <c r="N354" i="4"/>
  <c r="M346" i="4"/>
  <c r="N346" i="4"/>
  <c r="N338" i="4"/>
  <c r="M338" i="4"/>
  <c r="M330" i="4"/>
  <c r="N330" i="4"/>
  <c r="M322" i="4"/>
  <c r="N322" i="4"/>
  <c r="M314" i="4"/>
  <c r="N314" i="4"/>
  <c r="M306" i="4"/>
  <c r="N306" i="4"/>
  <c r="M298" i="4"/>
  <c r="N298" i="4"/>
  <c r="M290" i="4"/>
  <c r="N290" i="4"/>
  <c r="M282" i="4"/>
  <c r="N282" i="4"/>
  <c r="M274" i="4"/>
  <c r="N274" i="4"/>
  <c r="M266" i="4"/>
  <c r="N266" i="4"/>
  <c r="M258" i="4"/>
  <c r="N258" i="4"/>
  <c r="M250" i="4"/>
  <c r="N250" i="4"/>
  <c r="M242" i="4"/>
  <c r="N242" i="4"/>
  <c r="M234" i="4"/>
  <c r="N234" i="4"/>
  <c r="M226" i="4"/>
  <c r="N226" i="4"/>
  <c r="M218" i="4"/>
  <c r="N218" i="4"/>
  <c r="M210" i="4"/>
  <c r="N210" i="4"/>
  <c r="M202" i="4"/>
  <c r="N202" i="4"/>
  <c r="M194" i="4"/>
  <c r="N194" i="4"/>
  <c r="M186" i="4"/>
  <c r="N186" i="4"/>
  <c r="M178" i="4"/>
  <c r="N178" i="4"/>
  <c r="M170" i="4"/>
  <c r="N170" i="4"/>
  <c r="M162" i="4"/>
  <c r="N162" i="4"/>
  <c r="M154" i="4"/>
  <c r="N154" i="4"/>
  <c r="M146" i="4"/>
  <c r="N146" i="4"/>
  <c r="M138" i="4"/>
  <c r="N138" i="4"/>
  <c r="M130" i="4"/>
  <c r="N130" i="4"/>
  <c r="M122" i="4"/>
  <c r="N122" i="4"/>
  <c r="M114" i="4"/>
  <c r="N114" i="4"/>
  <c r="M106" i="4"/>
  <c r="N106" i="4"/>
  <c r="M98" i="4"/>
  <c r="N98" i="4"/>
  <c r="M90" i="4"/>
  <c r="N90" i="4"/>
  <c r="M82" i="4"/>
  <c r="N82" i="4"/>
  <c r="M74" i="4"/>
  <c r="N74" i="4"/>
  <c r="M66" i="4"/>
  <c r="N66" i="4"/>
  <c r="O58" i="4"/>
  <c r="M58" i="4"/>
  <c r="N58" i="4"/>
  <c r="M50" i="4"/>
  <c r="N50" i="4"/>
  <c r="O42" i="4"/>
  <c r="M42" i="4"/>
  <c r="N42" i="4"/>
  <c r="M34" i="4"/>
  <c r="N34" i="4"/>
  <c r="O26" i="4"/>
  <c r="M26" i="4"/>
  <c r="N26" i="4"/>
  <c r="M18" i="4"/>
  <c r="N18" i="4"/>
  <c r="O10" i="4"/>
  <c r="M10" i="4"/>
  <c r="N10" i="4"/>
  <c r="AJ81" i="4"/>
  <c r="AJ85" i="4"/>
  <c r="AJ87" i="4"/>
  <c r="AQ87" i="4" s="1"/>
  <c r="AJ89" i="4"/>
  <c r="AJ93" i="4"/>
  <c r="BK15" i="4"/>
  <c r="BR15" i="4" s="1"/>
  <c r="BJ17" i="4"/>
  <c r="BQ17" i="4" s="1"/>
  <c r="BJ33" i="4"/>
  <c r="BJ49" i="4"/>
  <c r="BJ57" i="4"/>
  <c r="M1476" i="4"/>
  <c r="N1476" i="4"/>
  <c r="M1428" i="4"/>
  <c r="N1428" i="4"/>
  <c r="M1388" i="4"/>
  <c r="N1388" i="4"/>
  <c r="M1348" i="4"/>
  <c r="N1348" i="4"/>
  <c r="M1300" i="4"/>
  <c r="N1300" i="4"/>
  <c r="N1116" i="4"/>
  <c r="M1116" i="4"/>
  <c r="M1483" i="4"/>
  <c r="N1483" i="4"/>
  <c r="M1443" i="4"/>
  <c r="N1443" i="4"/>
  <c r="M1395" i="4"/>
  <c r="N1395" i="4"/>
  <c r="M1339" i="4"/>
  <c r="N1339" i="4"/>
  <c r="M1283" i="4"/>
  <c r="N1283" i="4"/>
  <c r="M1211" i="4"/>
  <c r="N1211" i="4"/>
  <c r="N1163" i="4"/>
  <c r="M1163" i="4"/>
  <c r="O1091" i="4"/>
  <c r="N1091" i="4"/>
  <c r="M1091" i="4"/>
  <c r="M1019" i="4"/>
  <c r="N1019" i="4"/>
  <c r="M963" i="4"/>
  <c r="N963" i="4"/>
  <c r="M923" i="4"/>
  <c r="N923" i="4"/>
  <c r="M883" i="4"/>
  <c r="N883" i="4"/>
  <c r="M843" i="4"/>
  <c r="N843" i="4"/>
  <c r="M819" i="4"/>
  <c r="N819" i="4"/>
  <c r="M787" i="4"/>
  <c r="N787" i="4"/>
  <c r="M755" i="4"/>
  <c r="N755" i="4"/>
  <c r="M723" i="4"/>
  <c r="N723" i="4"/>
  <c r="M675" i="4"/>
  <c r="N675" i="4"/>
  <c r="M643" i="4"/>
  <c r="N643" i="4"/>
  <c r="N603" i="4"/>
  <c r="M603" i="4"/>
  <c r="N563" i="4"/>
  <c r="M563" i="4"/>
  <c r="N531" i="4"/>
  <c r="M531" i="4"/>
  <c r="N491" i="4"/>
  <c r="M491" i="4"/>
  <c r="N419" i="4"/>
  <c r="M419" i="4"/>
  <c r="N395" i="4"/>
  <c r="M395" i="4"/>
  <c r="N371" i="4"/>
  <c r="M371" i="4"/>
  <c r="N347" i="4"/>
  <c r="M347" i="4"/>
  <c r="M323" i="4"/>
  <c r="N323" i="4"/>
  <c r="M299" i="4"/>
  <c r="N299" i="4"/>
  <c r="M267" i="4"/>
  <c r="N267" i="4"/>
  <c r="M243" i="4"/>
  <c r="N243" i="4"/>
  <c r="M203" i="4"/>
  <c r="N203" i="4"/>
  <c r="M11" i="4"/>
  <c r="N11" i="4"/>
  <c r="N1442" i="4"/>
  <c r="M1442" i="4"/>
  <c r="N1497" i="4"/>
  <c r="M1497" i="4"/>
  <c r="P1465" i="4"/>
  <c r="M1465" i="4"/>
  <c r="N1465" i="4"/>
  <c r="M1433" i="4"/>
  <c r="N1433" i="4"/>
  <c r="M1401" i="4"/>
  <c r="N1401" i="4"/>
  <c r="M1377" i="4"/>
  <c r="N1377" i="4"/>
  <c r="N1353" i="4"/>
  <c r="M1353" i="4"/>
  <c r="N1321" i="4"/>
  <c r="M1321" i="4"/>
  <c r="N1289" i="4"/>
  <c r="M1289" i="4"/>
  <c r="N1257" i="4"/>
  <c r="M1257" i="4"/>
  <c r="N1225" i="4"/>
  <c r="M1225" i="4"/>
  <c r="N1201" i="4"/>
  <c r="M1201" i="4"/>
  <c r="M1169" i="4"/>
  <c r="N1169" i="4"/>
  <c r="M1137" i="4"/>
  <c r="N1137" i="4"/>
  <c r="O1105" i="4"/>
  <c r="M1105" i="4"/>
  <c r="N1105" i="4"/>
  <c r="M1073" i="4"/>
  <c r="N1073" i="4"/>
  <c r="M1041" i="4"/>
  <c r="N1041" i="4"/>
  <c r="M1009" i="4"/>
  <c r="N1009" i="4"/>
  <c r="M977" i="4"/>
  <c r="N977" i="4"/>
  <c r="O953" i="4"/>
  <c r="M953" i="4"/>
  <c r="N953" i="4"/>
  <c r="O921" i="4"/>
  <c r="M921" i="4"/>
  <c r="N921" i="4"/>
  <c r="O897" i="4"/>
  <c r="M897" i="4"/>
  <c r="N897" i="4"/>
  <c r="O865" i="4"/>
  <c r="M865" i="4"/>
  <c r="N865" i="4"/>
  <c r="O833" i="4"/>
  <c r="M833" i="4"/>
  <c r="N833" i="4"/>
  <c r="O809" i="4"/>
  <c r="M809" i="4"/>
  <c r="N809" i="4"/>
  <c r="O777" i="4"/>
  <c r="M777" i="4"/>
  <c r="N777" i="4"/>
  <c r="M753" i="4"/>
  <c r="N753" i="4"/>
  <c r="M721" i="4"/>
  <c r="N721" i="4"/>
  <c r="M689" i="4"/>
  <c r="N689" i="4"/>
  <c r="M657" i="4"/>
  <c r="N657" i="4"/>
  <c r="O633" i="4"/>
  <c r="M633" i="4"/>
  <c r="N633" i="4"/>
  <c r="O609" i="4"/>
  <c r="M609" i="4"/>
  <c r="N609" i="4"/>
  <c r="O577" i="4"/>
  <c r="M577" i="4"/>
  <c r="N577" i="4"/>
  <c r="O545" i="4"/>
  <c r="M545" i="4"/>
  <c r="N545" i="4"/>
  <c r="O505" i="4"/>
  <c r="M505" i="4"/>
  <c r="N505" i="4"/>
  <c r="O473" i="4"/>
  <c r="M473" i="4"/>
  <c r="N473" i="4"/>
  <c r="O449" i="4"/>
  <c r="M449" i="4"/>
  <c r="N449" i="4"/>
  <c r="O417" i="4"/>
  <c r="M417" i="4"/>
  <c r="N417" i="4"/>
  <c r="O393" i="4"/>
  <c r="M393" i="4"/>
  <c r="N393" i="4"/>
  <c r="O361" i="4"/>
  <c r="M361" i="4"/>
  <c r="N361" i="4"/>
  <c r="O329" i="4"/>
  <c r="M329" i="4"/>
  <c r="N329" i="4"/>
  <c r="O297" i="4"/>
  <c r="M297" i="4"/>
  <c r="N297" i="4"/>
  <c r="O265" i="4"/>
  <c r="M265" i="4"/>
  <c r="N265" i="4"/>
  <c r="O233" i="4"/>
  <c r="M233" i="4"/>
  <c r="N233" i="4"/>
  <c r="O209" i="4"/>
  <c r="M209" i="4"/>
  <c r="N209" i="4"/>
  <c r="O185" i="4"/>
  <c r="M185" i="4"/>
  <c r="N185" i="4"/>
  <c r="M153" i="4"/>
  <c r="N153" i="4"/>
  <c r="O121" i="4"/>
  <c r="M121" i="4"/>
  <c r="N121" i="4"/>
  <c r="O97" i="4"/>
  <c r="M97" i="4"/>
  <c r="N97" i="4"/>
  <c r="O81" i="4"/>
  <c r="M81" i="4"/>
  <c r="N81" i="4"/>
  <c r="O57" i="4"/>
  <c r="M57" i="4"/>
  <c r="N57" i="4"/>
  <c r="O41" i="4"/>
  <c r="M41" i="4"/>
  <c r="N41" i="4"/>
  <c r="O25" i="4"/>
  <c r="M25" i="4"/>
  <c r="N25" i="4"/>
  <c r="O17" i="4"/>
  <c r="M17" i="4"/>
  <c r="N17" i="4"/>
  <c r="N1520" i="4"/>
  <c r="M1520" i="4"/>
  <c r="M1488" i="4"/>
  <c r="N1488" i="4"/>
  <c r="M1448" i="4"/>
  <c r="N1448" i="4"/>
  <c r="M1416" i="4"/>
  <c r="N1416" i="4"/>
  <c r="M1392" i="4"/>
  <c r="N1392" i="4"/>
  <c r="M1352" i="4"/>
  <c r="N1352" i="4"/>
  <c r="M1320" i="4"/>
  <c r="N1320" i="4"/>
  <c r="M1272" i="4"/>
  <c r="N1272" i="4"/>
  <c r="M1240" i="4"/>
  <c r="N1240" i="4"/>
  <c r="M1200" i="4"/>
  <c r="N1200" i="4"/>
  <c r="N1168" i="4"/>
  <c r="M1168" i="4"/>
  <c r="N1128" i="4"/>
  <c r="M1128" i="4"/>
  <c r="N1096" i="4"/>
  <c r="M1096" i="4"/>
  <c r="N1064" i="4"/>
  <c r="M1064" i="4"/>
  <c r="N1024" i="4"/>
  <c r="M1024" i="4"/>
  <c r="N984" i="4"/>
  <c r="M984" i="4"/>
  <c r="N944" i="4"/>
  <c r="M944" i="4"/>
  <c r="N904" i="4"/>
  <c r="M904" i="4"/>
  <c r="N864" i="4"/>
  <c r="M864" i="4"/>
  <c r="N832" i="4"/>
  <c r="M832" i="4"/>
  <c r="N800" i="4"/>
  <c r="M800" i="4"/>
  <c r="N752" i="4"/>
  <c r="M752" i="4"/>
  <c r="N720" i="4"/>
  <c r="M720" i="4"/>
  <c r="N672" i="4"/>
  <c r="M672" i="4"/>
  <c r="N640" i="4"/>
  <c r="M640" i="4"/>
  <c r="N608" i="4"/>
  <c r="M608" i="4"/>
  <c r="M576" i="4"/>
  <c r="N576" i="4"/>
  <c r="M544" i="4"/>
  <c r="N544" i="4"/>
  <c r="M504" i="4"/>
  <c r="N504" i="4"/>
  <c r="N464" i="4"/>
  <c r="M464" i="4"/>
  <c r="N432" i="4"/>
  <c r="M432" i="4"/>
  <c r="M392" i="4"/>
  <c r="N392" i="4"/>
  <c r="N360" i="4"/>
  <c r="M360" i="4"/>
  <c r="M312" i="4"/>
  <c r="N312" i="4"/>
  <c r="M280" i="4"/>
  <c r="N280" i="4"/>
  <c r="M232" i="4"/>
  <c r="N232" i="4"/>
  <c r="M176" i="4"/>
  <c r="N176" i="4"/>
  <c r="BK44" i="4"/>
  <c r="BR44" i="4" s="1"/>
  <c r="M1508" i="4"/>
  <c r="N1508" i="4"/>
  <c r="M1468" i="4"/>
  <c r="N1468" i="4"/>
  <c r="M1420" i="4"/>
  <c r="N1420" i="4"/>
  <c r="M1364" i="4"/>
  <c r="N1364" i="4"/>
  <c r="P1324" i="4"/>
  <c r="M1324" i="4"/>
  <c r="N1324" i="4"/>
  <c r="M1276" i="4"/>
  <c r="N1276" i="4"/>
  <c r="N1124" i="4"/>
  <c r="M1124" i="4"/>
  <c r="N1499" i="4"/>
  <c r="M1499" i="4"/>
  <c r="M1459" i="4"/>
  <c r="N1459" i="4"/>
  <c r="M1411" i="4"/>
  <c r="N1411" i="4"/>
  <c r="M1371" i="4"/>
  <c r="N1371" i="4"/>
  <c r="M1323" i="4"/>
  <c r="N1323" i="4"/>
  <c r="M1275" i="4"/>
  <c r="N1275" i="4"/>
  <c r="M1227" i="4"/>
  <c r="N1227" i="4"/>
  <c r="M1179" i="4"/>
  <c r="N1179" i="4"/>
  <c r="M1139" i="4"/>
  <c r="N1139" i="4"/>
  <c r="M1107" i="4"/>
  <c r="N1107" i="4"/>
  <c r="M1051" i="4"/>
  <c r="N1051" i="4"/>
  <c r="N1003" i="4"/>
  <c r="M1003" i="4"/>
  <c r="M979" i="4"/>
  <c r="N979" i="4"/>
  <c r="M939" i="4"/>
  <c r="N939" i="4"/>
  <c r="M891" i="4"/>
  <c r="N891" i="4"/>
  <c r="M851" i="4"/>
  <c r="N851" i="4"/>
  <c r="M699" i="4"/>
  <c r="N699" i="4"/>
  <c r="N1418" i="4"/>
  <c r="M1418" i="4"/>
  <c r="N1505" i="4"/>
  <c r="M1505" i="4"/>
  <c r="N1481" i="4"/>
  <c r="M1481" i="4"/>
  <c r="N1449" i="4"/>
  <c r="M1449" i="4"/>
  <c r="N1417" i="4"/>
  <c r="M1417" i="4"/>
  <c r="M1337" i="4"/>
  <c r="N1337" i="4"/>
  <c r="M1305" i="4"/>
  <c r="N1305" i="4"/>
  <c r="M1273" i="4"/>
  <c r="N1273" i="4"/>
  <c r="M1241" i="4"/>
  <c r="N1241" i="4"/>
  <c r="N1193" i="4"/>
  <c r="M1193" i="4"/>
  <c r="M1161" i="4"/>
  <c r="N1161" i="4"/>
  <c r="M1129" i="4"/>
  <c r="N1129" i="4"/>
  <c r="M1097" i="4"/>
  <c r="N1097" i="4"/>
  <c r="O1065" i="4"/>
  <c r="M1065" i="4"/>
  <c r="N1065" i="4"/>
  <c r="O1033" i="4"/>
  <c r="M1033" i="4"/>
  <c r="N1033" i="4"/>
  <c r="O1001" i="4"/>
  <c r="M1001" i="4"/>
  <c r="N1001" i="4"/>
  <c r="O969" i="4"/>
  <c r="M969" i="4"/>
  <c r="N969" i="4"/>
  <c r="O937" i="4"/>
  <c r="M937" i="4"/>
  <c r="N937" i="4"/>
  <c r="O905" i="4"/>
  <c r="M905" i="4"/>
  <c r="N905" i="4"/>
  <c r="O873" i="4"/>
  <c r="M873" i="4"/>
  <c r="N873" i="4"/>
  <c r="O841" i="4"/>
  <c r="M841" i="4"/>
  <c r="N841" i="4"/>
  <c r="O793" i="4"/>
  <c r="M793" i="4"/>
  <c r="N793" i="4"/>
  <c r="O761" i="4"/>
  <c r="M761" i="4"/>
  <c r="N761" i="4"/>
  <c r="O729" i="4"/>
  <c r="M729" i="4"/>
  <c r="N729" i="4"/>
  <c r="O697" i="4"/>
  <c r="M697" i="4"/>
  <c r="N697" i="4"/>
  <c r="O665" i="4"/>
  <c r="M665" i="4"/>
  <c r="N665" i="4"/>
  <c r="M625" i="4"/>
  <c r="N625" i="4"/>
  <c r="M593" i="4"/>
  <c r="N593" i="4"/>
  <c r="M561" i="4"/>
  <c r="N561" i="4"/>
  <c r="M529" i="4"/>
  <c r="N529" i="4"/>
  <c r="M497" i="4"/>
  <c r="N497" i="4"/>
  <c r="M465" i="4"/>
  <c r="N465" i="4"/>
  <c r="O441" i="4"/>
  <c r="M441" i="4"/>
  <c r="N441" i="4"/>
  <c r="O425" i="4"/>
  <c r="M425" i="4"/>
  <c r="N425" i="4"/>
  <c r="M401" i="4"/>
  <c r="N401" i="4"/>
  <c r="M369" i="4"/>
  <c r="N369" i="4"/>
  <c r="M337" i="4"/>
  <c r="N337" i="4"/>
  <c r="Q305" i="4"/>
  <c r="M305" i="4"/>
  <c r="N305" i="4"/>
  <c r="O273" i="4"/>
  <c r="M273" i="4"/>
  <c r="N273" i="4"/>
  <c r="O241" i="4"/>
  <c r="M241" i="4"/>
  <c r="N241" i="4"/>
  <c r="O201" i="4"/>
  <c r="M201" i="4"/>
  <c r="N201" i="4"/>
  <c r="O169" i="4"/>
  <c r="M169" i="4"/>
  <c r="N169" i="4"/>
  <c r="O129" i="4"/>
  <c r="M129" i="4"/>
  <c r="N129" i="4"/>
  <c r="M1496" i="4"/>
  <c r="N1496" i="4"/>
  <c r="M1464" i="4"/>
  <c r="N1464" i="4"/>
  <c r="M1432" i="4"/>
  <c r="N1432" i="4"/>
  <c r="M1400" i="4"/>
  <c r="N1400" i="4"/>
  <c r="M1368" i="4"/>
  <c r="N1368" i="4"/>
  <c r="M1336" i="4"/>
  <c r="N1336" i="4"/>
  <c r="M1304" i="4"/>
  <c r="N1304" i="4"/>
  <c r="M1280" i="4"/>
  <c r="N1280" i="4"/>
  <c r="M1248" i="4"/>
  <c r="N1248" i="4"/>
  <c r="M1216" i="4"/>
  <c r="N1216" i="4"/>
  <c r="M1184" i="4"/>
  <c r="N1184" i="4"/>
  <c r="N1152" i="4"/>
  <c r="M1152" i="4"/>
  <c r="N1120" i="4"/>
  <c r="M1120" i="4"/>
  <c r="N1088" i="4"/>
  <c r="M1088" i="4"/>
  <c r="N1056" i="4"/>
  <c r="M1056" i="4"/>
  <c r="N1032" i="4"/>
  <c r="M1032" i="4"/>
  <c r="N1000" i="4"/>
  <c r="M1000" i="4"/>
  <c r="N968" i="4"/>
  <c r="M968" i="4"/>
  <c r="N936" i="4"/>
  <c r="M936" i="4"/>
  <c r="N920" i="4"/>
  <c r="M920" i="4"/>
  <c r="N888" i="4"/>
  <c r="M888" i="4"/>
  <c r="N856" i="4"/>
  <c r="M856" i="4"/>
  <c r="N824" i="4"/>
  <c r="M824" i="4"/>
  <c r="N808" i="4"/>
  <c r="M808" i="4"/>
  <c r="N776" i="4"/>
  <c r="M776" i="4"/>
  <c r="N768" i="4"/>
  <c r="M768" i="4"/>
  <c r="N744" i="4"/>
  <c r="M744" i="4"/>
  <c r="N728" i="4"/>
  <c r="M728" i="4"/>
  <c r="N688" i="4"/>
  <c r="M688" i="4"/>
  <c r="N648" i="4"/>
  <c r="M648" i="4"/>
  <c r="N624" i="4"/>
  <c r="M624" i="4"/>
  <c r="N592" i="4"/>
  <c r="M592" i="4"/>
  <c r="N560" i="4"/>
  <c r="M560" i="4"/>
  <c r="N528" i="4"/>
  <c r="M528" i="4"/>
  <c r="N496" i="4"/>
  <c r="M496" i="4"/>
  <c r="M472" i="4"/>
  <c r="N472" i="4"/>
  <c r="M448" i="4"/>
  <c r="N448" i="4"/>
  <c r="M416" i="4"/>
  <c r="N416" i="4"/>
  <c r="M376" i="4"/>
  <c r="N376" i="4"/>
  <c r="M344" i="4"/>
  <c r="N344" i="4"/>
  <c r="M328" i="4"/>
  <c r="N328" i="4"/>
  <c r="M296" i="4"/>
  <c r="N296" i="4"/>
  <c r="M272" i="4"/>
  <c r="N272" i="4"/>
  <c r="M248" i="4"/>
  <c r="N248" i="4"/>
  <c r="O208" i="4"/>
  <c r="M208" i="4"/>
  <c r="N208" i="4"/>
  <c r="O168" i="4"/>
  <c r="M168" i="4"/>
  <c r="N168" i="4"/>
  <c r="O16" i="4"/>
  <c r="M16" i="4"/>
  <c r="N16" i="4"/>
  <c r="N1519" i="4"/>
  <c r="M1519" i="4"/>
  <c r="N1511" i="4"/>
  <c r="M1511" i="4"/>
  <c r="N1503" i="4"/>
  <c r="M1503" i="4"/>
  <c r="N1495" i="4"/>
  <c r="M1495" i="4"/>
  <c r="M1487" i="4"/>
  <c r="N1487" i="4"/>
  <c r="M1479" i="4"/>
  <c r="N1479" i="4"/>
  <c r="M1471" i="4"/>
  <c r="N1471" i="4"/>
  <c r="M1463" i="4"/>
  <c r="N1463" i="4"/>
  <c r="O1455" i="4"/>
  <c r="M1455" i="4"/>
  <c r="N1455" i="4"/>
  <c r="M1447" i="4"/>
  <c r="N1447" i="4"/>
  <c r="M1439" i="4"/>
  <c r="N1439" i="4"/>
  <c r="M1431" i="4"/>
  <c r="N1431" i="4"/>
  <c r="O1423" i="4"/>
  <c r="M1423" i="4"/>
  <c r="N1423" i="4"/>
  <c r="M1415" i="4"/>
  <c r="N1415" i="4"/>
  <c r="M1407" i="4"/>
  <c r="N1407" i="4"/>
  <c r="M1399" i="4"/>
  <c r="N1399" i="4"/>
  <c r="M1391" i="4"/>
  <c r="N1391" i="4"/>
  <c r="M1383" i="4"/>
  <c r="N1383" i="4"/>
  <c r="M1375" i="4"/>
  <c r="N1375" i="4"/>
  <c r="M1367" i="4"/>
  <c r="N1367" i="4"/>
  <c r="O1359" i="4"/>
  <c r="M1359" i="4"/>
  <c r="N1359" i="4"/>
  <c r="M1351" i="4"/>
  <c r="N1351" i="4"/>
  <c r="M1343" i="4"/>
  <c r="N1343" i="4"/>
  <c r="M1335" i="4"/>
  <c r="N1335" i="4"/>
  <c r="O1327" i="4"/>
  <c r="M1327" i="4"/>
  <c r="N1327" i="4"/>
  <c r="M1319" i="4"/>
  <c r="N1319" i="4"/>
  <c r="M1311" i="4"/>
  <c r="N1311" i="4"/>
  <c r="M1303" i="4"/>
  <c r="N1303" i="4"/>
  <c r="O1295" i="4"/>
  <c r="M1295" i="4"/>
  <c r="N1295" i="4"/>
  <c r="M1287" i="4"/>
  <c r="N1287" i="4"/>
  <c r="M1279" i="4"/>
  <c r="N1279" i="4"/>
  <c r="M1271" i="4"/>
  <c r="N1271" i="4"/>
  <c r="M1263" i="4"/>
  <c r="N1263" i="4"/>
  <c r="M1255" i="4"/>
  <c r="N1255" i="4"/>
  <c r="M1247" i="4"/>
  <c r="N1247" i="4"/>
  <c r="M1239" i="4"/>
  <c r="N1239" i="4"/>
  <c r="O1231" i="4"/>
  <c r="M1231" i="4"/>
  <c r="N1231" i="4"/>
  <c r="M1223" i="4"/>
  <c r="N1223" i="4"/>
  <c r="M1215" i="4"/>
  <c r="N1215" i="4"/>
  <c r="M1207" i="4"/>
  <c r="N1207" i="4"/>
  <c r="O1199" i="4"/>
  <c r="M1199" i="4"/>
  <c r="N1199" i="4"/>
  <c r="M1191" i="4"/>
  <c r="N1191" i="4"/>
  <c r="M1183" i="4"/>
  <c r="N1183" i="4"/>
  <c r="N1175" i="4"/>
  <c r="M1175" i="4"/>
  <c r="O1167" i="4"/>
  <c r="M1167" i="4"/>
  <c r="N1167" i="4"/>
  <c r="M1159" i="4"/>
  <c r="N1159" i="4"/>
  <c r="M1151" i="4"/>
  <c r="N1151" i="4"/>
  <c r="N1143" i="4"/>
  <c r="M1143" i="4"/>
  <c r="M1135" i="4"/>
  <c r="N1135" i="4"/>
  <c r="M1127" i="4"/>
  <c r="N1127" i="4"/>
  <c r="M1119" i="4"/>
  <c r="N1119" i="4"/>
  <c r="N1111" i="4"/>
  <c r="M1111" i="4"/>
  <c r="M1103" i="4"/>
  <c r="N1103" i="4"/>
  <c r="M1095" i="4"/>
  <c r="N1095" i="4"/>
  <c r="M1087" i="4"/>
  <c r="N1087" i="4"/>
  <c r="N1079" i="4"/>
  <c r="M1079" i="4"/>
  <c r="M1071" i="4"/>
  <c r="N1071" i="4"/>
  <c r="M1063" i="4"/>
  <c r="N1063" i="4"/>
  <c r="M1055" i="4"/>
  <c r="N1055" i="4"/>
  <c r="M1047" i="4"/>
  <c r="N1047" i="4"/>
  <c r="M1039" i="4"/>
  <c r="N1039" i="4"/>
  <c r="M1031" i="4"/>
  <c r="N1031" i="4"/>
  <c r="M1023" i="4"/>
  <c r="N1023" i="4"/>
  <c r="M1015" i="4"/>
  <c r="N1015" i="4"/>
  <c r="M1007" i="4"/>
  <c r="N1007" i="4"/>
  <c r="M999" i="4"/>
  <c r="N999" i="4"/>
  <c r="M991" i="4"/>
  <c r="N991" i="4"/>
  <c r="M983" i="4"/>
  <c r="N983" i="4"/>
  <c r="M975" i="4"/>
  <c r="N975" i="4"/>
  <c r="M967" i="4"/>
  <c r="N967" i="4"/>
  <c r="M959" i="4"/>
  <c r="N959" i="4"/>
  <c r="M951" i="4"/>
  <c r="N951" i="4"/>
  <c r="M943" i="4"/>
  <c r="N943" i="4"/>
  <c r="M935" i="4"/>
  <c r="N935" i="4"/>
  <c r="M927" i="4"/>
  <c r="N927" i="4"/>
  <c r="M919" i="4"/>
  <c r="N919" i="4"/>
  <c r="M911" i="4"/>
  <c r="N911" i="4"/>
  <c r="M903" i="4"/>
  <c r="N903" i="4"/>
  <c r="M895" i="4"/>
  <c r="N895" i="4"/>
  <c r="M887" i="4"/>
  <c r="N887" i="4"/>
  <c r="M879" i="4"/>
  <c r="N879" i="4"/>
  <c r="M871" i="4"/>
  <c r="N871" i="4"/>
  <c r="M863" i="4"/>
  <c r="N863" i="4"/>
  <c r="M855" i="4"/>
  <c r="N855" i="4"/>
  <c r="P847" i="4"/>
  <c r="M847" i="4"/>
  <c r="N847" i="4"/>
  <c r="M839" i="4"/>
  <c r="N839" i="4"/>
  <c r="M831" i="4"/>
  <c r="N831" i="4"/>
  <c r="M823" i="4"/>
  <c r="N823" i="4"/>
  <c r="M815" i="4"/>
  <c r="N815" i="4"/>
  <c r="M807" i="4"/>
  <c r="N807" i="4"/>
  <c r="M799" i="4"/>
  <c r="N799" i="4"/>
  <c r="M791" i="4"/>
  <c r="N791" i="4"/>
  <c r="M783" i="4"/>
  <c r="N783" i="4"/>
  <c r="M775" i="4"/>
  <c r="N775" i="4"/>
  <c r="M767" i="4"/>
  <c r="N767" i="4"/>
  <c r="M759" i="4"/>
  <c r="N759" i="4"/>
  <c r="M751" i="4"/>
  <c r="N751" i="4"/>
  <c r="M743" i="4"/>
  <c r="N743" i="4"/>
  <c r="M735" i="4"/>
  <c r="N735" i="4"/>
  <c r="M727" i="4"/>
  <c r="N727" i="4"/>
  <c r="M719" i="4"/>
  <c r="N719" i="4"/>
  <c r="M711" i="4"/>
  <c r="N711" i="4"/>
  <c r="M703" i="4"/>
  <c r="N703" i="4"/>
  <c r="M695" i="4"/>
  <c r="N695" i="4"/>
  <c r="M687" i="4"/>
  <c r="N687" i="4"/>
  <c r="M679" i="4"/>
  <c r="N679" i="4"/>
  <c r="M671" i="4"/>
  <c r="N671" i="4"/>
  <c r="M663" i="4"/>
  <c r="N663" i="4"/>
  <c r="M655" i="4"/>
  <c r="N655" i="4"/>
  <c r="M647" i="4"/>
  <c r="N647" i="4"/>
  <c r="M639" i="4"/>
  <c r="N639" i="4"/>
  <c r="P631" i="4"/>
  <c r="N631" i="4"/>
  <c r="M631" i="4"/>
  <c r="N623" i="4"/>
  <c r="M623" i="4"/>
  <c r="N615" i="4"/>
  <c r="M615" i="4"/>
  <c r="N607" i="4"/>
  <c r="M607" i="4"/>
  <c r="N599" i="4"/>
  <c r="M599" i="4"/>
  <c r="N591" i="4"/>
  <c r="M591" i="4"/>
  <c r="N583" i="4"/>
  <c r="M583" i="4"/>
  <c r="N575" i="4"/>
  <c r="M575" i="4"/>
  <c r="N567" i="4"/>
  <c r="M567" i="4"/>
  <c r="N559" i="4"/>
  <c r="M559" i="4"/>
  <c r="N551" i="4"/>
  <c r="M551" i="4"/>
  <c r="N543" i="4"/>
  <c r="M543" i="4"/>
  <c r="N535" i="4"/>
  <c r="M535" i="4"/>
  <c r="N527" i="4"/>
  <c r="M527" i="4"/>
  <c r="N519" i="4"/>
  <c r="M519" i="4"/>
  <c r="N511" i="4"/>
  <c r="M511" i="4"/>
  <c r="N503" i="4"/>
  <c r="M503" i="4"/>
  <c r="N495" i="4"/>
  <c r="M495" i="4"/>
  <c r="N487" i="4"/>
  <c r="M487" i="4"/>
  <c r="N479" i="4"/>
  <c r="M479" i="4"/>
  <c r="N471" i="4"/>
  <c r="M471" i="4"/>
  <c r="N463" i="4"/>
  <c r="M463" i="4"/>
  <c r="P455" i="4"/>
  <c r="N455" i="4"/>
  <c r="M455" i="4"/>
  <c r="N447" i="4"/>
  <c r="M447" i="4"/>
  <c r="N439" i="4"/>
  <c r="M439" i="4"/>
  <c r="N431" i="4"/>
  <c r="M431" i="4"/>
  <c r="N423" i="4"/>
  <c r="M423" i="4"/>
  <c r="N415" i="4"/>
  <c r="M415" i="4"/>
  <c r="N407" i="4"/>
  <c r="M407" i="4"/>
  <c r="N399" i="4"/>
  <c r="M399" i="4"/>
  <c r="N391" i="4"/>
  <c r="M391" i="4"/>
  <c r="N383" i="4"/>
  <c r="M383" i="4"/>
  <c r="N375" i="4"/>
  <c r="M375" i="4"/>
  <c r="N367" i="4"/>
  <c r="M367" i="4"/>
  <c r="N359" i="4"/>
  <c r="M359" i="4"/>
  <c r="N351" i="4"/>
  <c r="M351" i="4"/>
  <c r="N343" i="4"/>
  <c r="M343" i="4"/>
  <c r="M335" i="4"/>
  <c r="N335" i="4"/>
  <c r="M327" i="4"/>
  <c r="N327" i="4"/>
  <c r="M319" i="4"/>
  <c r="N319" i="4"/>
  <c r="M311" i="4"/>
  <c r="N311" i="4"/>
  <c r="M303" i="4"/>
  <c r="N303" i="4"/>
  <c r="M295" i="4"/>
  <c r="N295" i="4"/>
  <c r="M287" i="4"/>
  <c r="N287" i="4"/>
  <c r="M279" i="4"/>
  <c r="N279" i="4"/>
  <c r="M271" i="4"/>
  <c r="N271" i="4"/>
  <c r="M263" i="4"/>
  <c r="N263" i="4"/>
  <c r="M255" i="4"/>
  <c r="N255" i="4"/>
  <c r="M247" i="4"/>
  <c r="N247" i="4"/>
  <c r="M239" i="4"/>
  <c r="N239" i="4"/>
  <c r="P231" i="4"/>
  <c r="M231" i="4"/>
  <c r="N231" i="4"/>
  <c r="M223" i="4"/>
  <c r="N223" i="4"/>
  <c r="M215" i="4"/>
  <c r="N215" i="4"/>
  <c r="M207" i="4"/>
  <c r="N207" i="4"/>
  <c r="M199" i="4"/>
  <c r="N199" i="4"/>
  <c r="M191" i="4"/>
  <c r="N191" i="4"/>
  <c r="M183" i="4"/>
  <c r="N183" i="4"/>
  <c r="M175" i="4"/>
  <c r="N175" i="4"/>
  <c r="P167" i="4"/>
  <c r="M167" i="4"/>
  <c r="N167" i="4"/>
  <c r="M159" i="4"/>
  <c r="N159" i="4"/>
  <c r="M151" i="4"/>
  <c r="N151" i="4"/>
  <c r="M143" i="4"/>
  <c r="N143" i="4"/>
  <c r="M135" i="4"/>
  <c r="N135" i="4"/>
  <c r="M127" i="4"/>
  <c r="N127" i="4"/>
  <c r="M119" i="4"/>
  <c r="N119" i="4"/>
  <c r="M111" i="4"/>
  <c r="N111" i="4"/>
  <c r="P103" i="4"/>
  <c r="M103" i="4"/>
  <c r="N103" i="4"/>
  <c r="M95" i="4"/>
  <c r="N95" i="4"/>
  <c r="M87" i="4"/>
  <c r="N87" i="4"/>
  <c r="M79" i="4"/>
  <c r="N79" i="4"/>
  <c r="M71" i="4"/>
  <c r="N71" i="4"/>
  <c r="M63" i="4"/>
  <c r="N63" i="4"/>
  <c r="M55" i="4"/>
  <c r="N55" i="4"/>
  <c r="M47" i="4"/>
  <c r="N47" i="4"/>
  <c r="M39" i="4"/>
  <c r="N39" i="4"/>
  <c r="M31" i="4"/>
  <c r="N31" i="4"/>
  <c r="M23" i="4"/>
  <c r="N23" i="4"/>
  <c r="M15" i="4"/>
  <c r="N15" i="4"/>
  <c r="M7" i="4"/>
  <c r="N7" i="4"/>
  <c r="AK83" i="4"/>
  <c r="AR83" i="4" s="1"/>
  <c r="BJ16" i="4"/>
  <c r="M1492" i="4"/>
  <c r="N1492" i="4"/>
  <c r="M1436" i="4"/>
  <c r="N1436" i="4"/>
  <c r="M1396" i="4"/>
  <c r="N1396" i="4"/>
  <c r="M1356" i="4"/>
  <c r="N1356" i="4"/>
  <c r="M1308" i="4"/>
  <c r="N1308" i="4"/>
  <c r="M1260" i="4"/>
  <c r="N1260" i="4"/>
  <c r="N1132" i="4"/>
  <c r="M1132" i="4"/>
  <c r="M1515" i="4"/>
  <c r="N1515" i="4"/>
  <c r="M1475" i="4"/>
  <c r="N1475" i="4"/>
  <c r="M1419" i="4"/>
  <c r="N1419" i="4"/>
  <c r="M1379" i="4"/>
  <c r="N1379" i="4"/>
  <c r="M1331" i="4"/>
  <c r="N1331" i="4"/>
  <c r="M1299" i="4"/>
  <c r="N1299" i="4"/>
  <c r="M1251" i="4"/>
  <c r="N1251" i="4"/>
  <c r="M1203" i="4"/>
  <c r="N1203" i="4"/>
  <c r="M1171" i="4"/>
  <c r="N1171" i="4"/>
  <c r="N1131" i="4"/>
  <c r="M1131" i="4"/>
  <c r="N1099" i="4"/>
  <c r="M1099" i="4"/>
  <c r="M1059" i="4"/>
  <c r="N1059" i="4"/>
  <c r="M1027" i="4"/>
  <c r="N1027" i="4"/>
  <c r="M987" i="4"/>
  <c r="N987" i="4"/>
  <c r="M931" i="4"/>
  <c r="N931" i="4"/>
  <c r="M867" i="4"/>
  <c r="N867" i="4"/>
  <c r="M811" i="4"/>
  <c r="N811" i="4"/>
  <c r="M771" i="4"/>
  <c r="N771" i="4"/>
  <c r="M747" i="4"/>
  <c r="N747" i="4"/>
  <c r="M691" i="4"/>
  <c r="N691" i="4"/>
  <c r="M667" i="4"/>
  <c r="N667" i="4"/>
  <c r="N627" i="4"/>
  <c r="M627" i="4"/>
  <c r="N595" i="4"/>
  <c r="M595" i="4"/>
  <c r="N555" i="4"/>
  <c r="M555" i="4"/>
  <c r="N459" i="4"/>
  <c r="M459" i="4"/>
  <c r="N1426" i="4"/>
  <c r="M1426" i="4"/>
  <c r="N1513" i="4"/>
  <c r="M1513" i="4"/>
  <c r="M1473" i="4"/>
  <c r="N1473" i="4"/>
  <c r="M1441" i="4"/>
  <c r="N1441" i="4"/>
  <c r="M1409" i="4"/>
  <c r="N1409" i="4"/>
  <c r="N1385" i="4"/>
  <c r="M1385" i="4"/>
  <c r="N1361" i="4"/>
  <c r="M1361" i="4"/>
  <c r="M1329" i="4"/>
  <c r="N1329" i="4"/>
  <c r="N1297" i="4"/>
  <c r="M1297" i="4"/>
  <c r="N1265" i="4"/>
  <c r="M1265" i="4"/>
  <c r="M1233" i="4"/>
  <c r="N1233" i="4"/>
  <c r="M1209" i="4"/>
  <c r="N1209" i="4"/>
  <c r="M1177" i="4"/>
  <c r="N1177" i="4"/>
  <c r="M1145" i="4"/>
  <c r="N1145" i="4"/>
  <c r="M1113" i="4"/>
  <c r="N1113" i="4"/>
  <c r="O1089" i="4"/>
  <c r="M1089" i="4"/>
  <c r="N1089" i="4"/>
  <c r="O1057" i="4"/>
  <c r="M1057" i="4"/>
  <c r="N1057" i="4"/>
  <c r="O1025" i="4"/>
  <c r="M1025" i="4"/>
  <c r="N1025" i="4"/>
  <c r="O993" i="4"/>
  <c r="M993" i="4"/>
  <c r="N993" i="4"/>
  <c r="O961" i="4"/>
  <c r="M961" i="4"/>
  <c r="N961" i="4"/>
  <c r="O929" i="4"/>
  <c r="M929" i="4"/>
  <c r="N929" i="4"/>
  <c r="O889" i="4"/>
  <c r="M889" i="4"/>
  <c r="N889" i="4"/>
  <c r="O857" i="4"/>
  <c r="M857" i="4"/>
  <c r="N857" i="4"/>
  <c r="O825" i="4"/>
  <c r="M825" i="4"/>
  <c r="N825" i="4"/>
  <c r="O801" i="4"/>
  <c r="M801" i="4"/>
  <c r="N801" i="4"/>
  <c r="O769" i="4"/>
  <c r="M769" i="4"/>
  <c r="N769" i="4"/>
  <c r="O737" i="4"/>
  <c r="M737" i="4"/>
  <c r="N737" i="4"/>
  <c r="O705" i="4"/>
  <c r="M705" i="4"/>
  <c r="N705" i="4"/>
  <c r="O673" i="4"/>
  <c r="M673" i="4"/>
  <c r="N673" i="4"/>
  <c r="O641" i="4"/>
  <c r="M641" i="4"/>
  <c r="N641" i="4"/>
  <c r="O601" i="4"/>
  <c r="M601" i="4"/>
  <c r="N601" i="4"/>
  <c r="O569" i="4"/>
  <c r="M569" i="4"/>
  <c r="N569" i="4"/>
  <c r="O537" i="4"/>
  <c r="M537" i="4"/>
  <c r="N537" i="4"/>
  <c r="O513" i="4"/>
  <c r="M513" i="4"/>
  <c r="N513" i="4"/>
  <c r="O481" i="4"/>
  <c r="M481" i="4"/>
  <c r="N481" i="4"/>
  <c r="O457" i="4"/>
  <c r="M457" i="4"/>
  <c r="N457" i="4"/>
  <c r="M433" i="4"/>
  <c r="N433" i="4"/>
  <c r="O409" i="4"/>
  <c r="M409" i="4"/>
  <c r="N409" i="4"/>
  <c r="O377" i="4"/>
  <c r="M377" i="4"/>
  <c r="N377" i="4"/>
  <c r="O345" i="4"/>
  <c r="M345" i="4"/>
  <c r="N345" i="4"/>
  <c r="O313" i="4"/>
  <c r="M313" i="4"/>
  <c r="N313" i="4"/>
  <c r="O289" i="4"/>
  <c r="M289" i="4"/>
  <c r="N289" i="4"/>
  <c r="O257" i="4"/>
  <c r="M257" i="4"/>
  <c r="N257" i="4"/>
  <c r="O225" i="4"/>
  <c r="M225" i="4"/>
  <c r="N225" i="4"/>
  <c r="O193" i="4"/>
  <c r="M193" i="4"/>
  <c r="N193" i="4"/>
  <c r="O161" i="4"/>
  <c r="M161" i="4"/>
  <c r="N161" i="4"/>
  <c r="O137" i="4"/>
  <c r="M137" i="4"/>
  <c r="N137" i="4"/>
  <c r="O105" i="4"/>
  <c r="M105" i="4"/>
  <c r="N105" i="4"/>
  <c r="O73" i="4"/>
  <c r="M73" i="4"/>
  <c r="N73" i="4"/>
  <c r="N1504" i="4"/>
  <c r="M1504" i="4"/>
  <c r="M1480" i="4"/>
  <c r="N1480" i="4"/>
  <c r="M1456" i="4"/>
  <c r="N1456" i="4"/>
  <c r="M1440" i="4"/>
  <c r="N1440" i="4"/>
  <c r="M1408" i="4"/>
  <c r="N1408" i="4"/>
  <c r="M1376" i="4"/>
  <c r="N1376" i="4"/>
  <c r="M1360" i="4"/>
  <c r="N1360" i="4"/>
  <c r="M1328" i="4"/>
  <c r="N1328" i="4"/>
  <c r="M1296" i="4"/>
  <c r="N1296" i="4"/>
  <c r="M1264" i="4"/>
  <c r="N1264" i="4"/>
  <c r="M1232" i="4"/>
  <c r="N1232" i="4"/>
  <c r="M1208" i="4"/>
  <c r="N1208" i="4"/>
  <c r="N1176" i="4"/>
  <c r="M1176" i="4"/>
  <c r="N1144" i="4"/>
  <c r="M1144" i="4"/>
  <c r="N1112" i="4"/>
  <c r="M1112" i="4"/>
  <c r="N1080" i="4"/>
  <c r="M1080" i="4"/>
  <c r="N1048" i="4"/>
  <c r="M1048" i="4"/>
  <c r="N1008" i="4"/>
  <c r="M1008" i="4"/>
  <c r="N976" i="4"/>
  <c r="M976" i="4"/>
  <c r="N952" i="4"/>
  <c r="M952" i="4"/>
  <c r="N912" i="4"/>
  <c r="M912" i="4"/>
  <c r="N880" i="4"/>
  <c r="M880" i="4"/>
  <c r="N840" i="4"/>
  <c r="M840" i="4"/>
  <c r="N792" i="4"/>
  <c r="M792" i="4"/>
  <c r="N704" i="4"/>
  <c r="M704" i="4"/>
  <c r="N680" i="4"/>
  <c r="M680" i="4"/>
  <c r="N664" i="4"/>
  <c r="M664" i="4"/>
  <c r="N632" i="4"/>
  <c r="M632" i="4"/>
  <c r="N600" i="4"/>
  <c r="M600" i="4"/>
  <c r="M568" i="4"/>
  <c r="N568" i="4"/>
  <c r="M536" i="4"/>
  <c r="N536" i="4"/>
  <c r="M520" i="4"/>
  <c r="N520" i="4"/>
  <c r="M488" i="4"/>
  <c r="N488" i="4"/>
  <c r="M456" i="4"/>
  <c r="N456" i="4"/>
  <c r="M424" i="4"/>
  <c r="N424" i="4"/>
  <c r="N400" i="4"/>
  <c r="M400" i="4"/>
  <c r="M384" i="4"/>
  <c r="N384" i="4"/>
  <c r="M352" i="4"/>
  <c r="N352" i="4"/>
  <c r="M320" i="4"/>
  <c r="N320" i="4"/>
  <c r="M288" i="4"/>
  <c r="N288" i="4"/>
  <c r="M256" i="4"/>
  <c r="N256" i="4"/>
  <c r="M240" i="4"/>
  <c r="N240" i="4"/>
  <c r="M216" i="4"/>
  <c r="N216" i="4"/>
  <c r="M200" i="4"/>
  <c r="N200" i="4"/>
  <c r="P192" i="4"/>
  <c r="M192" i="4"/>
  <c r="N192" i="4"/>
  <c r="O184" i="4"/>
  <c r="M184" i="4"/>
  <c r="N184" i="4"/>
  <c r="M160" i="4"/>
  <c r="N160" i="4"/>
  <c r="O144" i="4"/>
  <c r="M144" i="4"/>
  <c r="N144" i="4"/>
  <c r="M136" i="4"/>
  <c r="N136" i="4"/>
  <c r="M128" i="4"/>
  <c r="N128" i="4"/>
  <c r="O120" i="4"/>
  <c r="M120" i="4"/>
  <c r="N120" i="4"/>
  <c r="M112" i="4"/>
  <c r="N112" i="4"/>
  <c r="O104" i="4"/>
  <c r="M104" i="4"/>
  <c r="N104" i="4"/>
  <c r="P96" i="4"/>
  <c r="M96" i="4"/>
  <c r="N96" i="4"/>
  <c r="M88" i="4"/>
  <c r="N88" i="4"/>
  <c r="O80" i="4"/>
  <c r="M80" i="4"/>
  <c r="N80" i="4"/>
  <c r="M72" i="4"/>
  <c r="N72" i="4"/>
  <c r="O64" i="4"/>
  <c r="M64" i="4"/>
  <c r="N64" i="4"/>
  <c r="O56" i="4"/>
  <c r="M56" i="4"/>
  <c r="N56" i="4"/>
  <c r="O48" i="4"/>
  <c r="M48" i="4"/>
  <c r="N48" i="4"/>
  <c r="O40" i="4"/>
  <c r="M40" i="4"/>
  <c r="N40" i="4"/>
  <c r="O32" i="4"/>
  <c r="M32" i="4"/>
  <c r="N32" i="4"/>
  <c r="M24" i="4"/>
  <c r="N24" i="4"/>
  <c r="O8" i="4"/>
  <c r="M8" i="4"/>
  <c r="N8" i="4"/>
  <c r="M1518" i="4"/>
  <c r="N1518" i="4"/>
  <c r="N1510" i="4"/>
  <c r="M1510" i="4"/>
  <c r="M1502" i="4"/>
  <c r="N1502" i="4"/>
  <c r="N1494" i="4"/>
  <c r="M1494" i="4"/>
  <c r="N1486" i="4"/>
  <c r="M1486" i="4"/>
  <c r="N1478" i="4"/>
  <c r="M1478" i="4"/>
  <c r="N1470" i="4"/>
  <c r="M1470" i="4"/>
  <c r="N1462" i="4"/>
  <c r="M1462" i="4"/>
  <c r="N1454" i="4"/>
  <c r="M1454" i="4"/>
  <c r="N1446" i="4"/>
  <c r="M1446" i="4"/>
  <c r="N1438" i="4"/>
  <c r="M1438" i="4"/>
  <c r="O1430" i="4"/>
  <c r="N1430" i="4"/>
  <c r="M1430" i="4"/>
  <c r="N1422" i="4"/>
  <c r="M1422" i="4"/>
  <c r="N1414" i="4"/>
  <c r="M1414" i="4"/>
  <c r="N1406" i="4"/>
  <c r="M1406" i="4"/>
  <c r="N1398" i="4"/>
  <c r="M1398" i="4"/>
  <c r="N1390" i="4"/>
  <c r="M1390" i="4"/>
  <c r="N1382" i="4"/>
  <c r="M1382" i="4"/>
  <c r="N1374" i="4"/>
  <c r="M1374" i="4"/>
  <c r="N1366" i="4"/>
  <c r="M1366" i="4"/>
  <c r="N1358" i="4"/>
  <c r="M1358" i="4"/>
  <c r="N1350" i="4"/>
  <c r="M1350" i="4"/>
  <c r="N1342" i="4"/>
  <c r="M1342" i="4"/>
  <c r="O1334" i="4"/>
  <c r="N1334" i="4"/>
  <c r="M1334" i="4"/>
  <c r="N1326" i="4"/>
  <c r="M1326" i="4"/>
  <c r="N1318" i="4"/>
  <c r="M1318" i="4"/>
  <c r="N1310" i="4"/>
  <c r="M1310" i="4"/>
  <c r="O1302" i="4"/>
  <c r="N1302" i="4"/>
  <c r="M1302" i="4"/>
  <c r="N1294" i="4"/>
  <c r="M1294" i="4"/>
  <c r="N1286" i="4"/>
  <c r="M1286" i="4"/>
  <c r="N1278" i="4"/>
  <c r="M1278" i="4"/>
  <c r="N1270" i="4"/>
  <c r="M1270" i="4"/>
  <c r="N1262" i="4"/>
  <c r="M1262" i="4"/>
  <c r="N1254" i="4"/>
  <c r="M1254" i="4"/>
  <c r="N1246" i="4"/>
  <c r="M1246" i="4"/>
  <c r="N1238" i="4"/>
  <c r="M1238" i="4"/>
  <c r="N1230" i="4"/>
  <c r="M1230" i="4"/>
  <c r="N1222" i="4"/>
  <c r="M1222" i="4"/>
  <c r="N1214" i="4"/>
  <c r="M1214" i="4"/>
  <c r="O1206" i="4"/>
  <c r="N1206" i="4"/>
  <c r="M1206" i="4"/>
  <c r="N1198" i="4"/>
  <c r="M1198" i="4"/>
  <c r="N1190" i="4"/>
  <c r="M1190" i="4"/>
  <c r="N1182" i="4"/>
  <c r="M1182" i="4"/>
  <c r="O1174" i="4"/>
  <c r="M1174" i="4"/>
  <c r="N1174" i="4"/>
  <c r="M1166" i="4"/>
  <c r="N1166" i="4"/>
  <c r="M1158" i="4"/>
  <c r="N1158" i="4"/>
  <c r="M1150" i="4"/>
  <c r="N1150" i="4"/>
  <c r="M1142" i="4"/>
  <c r="N1142" i="4"/>
  <c r="M1134" i="4"/>
  <c r="N1134" i="4"/>
  <c r="M1126" i="4"/>
  <c r="N1126" i="4"/>
  <c r="M1118" i="4"/>
  <c r="N1118" i="4"/>
  <c r="O1110" i="4"/>
  <c r="M1110" i="4"/>
  <c r="N1110" i="4"/>
  <c r="M1102" i="4"/>
  <c r="N1102" i="4"/>
  <c r="M1094" i="4"/>
  <c r="N1094" i="4"/>
  <c r="M1086" i="4"/>
  <c r="N1086" i="4"/>
  <c r="M1078" i="4"/>
  <c r="N1078" i="4"/>
  <c r="M1070" i="4"/>
  <c r="N1070" i="4"/>
  <c r="M1062" i="4"/>
  <c r="N1062" i="4"/>
  <c r="M1054" i="4"/>
  <c r="N1054" i="4"/>
  <c r="M1046" i="4"/>
  <c r="N1046" i="4"/>
  <c r="M1038" i="4"/>
  <c r="N1038" i="4"/>
  <c r="M1030" i="4"/>
  <c r="N1030" i="4"/>
  <c r="N1022" i="4"/>
  <c r="M1022" i="4"/>
  <c r="M1014" i="4"/>
  <c r="N1014" i="4"/>
  <c r="M1006" i="4"/>
  <c r="N1006" i="4"/>
  <c r="M998" i="4"/>
  <c r="N998" i="4"/>
  <c r="M990" i="4"/>
  <c r="N990" i="4"/>
  <c r="M982" i="4"/>
  <c r="N982" i="4"/>
  <c r="M974" i="4"/>
  <c r="N974" i="4"/>
  <c r="M966" i="4"/>
  <c r="N966" i="4"/>
  <c r="M958" i="4"/>
  <c r="N958" i="4"/>
  <c r="M950" i="4"/>
  <c r="N950" i="4"/>
  <c r="M942" i="4"/>
  <c r="N942" i="4"/>
  <c r="M934" i="4"/>
  <c r="N934" i="4"/>
  <c r="M926" i="4"/>
  <c r="N926" i="4"/>
  <c r="M918" i="4"/>
  <c r="N918" i="4"/>
  <c r="M910" i="4"/>
  <c r="N910" i="4"/>
  <c r="M902" i="4"/>
  <c r="N902" i="4"/>
  <c r="M894" i="4"/>
  <c r="N894" i="4"/>
  <c r="M886" i="4"/>
  <c r="N886" i="4"/>
  <c r="M878" i="4"/>
  <c r="N878" i="4"/>
  <c r="M870" i="4"/>
  <c r="N870" i="4"/>
  <c r="M862" i="4"/>
  <c r="N862" i="4"/>
  <c r="M854" i="4"/>
  <c r="N854" i="4"/>
  <c r="M846" i="4"/>
  <c r="N846" i="4"/>
  <c r="M838" i="4"/>
  <c r="N838" i="4"/>
  <c r="M830" i="4"/>
  <c r="N830" i="4"/>
  <c r="M822" i="4"/>
  <c r="N822" i="4"/>
  <c r="M814" i="4"/>
  <c r="N814" i="4"/>
  <c r="M806" i="4"/>
  <c r="N806" i="4"/>
  <c r="M798" i="4"/>
  <c r="N798" i="4"/>
  <c r="M790" i="4"/>
  <c r="N790" i="4"/>
  <c r="M782" i="4"/>
  <c r="N782" i="4"/>
  <c r="M774" i="4"/>
  <c r="N774" i="4"/>
  <c r="M766" i="4"/>
  <c r="N766" i="4"/>
  <c r="M758" i="4"/>
  <c r="N758" i="4"/>
  <c r="M750" i="4"/>
  <c r="N750" i="4"/>
  <c r="M742" i="4"/>
  <c r="N742" i="4"/>
  <c r="M734" i="4"/>
  <c r="N734" i="4"/>
  <c r="M726" i="4"/>
  <c r="N726" i="4"/>
  <c r="M718" i="4"/>
  <c r="N718" i="4"/>
  <c r="M710" i="4"/>
  <c r="N710" i="4"/>
  <c r="M702" i="4"/>
  <c r="N702" i="4"/>
  <c r="M694" i="4"/>
  <c r="N694" i="4"/>
  <c r="M686" i="4"/>
  <c r="N686" i="4"/>
  <c r="M678" i="4"/>
  <c r="N678" i="4"/>
  <c r="M670" i="4"/>
  <c r="N670" i="4"/>
  <c r="M662" i="4"/>
  <c r="N662" i="4"/>
  <c r="M654" i="4"/>
  <c r="N654" i="4"/>
  <c r="M646" i="4"/>
  <c r="N646" i="4"/>
  <c r="M638" i="4"/>
  <c r="N638" i="4"/>
  <c r="M630" i="4"/>
  <c r="N630" i="4"/>
  <c r="M622" i="4"/>
  <c r="N622" i="4"/>
  <c r="M614" i="4"/>
  <c r="N614" i="4"/>
  <c r="M606" i="4"/>
  <c r="N606" i="4"/>
  <c r="M598" i="4"/>
  <c r="N598" i="4"/>
  <c r="M590" i="4"/>
  <c r="N590" i="4"/>
  <c r="M582" i="4"/>
  <c r="N582" i="4"/>
  <c r="M574" i="4"/>
  <c r="N574" i="4"/>
  <c r="M566" i="4"/>
  <c r="N566" i="4"/>
  <c r="M558" i="4"/>
  <c r="N558" i="4"/>
  <c r="M550" i="4"/>
  <c r="N550" i="4"/>
  <c r="M542" i="4"/>
  <c r="N542" i="4"/>
  <c r="M534" i="4"/>
  <c r="N534" i="4"/>
  <c r="M526" i="4"/>
  <c r="N526" i="4"/>
  <c r="M518" i="4"/>
  <c r="N518" i="4"/>
  <c r="M510" i="4"/>
  <c r="N510" i="4"/>
  <c r="M502" i="4"/>
  <c r="N502" i="4"/>
  <c r="M494" i="4"/>
  <c r="N494" i="4"/>
  <c r="M486" i="4"/>
  <c r="N486" i="4"/>
  <c r="M478" i="4"/>
  <c r="N478" i="4"/>
  <c r="M470" i="4"/>
  <c r="N470" i="4"/>
  <c r="M462" i="4"/>
  <c r="N462" i="4"/>
  <c r="M454" i="4"/>
  <c r="N454" i="4"/>
  <c r="M446" i="4"/>
  <c r="N446" i="4"/>
  <c r="M438" i="4"/>
  <c r="N438" i="4"/>
  <c r="M430" i="4"/>
  <c r="N430" i="4"/>
  <c r="M422" i="4"/>
  <c r="N422" i="4"/>
  <c r="M414" i="4"/>
  <c r="N414" i="4"/>
  <c r="M406" i="4"/>
  <c r="N406" i="4"/>
  <c r="M398" i="4"/>
  <c r="N398" i="4"/>
  <c r="M390" i="4"/>
  <c r="N390" i="4"/>
  <c r="M382" i="4"/>
  <c r="N382" i="4"/>
  <c r="M374" i="4"/>
  <c r="N374" i="4"/>
  <c r="M366" i="4"/>
  <c r="N366" i="4"/>
  <c r="M358" i="4"/>
  <c r="N358" i="4"/>
  <c r="M350" i="4"/>
  <c r="N350" i="4"/>
  <c r="M342" i="4"/>
  <c r="N342" i="4"/>
  <c r="N334" i="4"/>
  <c r="M334" i="4"/>
  <c r="M326" i="4"/>
  <c r="N326" i="4"/>
  <c r="M318" i="4"/>
  <c r="N318" i="4"/>
  <c r="M310" i="4"/>
  <c r="N310" i="4"/>
  <c r="M302" i="4"/>
  <c r="N302" i="4"/>
  <c r="M294" i="4"/>
  <c r="N294" i="4"/>
  <c r="M286" i="4"/>
  <c r="N286" i="4"/>
  <c r="M278" i="4"/>
  <c r="N278" i="4"/>
  <c r="M270" i="4"/>
  <c r="N270" i="4"/>
  <c r="M262" i="4"/>
  <c r="N262" i="4"/>
  <c r="M254" i="4"/>
  <c r="N254" i="4"/>
  <c r="M246" i="4"/>
  <c r="N246" i="4"/>
  <c r="M238" i="4"/>
  <c r="N238" i="4"/>
  <c r="M230" i="4"/>
  <c r="N230" i="4"/>
  <c r="M222" i="4"/>
  <c r="N222" i="4"/>
  <c r="M214" i="4"/>
  <c r="N214" i="4"/>
  <c r="M206" i="4"/>
  <c r="N206" i="4"/>
  <c r="M198" i="4"/>
  <c r="N198" i="4"/>
  <c r="M190" i="4"/>
  <c r="N190" i="4"/>
  <c r="M182" i="4"/>
  <c r="N182" i="4"/>
  <c r="M174" i="4"/>
  <c r="N174" i="4"/>
  <c r="M166" i="4"/>
  <c r="N166" i="4"/>
  <c r="M158" i="4"/>
  <c r="N158" i="4"/>
  <c r="M150" i="4"/>
  <c r="N150" i="4"/>
  <c r="M142" i="4"/>
  <c r="N142" i="4"/>
  <c r="M134" i="4"/>
  <c r="N134" i="4"/>
  <c r="M126" i="4"/>
  <c r="N126" i="4"/>
  <c r="M118" i="4"/>
  <c r="N118" i="4"/>
  <c r="M110" i="4"/>
  <c r="N110" i="4"/>
  <c r="M102" i="4"/>
  <c r="N102" i="4"/>
  <c r="M94" i="4"/>
  <c r="N94" i="4"/>
  <c r="M86" i="4"/>
  <c r="N86" i="4"/>
  <c r="M78" i="4"/>
  <c r="N78" i="4"/>
  <c r="M70" i="4"/>
  <c r="N70" i="4"/>
  <c r="M62" i="4"/>
  <c r="N62" i="4"/>
  <c r="M54" i="4"/>
  <c r="N54" i="4"/>
  <c r="M46" i="4"/>
  <c r="N46" i="4"/>
  <c r="M38" i="4"/>
  <c r="N38" i="4"/>
  <c r="M30" i="4"/>
  <c r="N30" i="4"/>
  <c r="M22" i="4"/>
  <c r="N22" i="4"/>
  <c r="M14" i="4"/>
  <c r="N14" i="4"/>
  <c r="M6" i="4"/>
  <c r="N6" i="4"/>
  <c r="BJ45" i="4"/>
  <c r="M1188" i="4"/>
  <c r="N1188" i="4"/>
  <c r="N1491" i="4"/>
  <c r="M1491" i="4"/>
  <c r="M1427" i="4"/>
  <c r="N1427" i="4"/>
  <c r="M1363" i="4"/>
  <c r="N1363" i="4"/>
  <c r="M1307" i="4"/>
  <c r="N1307" i="4"/>
  <c r="M1259" i="4"/>
  <c r="N1259" i="4"/>
  <c r="M1219" i="4"/>
  <c r="N1219" i="4"/>
  <c r="M1147" i="4"/>
  <c r="N1147" i="4"/>
  <c r="N1067" i="4"/>
  <c r="M1067" i="4"/>
  <c r="M1011" i="4"/>
  <c r="N1011" i="4"/>
  <c r="M955" i="4"/>
  <c r="N955" i="4"/>
  <c r="M915" i="4"/>
  <c r="N915" i="4"/>
  <c r="M875" i="4"/>
  <c r="N875" i="4"/>
  <c r="M835" i="4"/>
  <c r="N835" i="4"/>
  <c r="M803" i="4"/>
  <c r="N803" i="4"/>
  <c r="M779" i="4"/>
  <c r="N779" i="4"/>
  <c r="M739" i="4"/>
  <c r="N739" i="4"/>
  <c r="M707" i="4"/>
  <c r="N707" i="4"/>
  <c r="M659" i="4"/>
  <c r="N659" i="4"/>
  <c r="N619" i="4"/>
  <c r="M619" i="4"/>
  <c r="N587" i="4"/>
  <c r="M587" i="4"/>
  <c r="N571" i="4"/>
  <c r="M571" i="4"/>
  <c r="N539" i="4"/>
  <c r="M539" i="4"/>
  <c r="N515" i="4"/>
  <c r="M515" i="4"/>
  <c r="N499" i="4"/>
  <c r="M499" i="4"/>
  <c r="N467" i="4"/>
  <c r="M467" i="4"/>
  <c r="N443" i="4"/>
  <c r="M443" i="4"/>
  <c r="N427" i="4"/>
  <c r="M427" i="4"/>
  <c r="N403" i="4"/>
  <c r="M403" i="4"/>
  <c r="N387" i="4"/>
  <c r="M387" i="4"/>
  <c r="N363" i="4"/>
  <c r="M363" i="4"/>
  <c r="M331" i="4"/>
  <c r="N331" i="4"/>
  <c r="M307" i="4"/>
  <c r="N307" i="4"/>
  <c r="M283" i="4"/>
  <c r="N283" i="4"/>
  <c r="M251" i="4"/>
  <c r="N251" i="4"/>
  <c r="M227" i="4"/>
  <c r="N227" i="4"/>
  <c r="M187" i="4"/>
  <c r="N187" i="4"/>
  <c r="M3" i="4"/>
  <c r="N3" i="4"/>
  <c r="N1434" i="4"/>
  <c r="M1434" i="4"/>
  <c r="N1521" i="4"/>
  <c r="M1521" i="4"/>
  <c r="N1489" i="4"/>
  <c r="M1489" i="4"/>
  <c r="M1457" i="4"/>
  <c r="N1457" i="4"/>
  <c r="M1425" i="4"/>
  <c r="N1425" i="4"/>
  <c r="M1393" i="4"/>
  <c r="N1393" i="4"/>
  <c r="M1369" i="4"/>
  <c r="N1369" i="4"/>
  <c r="M1345" i="4"/>
  <c r="N1345" i="4"/>
  <c r="M1313" i="4"/>
  <c r="N1313" i="4"/>
  <c r="M1281" i="4"/>
  <c r="N1281" i="4"/>
  <c r="M1249" i="4"/>
  <c r="N1249" i="4"/>
  <c r="M1217" i="4"/>
  <c r="N1217" i="4"/>
  <c r="M1185" i="4"/>
  <c r="N1185" i="4"/>
  <c r="M1153" i="4"/>
  <c r="N1153" i="4"/>
  <c r="M1121" i="4"/>
  <c r="N1121" i="4"/>
  <c r="O1081" i="4"/>
  <c r="M1081" i="4"/>
  <c r="N1081" i="4"/>
  <c r="O1049" i="4"/>
  <c r="M1049" i="4"/>
  <c r="N1049" i="4"/>
  <c r="O1017" i="4"/>
  <c r="M1017" i="4"/>
  <c r="N1017" i="4"/>
  <c r="O985" i="4"/>
  <c r="M985" i="4"/>
  <c r="N985" i="4"/>
  <c r="M945" i="4"/>
  <c r="N945" i="4"/>
  <c r="M913" i="4"/>
  <c r="N913" i="4"/>
  <c r="M881" i="4"/>
  <c r="N881" i="4"/>
  <c r="M849" i="4"/>
  <c r="N849" i="4"/>
  <c r="M817" i="4"/>
  <c r="N817" i="4"/>
  <c r="M785" i="4"/>
  <c r="N785" i="4"/>
  <c r="O745" i="4"/>
  <c r="M745" i="4"/>
  <c r="N745" i="4"/>
  <c r="O713" i="4"/>
  <c r="M713" i="4"/>
  <c r="N713" i="4"/>
  <c r="O681" i="4"/>
  <c r="M681" i="4"/>
  <c r="N681" i="4"/>
  <c r="O649" i="4"/>
  <c r="M649" i="4"/>
  <c r="N649" i="4"/>
  <c r="O617" i="4"/>
  <c r="M617" i="4"/>
  <c r="N617" i="4"/>
  <c r="O585" i="4"/>
  <c r="M585" i="4"/>
  <c r="N585" i="4"/>
  <c r="O553" i="4"/>
  <c r="M553" i="4"/>
  <c r="N553" i="4"/>
  <c r="O521" i="4"/>
  <c r="M521" i="4"/>
  <c r="N521" i="4"/>
  <c r="O489" i="4"/>
  <c r="M489" i="4"/>
  <c r="N489" i="4"/>
  <c r="O385" i="4"/>
  <c r="M385" i="4"/>
  <c r="N385" i="4"/>
  <c r="O353" i="4"/>
  <c r="M353" i="4"/>
  <c r="N353" i="4"/>
  <c r="O321" i="4"/>
  <c r="M321" i="4"/>
  <c r="N321" i="4"/>
  <c r="M281" i="4"/>
  <c r="N281" i="4"/>
  <c r="O249" i="4"/>
  <c r="M249" i="4"/>
  <c r="N249" i="4"/>
  <c r="M217" i="4"/>
  <c r="N217" i="4"/>
  <c r="O177" i="4"/>
  <c r="M177" i="4"/>
  <c r="N177" i="4"/>
  <c r="O145" i="4"/>
  <c r="M145" i="4"/>
  <c r="N145" i="4"/>
  <c r="O113" i="4"/>
  <c r="M113" i="4"/>
  <c r="N113" i="4"/>
  <c r="M89" i="4"/>
  <c r="N89" i="4"/>
  <c r="O65" i="4"/>
  <c r="M65" i="4"/>
  <c r="N65" i="4"/>
  <c r="O49" i="4"/>
  <c r="M49" i="4"/>
  <c r="N49" i="4"/>
  <c r="O33" i="4"/>
  <c r="M33" i="4"/>
  <c r="N33" i="4"/>
  <c r="O9" i="4"/>
  <c r="M9" i="4"/>
  <c r="N9" i="4"/>
  <c r="M1512" i="4"/>
  <c r="N1512" i="4"/>
  <c r="M1472" i="4"/>
  <c r="N1472" i="4"/>
  <c r="M1424" i="4"/>
  <c r="N1424" i="4"/>
  <c r="M1384" i="4"/>
  <c r="N1384" i="4"/>
  <c r="M1344" i="4"/>
  <c r="N1344" i="4"/>
  <c r="M1312" i="4"/>
  <c r="N1312" i="4"/>
  <c r="M1288" i="4"/>
  <c r="N1288" i="4"/>
  <c r="M1256" i="4"/>
  <c r="N1256" i="4"/>
  <c r="M1224" i="4"/>
  <c r="N1224" i="4"/>
  <c r="M1192" i="4"/>
  <c r="N1192" i="4"/>
  <c r="N1160" i="4"/>
  <c r="M1160" i="4"/>
  <c r="N1136" i="4"/>
  <c r="M1136" i="4"/>
  <c r="N1104" i="4"/>
  <c r="M1104" i="4"/>
  <c r="N1072" i="4"/>
  <c r="M1072" i="4"/>
  <c r="N1040" i="4"/>
  <c r="M1040" i="4"/>
  <c r="N1016" i="4"/>
  <c r="M1016" i="4"/>
  <c r="N992" i="4"/>
  <c r="M992" i="4"/>
  <c r="N960" i="4"/>
  <c r="M960" i="4"/>
  <c r="N928" i="4"/>
  <c r="M928" i="4"/>
  <c r="N896" i="4"/>
  <c r="M896" i="4"/>
  <c r="N872" i="4"/>
  <c r="M872" i="4"/>
  <c r="N848" i="4"/>
  <c r="M848" i="4"/>
  <c r="N816" i="4"/>
  <c r="M816" i="4"/>
  <c r="N784" i="4"/>
  <c r="M784" i="4"/>
  <c r="N760" i="4"/>
  <c r="M760" i="4"/>
  <c r="N736" i="4"/>
  <c r="M736" i="4"/>
  <c r="N712" i="4"/>
  <c r="M712" i="4"/>
  <c r="N696" i="4"/>
  <c r="M696" i="4"/>
  <c r="N656" i="4"/>
  <c r="M656" i="4"/>
  <c r="N616" i="4"/>
  <c r="M616" i="4"/>
  <c r="M584" i="4"/>
  <c r="N584" i="4"/>
  <c r="M552" i="4"/>
  <c r="N552" i="4"/>
  <c r="M512" i="4"/>
  <c r="N512" i="4"/>
  <c r="M480" i="4"/>
  <c r="N480" i="4"/>
  <c r="M440" i="4"/>
  <c r="N440" i="4"/>
  <c r="M408" i="4"/>
  <c r="N408" i="4"/>
  <c r="N368" i="4"/>
  <c r="M368" i="4"/>
  <c r="M336" i="4"/>
  <c r="N336" i="4"/>
  <c r="M304" i="4"/>
  <c r="N304" i="4"/>
  <c r="M264" i="4"/>
  <c r="N264" i="4"/>
  <c r="P224" i="4"/>
  <c r="M224" i="4"/>
  <c r="N224" i="4"/>
  <c r="M152" i="4"/>
  <c r="N152" i="4"/>
  <c r="N1517" i="4"/>
  <c r="M1517" i="4"/>
  <c r="N1509" i="4"/>
  <c r="M1509" i="4"/>
  <c r="N1501" i="4"/>
  <c r="M1501" i="4"/>
  <c r="M1493" i="4"/>
  <c r="N1493" i="4"/>
  <c r="N1485" i="4"/>
  <c r="M1485" i="4"/>
  <c r="M1477" i="4"/>
  <c r="N1477" i="4"/>
  <c r="M1469" i="4"/>
  <c r="N1469" i="4"/>
  <c r="M1461" i="4"/>
  <c r="N1461" i="4"/>
  <c r="M1453" i="4"/>
  <c r="N1453" i="4"/>
  <c r="M1445" i="4"/>
  <c r="N1445" i="4"/>
  <c r="N1437" i="4"/>
  <c r="M1437" i="4"/>
  <c r="M1429" i="4"/>
  <c r="N1429" i="4"/>
  <c r="M1421" i="4"/>
  <c r="N1421" i="4"/>
  <c r="M1413" i="4"/>
  <c r="N1413" i="4"/>
  <c r="N1405" i="4"/>
  <c r="M1405" i="4"/>
  <c r="M1397" i="4"/>
  <c r="N1397" i="4"/>
  <c r="M1389" i="4"/>
  <c r="N1389" i="4"/>
  <c r="N1381" i="4"/>
  <c r="M1381" i="4"/>
  <c r="N1373" i="4"/>
  <c r="M1373" i="4"/>
  <c r="M1365" i="4"/>
  <c r="N1365" i="4"/>
  <c r="M1357" i="4"/>
  <c r="N1357" i="4"/>
  <c r="M1349" i="4"/>
  <c r="N1349" i="4"/>
  <c r="N1341" i="4"/>
  <c r="M1341" i="4"/>
  <c r="M1333" i="4"/>
  <c r="N1333" i="4"/>
  <c r="M1325" i="4"/>
  <c r="N1325" i="4"/>
  <c r="N1317" i="4"/>
  <c r="M1317" i="4"/>
  <c r="N1309" i="4"/>
  <c r="M1309" i="4"/>
  <c r="M1301" i="4"/>
  <c r="N1301" i="4"/>
  <c r="M1293" i="4"/>
  <c r="N1293" i="4"/>
  <c r="N1285" i="4"/>
  <c r="M1285" i="4"/>
  <c r="M1277" i="4"/>
  <c r="N1277" i="4"/>
  <c r="M1269" i="4"/>
  <c r="N1269" i="4"/>
  <c r="M1261" i="4"/>
  <c r="N1261" i="4"/>
  <c r="M1253" i="4"/>
  <c r="N1253" i="4"/>
  <c r="M1245" i="4"/>
  <c r="N1245" i="4"/>
  <c r="M1237" i="4"/>
  <c r="N1237" i="4"/>
  <c r="M1229" i="4"/>
  <c r="N1229" i="4"/>
  <c r="N1221" i="4"/>
  <c r="M1221" i="4"/>
  <c r="M1213" i="4"/>
  <c r="N1213" i="4"/>
  <c r="M1205" i="4"/>
  <c r="N1205" i="4"/>
  <c r="M1197" i="4"/>
  <c r="N1197" i="4"/>
  <c r="N1189" i="4"/>
  <c r="M1189" i="4"/>
  <c r="N1181" i="4"/>
  <c r="M1181" i="4"/>
  <c r="M1173" i="4"/>
  <c r="N1173" i="4"/>
  <c r="M1165" i="4"/>
  <c r="N1165" i="4"/>
  <c r="M1157" i="4"/>
  <c r="N1157" i="4"/>
  <c r="M1149" i="4"/>
  <c r="N1149" i="4"/>
  <c r="M1141" i="4"/>
  <c r="N1141" i="4"/>
  <c r="M1133" i="4"/>
  <c r="N1133" i="4"/>
  <c r="M1125" i="4"/>
  <c r="N1125" i="4"/>
  <c r="M1117" i="4"/>
  <c r="N1117" i="4"/>
  <c r="M1109" i="4"/>
  <c r="N1109" i="4"/>
  <c r="M1101" i="4"/>
  <c r="N1101" i="4"/>
  <c r="M1093" i="4"/>
  <c r="N1093" i="4"/>
  <c r="M1085" i="4"/>
  <c r="N1085" i="4"/>
  <c r="M1077" i="4"/>
  <c r="N1077" i="4"/>
  <c r="M1069" i="4"/>
  <c r="N1069" i="4"/>
  <c r="M1061" i="4"/>
  <c r="N1061" i="4"/>
  <c r="M1053" i="4"/>
  <c r="N1053" i="4"/>
  <c r="M1045" i="4"/>
  <c r="N1045" i="4"/>
  <c r="M1037" i="4"/>
  <c r="N1037" i="4"/>
  <c r="M1029" i="4"/>
  <c r="N1029" i="4"/>
  <c r="M1021" i="4"/>
  <c r="N1021" i="4"/>
  <c r="M1013" i="4"/>
  <c r="N1013" i="4"/>
  <c r="M1005" i="4"/>
  <c r="N1005" i="4"/>
  <c r="M997" i="4"/>
  <c r="N997" i="4"/>
  <c r="M989" i="4"/>
  <c r="N989" i="4"/>
  <c r="M981" i="4"/>
  <c r="N981" i="4"/>
  <c r="M973" i="4"/>
  <c r="N973" i="4"/>
  <c r="M965" i="4"/>
  <c r="N965" i="4"/>
  <c r="M957" i="4"/>
  <c r="N957" i="4"/>
  <c r="M949" i="4"/>
  <c r="N949" i="4"/>
  <c r="M941" i="4"/>
  <c r="N941" i="4"/>
  <c r="M933" i="4"/>
  <c r="N933" i="4"/>
  <c r="M925" i="4"/>
  <c r="N925" i="4"/>
  <c r="M917" i="4"/>
  <c r="N917" i="4"/>
  <c r="M909" i="4"/>
  <c r="N909" i="4"/>
  <c r="M901" i="4"/>
  <c r="N901" i="4"/>
  <c r="M893" i="4"/>
  <c r="N893" i="4"/>
  <c r="M885" i="4"/>
  <c r="N885" i="4"/>
  <c r="M877" i="4"/>
  <c r="N877" i="4"/>
  <c r="M869" i="4"/>
  <c r="N869" i="4"/>
  <c r="M861" i="4"/>
  <c r="N861" i="4"/>
  <c r="M853" i="4"/>
  <c r="N853" i="4"/>
  <c r="M845" i="4"/>
  <c r="N845" i="4"/>
  <c r="M837" i="4"/>
  <c r="N837" i="4"/>
  <c r="M829" i="4"/>
  <c r="N829" i="4"/>
  <c r="M821" i="4"/>
  <c r="N821" i="4"/>
  <c r="M813" i="4"/>
  <c r="N813" i="4"/>
  <c r="M805" i="4"/>
  <c r="N805" i="4"/>
  <c r="M797" i="4"/>
  <c r="N797" i="4"/>
  <c r="M789" i="4"/>
  <c r="N789" i="4"/>
  <c r="M781" i="4"/>
  <c r="N781" i="4"/>
  <c r="M773" i="4"/>
  <c r="N773" i="4"/>
  <c r="M765" i="4"/>
  <c r="N765" i="4"/>
  <c r="M757" i="4"/>
  <c r="N757" i="4"/>
  <c r="M749" i="4"/>
  <c r="N749" i="4"/>
  <c r="M741" i="4"/>
  <c r="N741" i="4"/>
  <c r="M733" i="4"/>
  <c r="N733" i="4"/>
  <c r="M725" i="4"/>
  <c r="N725" i="4"/>
  <c r="M717" i="4"/>
  <c r="N717" i="4"/>
  <c r="M709" i="4"/>
  <c r="N709" i="4"/>
  <c r="M701" i="4"/>
  <c r="N701" i="4"/>
  <c r="M693" i="4"/>
  <c r="N693" i="4"/>
  <c r="M685" i="4"/>
  <c r="N685" i="4"/>
  <c r="M677" i="4"/>
  <c r="N677" i="4"/>
  <c r="M669" i="4"/>
  <c r="N669" i="4"/>
  <c r="M661" i="4"/>
  <c r="N661" i="4"/>
  <c r="M653" i="4"/>
  <c r="N653" i="4"/>
  <c r="M645" i="4"/>
  <c r="N645" i="4"/>
  <c r="N637" i="4"/>
  <c r="M637" i="4"/>
  <c r="M629" i="4"/>
  <c r="N629" i="4"/>
  <c r="M621" i="4"/>
  <c r="N621" i="4"/>
  <c r="M613" i="4"/>
  <c r="N613" i="4"/>
  <c r="M605" i="4"/>
  <c r="N605" i="4"/>
  <c r="M597" i="4"/>
  <c r="N597" i="4"/>
  <c r="P589" i="4"/>
  <c r="M589" i="4"/>
  <c r="N589" i="4"/>
  <c r="M581" i="4"/>
  <c r="N581" i="4"/>
  <c r="M573" i="4"/>
  <c r="N573" i="4"/>
  <c r="M565" i="4"/>
  <c r="N565" i="4"/>
  <c r="M557" i="4"/>
  <c r="N557" i="4"/>
  <c r="M549" i="4"/>
  <c r="N549" i="4"/>
  <c r="M541" i="4"/>
  <c r="N541" i="4"/>
  <c r="M533" i="4"/>
  <c r="N533" i="4"/>
  <c r="M525" i="4"/>
  <c r="N525" i="4"/>
  <c r="M517" i="4"/>
  <c r="N517" i="4"/>
  <c r="M509" i="4"/>
  <c r="N509" i="4"/>
  <c r="M501" i="4"/>
  <c r="N501" i="4"/>
  <c r="M493" i="4"/>
  <c r="N493" i="4"/>
  <c r="M485" i="4"/>
  <c r="N485" i="4"/>
  <c r="M477" i="4"/>
  <c r="N477" i="4"/>
  <c r="M469" i="4"/>
  <c r="N469" i="4"/>
  <c r="M461" i="4"/>
  <c r="N461" i="4"/>
  <c r="M453" i="4"/>
  <c r="N453" i="4"/>
  <c r="M445" i="4"/>
  <c r="N445" i="4"/>
  <c r="M437" i="4"/>
  <c r="N437" i="4"/>
  <c r="M429" i="4"/>
  <c r="N429" i="4"/>
  <c r="M421" i="4"/>
  <c r="N421" i="4"/>
  <c r="M413" i="4"/>
  <c r="N413" i="4"/>
  <c r="M405" i="4"/>
  <c r="N405" i="4"/>
  <c r="M397" i="4"/>
  <c r="N397" i="4"/>
  <c r="M389" i="4"/>
  <c r="N389" i="4"/>
  <c r="M381" i="4"/>
  <c r="N381" i="4"/>
  <c r="M373" i="4"/>
  <c r="N373" i="4"/>
  <c r="M365" i="4"/>
  <c r="N365" i="4"/>
  <c r="M357" i="4"/>
  <c r="N357" i="4"/>
  <c r="M349" i="4"/>
  <c r="N349" i="4"/>
  <c r="M341" i="4"/>
  <c r="N341" i="4"/>
  <c r="M333" i="4"/>
  <c r="N333" i="4"/>
  <c r="M325" i="4"/>
  <c r="N325" i="4"/>
  <c r="M317" i="4"/>
  <c r="N317" i="4"/>
  <c r="M309" i="4"/>
  <c r="N309" i="4"/>
  <c r="M301" i="4"/>
  <c r="N301" i="4"/>
  <c r="M293" i="4"/>
  <c r="N293" i="4"/>
  <c r="M285" i="4"/>
  <c r="N285" i="4"/>
  <c r="M277" i="4"/>
  <c r="N277" i="4"/>
  <c r="M269" i="4"/>
  <c r="N269" i="4"/>
  <c r="M261" i="4"/>
  <c r="N261" i="4"/>
  <c r="M253" i="4"/>
  <c r="N253" i="4"/>
  <c r="M245" i="4"/>
  <c r="N245" i="4"/>
  <c r="M237" i="4"/>
  <c r="N237" i="4"/>
  <c r="M229" i="4"/>
  <c r="N229" i="4"/>
  <c r="M221" i="4"/>
  <c r="N221" i="4"/>
  <c r="M213" i="4"/>
  <c r="N213" i="4"/>
  <c r="M205" i="4"/>
  <c r="N205" i="4"/>
  <c r="M197" i="4"/>
  <c r="N197" i="4"/>
  <c r="M189" i="4"/>
  <c r="N189" i="4"/>
  <c r="M181" i="4"/>
  <c r="N181" i="4"/>
  <c r="M173" i="4"/>
  <c r="N173" i="4"/>
  <c r="M165" i="4"/>
  <c r="N165" i="4"/>
  <c r="M157" i="4"/>
  <c r="N157" i="4"/>
  <c r="M149" i="4"/>
  <c r="N149" i="4"/>
  <c r="M141" i="4"/>
  <c r="N141" i="4"/>
  <c r="M133" i="4"/>
  <c r="N133" i="4"/>
  <c r="M125" i="4"/>
  <c r="N125" i="4"/>
  <c r="M117" i="4"/>
  <c r="N117" i="4"/>
  <c r="M109" i="4"/>
  <c r="N109" i="4"/>
  <c r="M101" i="4"/>
  <c r="N101" i="4"/>
  <c r="M93" i="4"/>
  <c r="N93" i="4"/>
  <c r="M85" i="4"/>
  <c r="N85" i="4"/>
  <c r="M77" i="4"/>
  <c r="N77" i="4"/>
  <c r="M69" i="4"/>
  <c r="N69" i="4"/>
  <c r="M61" i="4"/>
  <c r="N61" i="4"/>
  <c r="M53" i="4"/>
  <c r="N53" i="4"/>
  <c r="M45" i="4"/>
  <c r="N45" i="4"/>
  <c r="M37" i="4"/>
  <c r="N37" i="4"/>
  <c r="M29" i="4"/>
  <c r="N29" i="4"/>
  <c r="M21" i="4"/>
  <c r="N21" i="4"/>
  <c r="M13" i="4"/>
  <c r="N13" i="4"/>
  <c r="M5" i="4"/>
  <c r="N5" i="4"/>
  <c r="AJ78" i="4"/>
  <c r="AQ78" i="4" s="1"/>
  <c r="BJ29" i="4"/>
  <c r="BJ58" i="4"/>
  <c r="BQ58" i="4" s="1"/>
  <c r="M1500" i="4"/>
  <c r="N1500" i="4"/>
  <c r="M1452" i="4"/>
  <c r="N1452" i="4"/>
  <c r="M1404" i="4"/>
  <c r="N1404" i="4"/>
  <c r="M1340" i="4"/>
  <c r="N1340" i="4"/>
  <c r="M1292" i="4"/>
  <c r="N1292" i="4"/>
  <c r="M1252" i="4"/>
  <c r="N1252" i="4"/>
  <c r="M1244" i="4"/>
  <c r="N1244" i="4"/>
  <c r="M1236" i="4"/>
  <c r="N1236" i="4"/>
  <c r="M1228" i="4"/>
  <c r="N1228" i="4"/>
  <c r="M1220" i="4"/>
  <c r="N1220" i="4"/>
  <c r="M1212" i="4"/>
  <c r="N1212" i="4"/>
  <c r="M1204" i="4"/>
  <c r="N1204" i="4"/>
  <c r="M1196" i="4"/>
  <c r="N1196" i="4"/>
  <c r="N1180" i="4"/>
  <c r="M1180" i="4"/>
  <c r="N1172" i="4"/>
  <c r="M1172" i="4"/>
  <c r="N1164" i="4"/>
  <c r="M1164" i="4"/>
  <c r="N1156" i="4"/>
  <c r="M1156" i="4"/>
  <c r="N1108" i="4"/>
  <c r="M1108" i="4"/>
  <c r="N1100" i="4"/>
  <c r="M1100" i="4"/>
  <c r="N1092" i="4"/>
  <c r="M1092" i="4"/>
  <c r="N1084" i="4"/>
  <c r="M1084" i="4"/>
  <c r="N1076" i="4"/>
  <c r="M1076" i="4"/>
  <c r="N1068" i="4"/>
  <c r="M1068" i="4"/>
  <c r="N1060" i="4"/>
  <c r="M1060" i="4"/>
  <c r="N1052" i="4"/>
  <c r="M1052" i="4"/>
  <c r="N1044" i="4"/>
  <c r="M1044" i="4"/>
  <c r="N1036" i="4"/>
  <c r="M1036" i="4"/>
  <c r="N1028" i="4"/>
  <c r="M1028" i="4"/>
  <c r="N1020" i="4"/>
  <c r="M1020" i="4"/>
  <c r="N1012" i="4"/>
  <c r="M1012" i="4"/>
  <c r="N1004" i="4"/>
  <c r="M1004" i="4"/>
  <c r="N996" i="4"/>
  <c r="M996" i="4"/>
  <c r="N988" i="4"/>
  <c r="M988" i="4"/>
  <c r="N980" i="4"/>
  <c r="M980" i="4"/>
  <c r="N972" i="4"/>
  <c r="M972" i="4"/>
  <c r="N964" i="4"/>
  <c r="M964" i="4"/>
  <c r="N956" i="4"/>
  <c r="M956" i="4"/>
  <c r="N948" i="4"/>
  <c r="M948" i="4"/>
  <c r="P940" i="4"/>
  <c r="N940" i="4"/>
  <c r="M940" i="4"/>
  <c r="N932" i="4"/>
  <c r="M932" i="4"/>
  <c r="N924" i="4"/>
  <c r="M924" i="4"/>
  <c r="N916" i="4"/>
  <c r="M916" i="4"/>
  <c r="N908" i="4"/>
  <c r="M908" i="4"/>
  <c r="N900" i="4"/>
  <c r="M900" i="4"/>
  <c r="N892" i="4"/>
  <c r="M892" i="4"/>
  <c r="N884" i="4"/>
  <c r="M884" i="4"/>
  <c r="N876" i="4"/>
  <c r="M876" i="4"/>
  <c r="N868" i="4"/>
  <c r="M868" i="4"/>
  <c r="N860" i="4"/>
  <c r="M860" i="4"/>
  <c r="N852" i="4"/>
  <c r="M852" i="4"/>
  <c r="N844" i="4"/>
  <c r="M844" i="4"/>
  <c r="N836" i="4"/>
  <c r="M836" i="4"/>
  <c r="P828" i="4"/>
  <c r="N828" i="4"/>
  <c r="M828" i="4"/>
  <c r="N820" i="4"/>
  <c r="M820" i="4"/>
  <c r="N812" i="4"/>
  <c r="M812" i="4"/>
  <c r="N804" i="4"/>
  <c r="M804" i="4"/>
  <c r="N796" i="4"/>
  <c r="M796" i="4"/>
  <c r="N788" i="4"/>
  <c r="M788" i="4"/>
  <c r="N780" i="4"/>
  <c r="M780" i="4"/>
  <c r="N772" i="4"/>
  <c r="M772" i="4"/>
  <c r="N764" i="4"/>
  <c r="M764" i="4"/>
  <c r="N756" i="4"/>
  <c r="M756" i="4"/>
  <c r="N748" i="4"/>
  <c r="M748" i="4"/>
  <c r="N740" i="4"/>
  <c r="M740" i="4"/>
  <c r="N732" i="4"/>
  <c r="M732" i="4"/>
  <c r="N724" i="4"/>
  <c r="M724" i="4"/>
  <c r="N716" i="4"/>
  <c r="M716" i="4"/>
  <c r="N708" i="4"/>
  <c r="M708" i="4"/>
  <c r="N700" i="4"/>
  <c r="M700" i="4"/>
  <c r="N692" i="4"/>
  <c r="M692" i="4"/>
  <c r="N684" i="4"/>
  <c r="M684" i="4"/>
  <c r="N676" i="4"/>
  <c r="M676" i="4"/>
  <c r="N668" i="4"/>
  <c r="M668" i="4"/>
  <c r="N660" i="4"/>
  <c r="M660" i="4"/>
  <c r="N652" i="4"/>
  <c r="M652" i="4"/>
  <c r="P644" i="4"/>
  <c r="N644" i="4"/>
  <c r="M644" i="4"/>
  <c r="M636" i="4"/>
  <c r="N636" i="4"/>
  <c r="M628" i="4"/>
  <c r="N628" i="4"/>
  <c r="M620" i="4"/>
  <c r="N620" i="4"/>
  <c r="M612" i="4"/>
  <c r="N612" i="4"/>
  <c r="M604" i="4"/>
  <c r="N604" i="4"/>
  <c r="M596" i="4"/>
  <c r="N596" i="4"/>
  <c r="M588" i="4"/>
  <c r="N588" i="4"/>
  <c r="M580" i="4"/>
  <c r="N580" i="4"/>
  <c r="M572" i="4"/>
  <c r="N572" i="4"/>
  <c r="N564" i="4"/>
  <c r="M564" i="4"/>
  <c r="M556" i="4"/>
  <c r="N556" i="4"/>
  <c r="M548" i="4"/>
  <c r="N548" i="4"/>
  <c r="M540" i="4"/>
  <c r="N540" i="4"/>
  <c r="N532" i="4"/>
  <c r="M532" i="4"/>
  <c r="M524" i="4"/>
  <c r="N524" i="4"/>
  <c r="M516" i="4"/>
  <c r="N516" i="4"/>
  <c r="M508" i="4"/>
  <c r="N508" i="4"/>
  <c r="N500" i="4"/>
  <c r="M500" i="4"/>
  <c r="M492" i="4"/>
  <c r="N492" i="4"/>
  <c r="M484" i="4"/>
  <c r="N484" i="4"/>
  <c r="M476" i="4"/>
  <c r="N476" i="4"/>
  <c r="N468" i="4"/>
  <c r="M468" i="4"/>
  <c r="M460" i="4"/>
  <c r="N460" i="4"/>
  <c r="M452" i="4"/>
  <c r="N452" i="4"/>
  <c r="M444" i="4"/>
  <c r="N444" i="4"/>
  <c r="N436" i="4"/>
  <c r="M436" i="4"/>
  <c r="M428" i="4"/>
  <c r="N428" i="4"/>
  <c r="M420" i="4"/>
  <c r="N420" i="4"/>
  <c r="M412" i="4"/>
  <c r="N412" i="4"/>
  <c r="N404" i="4"/>
  <c r="M404" i="4"/>
  <c r="M396" i="4"/>
  <c r="N396" i="4"/>
  <c r="M388" i="4"/>
  <c r="N388" i="4"/>
  <c r="M380" i="4"/>
  <c r="N380" i="4"/>
  <c r="N372" i="4"/>
  <c r="M372" i="4"/>
  <c r="M364" i="4"/>
  <c r="N364" i="4"/>
  <c r="M356" i="4"/>
  <c r="N356" i="4"/>
  <c r="M348" i="4"/>
  <c r="N348" i="4"/>
  <c r="M340" i="4"/>
  <c r="N340" i="4"/>
  <c r="M332" i="4"/>
  <c r="N332" i="4"/>
  <c r="M324" i="4"/>
  <c r="N324" i="4"/>
  <c r="M316" i="4"/>
  <c r="N316" i="4"/>
  <c r="M308" i="4"/>
  <c r="N308" i="4"/>
  <c r="M300" i="4"/>
  <c r="N300" i="4"/>
  <c r="O292" i="4"/>
  <c r="M292" i="4"/>
  <c r="N292" i="4"/>
  <c r="O284" i="4"/>
  <c r="M284" i="4"/>
  <c r="N284" i="4"/>
  <c r="M276" i="4"/>
  <c r="N276" i="4"/>
  <c r="O268" i="4"/>
  <c r="M268" i="4"/>
  <c r="N268" i="4"/>
  <c r="M260" i="4"/>
  <c r="N260" i="4"/>
  <c r="M252" i="4"/>
  <c r="N252" i="4"/>
  <c r="O244" i="4"/>
  <c r="M244" i="4"/>
  <c r="N244" i="4"/>
  <c r="M236" i="4"/>
  <c r="N236" i="4"/>
  <c r="O228" i="4"/>
  <c r="M228" i="4"/>
  <c r="N228" i="4"/>
  <c r="O220" i="4"/>
  <c r="M220" i="4"/>
  <c r="N220" i="4"/>
  <c r="M212" i="4"/>
  <c r="N212" i="4"/>
  <c r="O204" i="4"/>
  <c r="M204" i="4"/>
  <c r="N204" i="4"/>
  <c r="M196" i="4"/>
  <c r="N196" i="4"/>
  <c r="M188" i="4"/>
  <c r="N188" i="4"/>
  <c r="O180" i="4"/>
  <c r="M180" i="4"/>
  <c r="N180" i="4"/>
  <c r="M172" i="4"/>
  <c r="N172" i="4"/>
  <c r="O164" i="4"/>
  <c r="M164" i="4"/>
  <c r="N164" i="4"/>
  <c r="O156" i="4"/>
  <c r="M156" i="4"/>
  <c r="N156" i="4"/>
  <c r="M148" i="4"/>
  <c r="N148" i="4"/>
  <c r="O140" i="4"/>
  <c r="M140" i="4"/>
  <c r="N140" i="4"/>
  <c r="M132" i="4"/>
  <c r="N132" i="4"/>
  <c r="M124" i="4"/>
  <c r="N124" i="4"/>
  <c r="O116" i="4"/>
  <c r="M116" i="4"/>
  <c r="N116" i="4"/>
  <c r="M108" i="4"/>
  <c r="N108" i="4"/>
  <c r="O100" i="4"/>
  <c r="M100" i="4"/>
  <c r="N100" i="4"/>
  <c r="O92" i="4"/>
  <c r="M92" i="4"/>
  <c r="N92" i="4"/>
  <c r="M84" i="4"/>
  <c r="N84" i="4"/>
  <c r="O76" i="4"/>
  <c r="M76" i="4"/>
  <c r="N76" i="4"/>
  <c r="M68" i="4"/>
  <c r="N68" i="4"/>
  <c r="O60" i="4"/>
  <c r="M60" i="4"/>
  <c r="N60" i="4"/>
  <c r="M52" i="4"/>
  <c r="N52" i="4"/>
  <c r="O44" i="4"/>
  <c r="M44" i="4"/>
  <c r="N44" i="4"/>
  <c r="M36" i="4"/>
  <c r="N36" i="4"/>
  <c r="O28" i="4"/>
  <c r="M28" i="4"/>
  <c r="N28" i="4"/>
  <c r="M20" i="4"/>
  <c r="N20" i="4"/>
  <c r="O12" i="4"/>
  <c r="M12" i="4"/>
  <c r="N12" i="4"/>
  <c r="M4" i="4"/>
  <c r="N4" i="4"/>
  <c r="AK86" i="4"/>
  <c r="AR86" i="4" s="1"/>
  <c r="BK63" i="4"/>
  <c r="BR63" i="4" s="1"/>
  <c r="BK65" i="4"/>
  <c r="BR65" i="4" s="1"/>
  <c r="BK69" i="4"/>
  <c r="BR69" i="4" s="1"/>
  <c r="BK77" i="4"/>
  <c r="BR77" i="4" s="1"/>
  <c r="M1484" i="4"/>
  <c r="N1484" i="4"/>
  <c r="M1444" i="4"/>
  <c r="N1444" i="4"/>
  <c r="M1380" i="4"/>
  <c r="N1380" i="4"/>
  <c r="M1316" i="4"/>
  <c r="N1316" i="4"/>
  <c r="M1268" i="4"/>
  <c r="N1268" i="4"/>
  <c r="N1140" i="4"/>
  <c r="M1140" i="4"/>
  <c r="M1467" i="4"/>
  <c r="N1467" i="4"/>
  <c r="M1435" i="4"/>
  <c r="N1435" i="4"/>
  <c r="M1387" i="4"/>
  <c r="N1387" i="4"/>
  <c r="M1347" i="4"/>
  <c r="N1347" i="4"/>
  <c r="M1291" i="4"/>
  <c r="N1291" i="4"/>
  <c r="M1243" i="4"/>
  <c r="N1243" i="4"/>
  <c r="M1187" i="4"/>
  <c r="N1187" i="4"/>
  <c r="M1123" i="4"/>
  <c r="N1123" i="4"/>
  <c r="M1083" i="4"/>
  <c r="N1083" i="4"/>
  <c r="N1035" i="4"/>
  <c r="M1035" i="4"/>
  <c r="P971" i="4"/>
  <c r="M971" i="4"/>
  <c r="N971" i="4"/>
  <c r="M899" i="4"/>
  <c r="N899" i="4"/>
  <c r="M731" i="4"/>
  <c r="N731" i="4"/>
  <c r="M683" i="4"/>
  <c r="N683" i="4"/>
  <c r="M651" i="4"/>
  <c r="N651" i="4"/>
  <c r="N611" i="4"/>
  <c r="M611" i="4"/>
  <c r="P579" i="4"/>
  <c r="N579" i="4"/>
  <c r="M579" i="4"/>
  <c r="N547" i="4"/>
  <c r="M547" i="4"/>
  <c r="N523" i="4"/>
  <c r="M523" i="4"/>
  <c r="N507" i="4"/>
  <c r="M507" i="4"/>
  <c r="N483" i="4"/>
  <c r="M483" i="4"/>
  <c r="N451" i="4"/>
  <c r="M451" i="4"/>
  <c r="N435" i="4"/>
  <c r="M435" i="4"/>
  <c r="N411" i="4"/>
  <c r="M411" i="4"/>
  <c r="N379" i="4"/>
  <c r="M379" i="4"/>
  <c r="N355" i="4"/>
  <c r="M355" i="4"/>
  <c r="M339" i="4"/>
  <c r="N339" i="4"/>
  <c r="M315" i="4"/>
  <c r="N315" i="4"/>
  <c r="M291" i="4"/>
  <c r="N291" i="4"/>
  <c r="M275" i="4"/>
  <c r="N275" i="4"/>
  <c r="M259" i="4"/>
  <c r="N259" i="4"/>
  <c r="M235" i="4"/>
  <c r="N235" i="4"/>
  <c r="M219" i="4"/>
  <c r="N219" i="4"/>
  <c r="M211" i="4"/>
  <c r="N211" i="4"/>
  <c r="M195" i="4"/>
  <c r="N195" i="4"/>
  <c r="M179" i="4"/>
  <c r="N179" i="4"/>
  <c r="M171" i="4"/>
  <c r="N171" i="4"/>
  <c r="M163" i="4"/>
  <c r="N163" i="4"/>
  <c r="M155" i="4"/>
  <c r="N155" i="4"/>
  <c r="M147" i="4"/>
  <c r="N147" i="4"/>
  <c r="M139" i="4"/>
  <c r="N139" i="4"/>
  <c r="M131" i="4"/>
  <c r="N131" i="4"/>
  <c r="M123" i="4"/>
  <c r="N123" i="4"/>
  <c r="M115" i="4"/>
  <c r="N115" i="4"/>
  <c r="M107" i="4"/>
  <c r="N107" i="4"/>
  <c r="M99" i="4"/>
  <c r="N99" i="4"/>
  <c r="M91" i="4"/>
  <c r="N91" i="4"/>
  <c r="M83" i="4"/>
  <c r="N83" i="4"/>
  <c r="M75" i="4"/>
  <c r="N75" i="4"/>
  <c r="M67" i="4"/>
  <c r="N67" i="4"/>
  <c r="M59" i="4"/>
  <c r="N59" i="4"/>
  <c r="M51" i="4"/>
  <c r="N51" i="4"/>
  <c r="M43" i="4"/>
  <c r="N43" i="4"/>
  <c r="M35" i="4"/>
  <c r="N35" i="4"/>
  <c r="M27" i="4"/>
  <c r="N27" i="4"/>
  <c r="M19" i="4"/>
  <c r="N19" i="4"/>
  <c r="BJ60" i="4"/>
  <c r="BK20" i="4"/>
  <c r="BR20" i="4" s="1"/>
  <c r="BK25" i="4"/>
  <c r="BR25" i="4" s="1"/>
  <c r="BJ27" i="4"/>
  <c r="BQ27" i="4" s="1"/>
  <c r="BJ30" i="4"/>
  <c r="BQ30" i="4" s="1"/>
  <c r="BJ35" i="4"/>
  <c r="BQ35" i="4" s="1"/>
  <c r="BJ38" i="4"/>
  <c r="BQ38" i="4" s="1"/>
  <c r="BJ62" i="4"/>
  <c r="BQ62" i="4" s="1"/>
  <c r="BJ78" i="4"/>
  <c r="BQ78" i="4" s="1"/>
  <c r="BJ80" i="4"/>
  <c r="BK19" i="4"/>
  <c r="BR19" i="4" s="1"/>
  <c r="BJ21" i="4"/>
  <c r="BK38" i="4"/>
  <c r="BR38" i="4" s="1"/>
  <c r="BJ2" i="4"/>
  <c r="BK43" i="4"/>
  <c r="BR43" i="4" s="1"/>
  <c r="BJ15" i="4"/>
  <c r="BL15" i="4" s="1"/>
  <c r="BJ36" i="4"/>
  <c r="BJ47" i="4"/>
  <c r="BK53" i="4"/>
  <c r="BR53" i="4" s="1"/>
  <c r="BJ55" i="4"/>
  <c r="BK42" i="4"/>
  <c r="BR42" i="4" s="1"/>
  <c r="BJ7" i="4"/>
  <c r="AK90" i="4"/>
  <c r="AR90" i="4" s="1"/>
  <c r="AJ80" i="4"/>
  <c r="AQ80" i="4" s="1"/>
  <c r="AJ88" i="4"/>
  <c r="AQ88" i="4" s="1"/>
  <c r="AJ92" i="4"/>
  <c r="BJ12" i="4"/>
  <c r="BQ12" i="4" s="1"/>
  <c r="BK10" i="4"/>
  <c r="BR10" i="4" s="1"/>
  <c r="K58" i="15" a="1"/>
  <c r="K58" i="15" s="1"/>
  <c r="AK37" i="4"/>
  <c r="AR37" i="4" s="1"/>
  <c r="BJ18" i="4"/>
  <c r="BQ18" i="4" s="1"/>
  <c r="BK26" i="4"/>
  <c r="BR26" i="4" s="1"/>
  <c r="K54" i="15" a="1"/>
  <c r="AJ82" i="4"/>
  <c r="AQ82" i="4" s="1"/>
  <c r="AK85" i="4"/>
  <c r="AR85" i="4" s="1"/>
  <c r="AJ90" i="4"/>
  <c r="AQ90" i="4" s="1"/>
  <c r="AK93" i="4"/>
  <c r="AR93" i="4" s="1"/>
  <c r="BJ4" i="4"/>
  <c r="BQ4" i="4" s="1"/>
  <c r="BJ8" i="4"/>
  <c r="BK16" i="4"/>
  <c r="BR16" i="4" s="1"/>
  <c r="BJ19" i="4"/>
  <c r="BQ19" i="4" s="1"/>
  <c r="BK33" i="4"/>
  <c r="BR33" i="4" s="1"/>
  <c r="BK37" i="4"/>
  <c r="BR37" i="4" s="1"/>
  <c r="BK70" i="4"/>
  <c r="BR70" i="4" s="1"/>
  <c r="BJ71" i="4"/>
  <c r="BL71" i="4" s="1"/>
  <c r="BK74" i="4"/>
  <c r="BR74" i="4" s="1"/>
  <c r="BJ75" i="4"/>
  <c r="BJ52" i="4"/>
  <c r="BQ52" i="4" s="1"/>
  <c r="BK54" i="4"/>
  <c r="BR54" i="4" s="1"/>
  <c r="BJ59" i="4"/>
  <c r="BQ59" i="4" s="1"/>
  <c r="BJ72" i="4"/>
  <c r="BK75" i="4"/>
  <c r="BR75" i="4" s="1"/>
  <c r="BJ76" i="4"/>
  <c r="BQ76" i="4" s="1"/>
  <c r="BK4" i="4"/>
  <c r="BR4" i="4" s="1"/>
  <c r="BJ20" i="4"/>
  <c r="BQ20" i="4" s="1"/>
  <c r="BJ34" i="4"/>
  <c r="BJ41" i="4"/>
  <c r="BQ41" i="4" s="1"/>
  <c r="BK68" i="4"/>
  <c r="BR68" i="4" s="1"/>
  <c r="BJ5" i="4"/>
  <c r="BK6" i="4"/>
  <c r="BR6" i="4" s="1"/>
  <c r="BJ9" i="4"/>
  <c r="BL9" i="4" s="1"/>
  <c r="BK11" i="4"/>
  <c r="BR11" i="4" s="1"/>
  <c r="BK22" i="4"/>
  <c r="BR22" i="4" s="1"/>
  <c r="BK24" i="4"/>
  <c r="BR24" i="4" s="1"/>
  <c r="BK34" i="4"/>
  <c r="BR34" i="4" s="1"/>
  <c r="BL77" i="4"/>
  <c r="BJ63" i="4"/>
  <c r="BK72" i="4"/>
  <c r="BR72" i="4" s="1"/>
  <c r="BJ46" i="4"/>
  <c r="BQ46" i="4" s="1"/>
  <c r="BK50" i="4"/>
  <c r="BR50" i="4" s="1"/>
  <c r="BK7" i="4"/>
  <c r="BR7" i="4" s="1"/>
  <c r="BK9" i="4"/>
  <c r="BR9" i="4" s="1"/>
  <c r="BJ14" i="4"/>
  <c r="BQ14" i="4" s="1"/>
  <c r="BK18" i="4"/>
  <c r="BR18" i="4" s="1"/>
  <c r="BJ31" i="4"/>
  <c r="BJ42" i="4"/>
  <c r="BQ42" i="4" s="1"/>
  <c r="BK56" i="4"/>
  <c r="BR56" i="4" s="1"/>
  <c r="BK60" i="4"/>
  <c r="BR60" i="4" s="1"/>
  <c r="BJ70" i="4"/>
  <c r="BQ70" i="4" s="1"/>
  <c r="BL20" i="4"/>
  <c r="BQ55" i="4"/>
  <c r="BK3" i="4"/>
  <c r="BR3" i="4" s="1"/>
  <c r="BJ11" i="4"/>
  <c r="BJ23" i="4"/>
  <c r="BQ23" i="4" s="1"/>
  <c r="BK28" i="4"/>
  <c r="BR28" i="4" s="1"/>
  <c r="BK31" i="4"/>
  <c r="BR31" i="4" s="1"/>
  <c r="BK35" i="4"/>
  <c r="BR35" i="4" s="1"/>
  <c r="BK40" i="4"/>
  <c r="BR40" i="4" s="1"/>
  <c r="BK46" i="4"/>
  <c r="BR46" i="4" s="1"/>
  <c r="BK48" i="4"/>
  <c r="BR48" i="4" s="1"/>
  <c r="BK52" i="4"/>
  <c r="BR52" i="4" s="1"/>
  <c r="BK21" i="4"/>
  <c r="BR21" i="4" s="1"/>
  <c r="BJ25" i="4"/>
  <c r="BQ25" i="4" s="1"/>
  <c r="BJ32" i="4"/>
  <c r="BJ39" i="4"/>
  <c r="BJ51" i="4"/>
  <c r="BQ51" i="4" s="1"/>
  <c r="BJ53" i="4"/>
  <c r="BQ53" i="4" s="1"/>
  <c r="BK64" i="4"/>
  <c r="BR64" i="4" s="1"/>
  <c r="BJ65" i="4"/>
  <c r="BQ65" i="4" s="1"/>
  <c r="BK67" i="4"/>
  <c r="BR67" i="4" s="1"/>
  <c r="BJ68" i="4"/>
  <c r="BL68" i="4" s="1"/>
  <c r="BK23" i="4"/>
  <c r="BR23" i="4" s="1"/>
  <c r="BK58" i="4"/>
  <c r="BR58" i="4" s="1"/>
  <c r="BK80" i="4"/>
  <c r="BR80" i="4" s="1"/>
  <c r="BK2" i="4"/>
  <c r="BR2" i="4" s="1"/>
  <c r="BK5" i="4"/>
  <c r="BR5" i="4" s="1"/>
  <c r="BK8" i="4"/>
  <c r="BR8" i="4" s="1"/>
  <c r="BJ10" i="4"/>
  <c r="BQ10" i="4" s="1"/>
  <c r="BJ13" i="4"/>
  <c r="BQ13" i="4" s="1"/>
  <c r="BK14" i="4"/>
  <c r="BR14" i="4" s="1"/>
  <c r="BK17" i="4"/>
  <c r="BR17" i="4" s="1"/>
  <c r="BJ24" i="4"/>
  <c r="BK27" i="4"/>
  <c r="BR27" i="4" s="1"/>
  <c r="BK32" i="4"/>
  <c r="BR32" i="4" s="1"/>
  <c r="BK36" i="4"/>
  <c r="BR36" i="4" s="1"/>
  <c r="BK39" i="4"/>
  <c r="BR39" i="4" s="1"/>
  <c r="BK47" i="4"/>
  <c r="BR47" i="4" s="1"/>
  <c r="BK49" i="4"/>
  <c r="BR49" i="4" s="1"/>
  <c r="BK51" i="4"/>
  <c r="BR51" i="4" s="1"/>
  <c r="BK55" i="4"/>
  <c r="BR55" i="4" s="1"/>
  <c r="BK78" i="4"/>
  <c r="BR78" i="4" s="1"/>
  <c r="BJ40" i="4"/>
  <c r="BJ66" i="4"/>
  <c r="BJ79" i="4"/>
  <c r="BL79" i="4" s="1"/>
  <c r="BL12" i="4"/>
  <c r="BJ3" i="4"/>
  <c r="BL3" i="4" s="1"/>
  <c r="BK13" i="4"/>
  <c r="BR13" i="4" s="1"/>
  <c r="BJ26" i="4"/>
  <c r="BJ28" i="4"/>
  <c r="BK29" i="4"/>
  <c r="BR29" i="4" s="1"/>
  <c r="BJ44" i="4"/>
  <c r="BQ44" i="4" s="1"/>
  <c r="BJ48" i="4"/>
  <c r="BQ48" i="4" s="1"/>
  <c r="BJ54" i="4"/>
  <c r="BQ54" i="4" s="1"/>
  <c r="BJ56" i="4"/>
  <c r="BQ56" i="4" s="1"/>
  <c r="BK57" i="4"/>
  <c r="BR57" i="4" s="1"/>
  <c r="BK59" i="4"/>
  <c r="BR59" i="4" s="1"/>
  <c r="BJ64" i="4"/>
  <c r="BL64" i="4" s="1"/>
  <c r="BK66" i="4"/>
  <c r="BR66" i="4" s="1"/>
  <c r="BK71" i="4"/>
  <c r="BR71" i="4" s="1"/>
  <c r="BJ74" i="4"/>
  <c r="BQ74" i="4" s="1"/>
  <c r="BQ75" i="4"/>
  <c r="BQ80" i="4"/>
  <c r="BQ72" i="4"/>
  <c r="BQ67" i="4"/>
  <c r="BQ73" i="4"/>
  <c r="BL73" i="4"/>
  <c r="BL63" i="4"/>
  <c r="BQ63" i="4"/>
  <c r="BQ81" i="4"/>
  <c r="BL81" i="4"/>
  <c r="BL69" i="4"/>
  <c r="BL66" i="4"/>
  <c r="BQ66" i="4"/>
  <c r="BL62" i="4"/>
  <c r="BQ69" i="4"/>
  <c r="BQ77" i="4"/>
  <c r="BL51" i="4"/>
  <c r="BL53" i="4"/>
  <c r="BL43" i="4"/>
  <c r="BQ43" i="4"/>
  <c r="BQ45" i="4"/>
  <c r="BL45" i="4"/>
  <c r="BQ47" i="4"/>
  <c r="BL49" i="4"/>
  <c r="BQ49" i="4"/>
  <c r="BL57" i="4"/>
  <c r="BQ61" i="4"/>
  <c r="BL61" i="4"/>
  <c r="BL52" i="4"/>
  <c r="BQ60" i="4"/>
  <c r="BQ57" i="4"/>
  <c r="BL27" i="4"/>
  <c r="BQ39" i="4"/>
  <c r="BL36" i="4"/>
  <c r="BQ36" i="4"/>
  <c r="BQ28" i="4"/>
  <c r="BL29" i="4"/>
  <c r="BQ31" i="4"/>
  <c r="BQ33" i="4"/>
  <c r="BL33" i="4"/>
  <c r="BQ40" i="4"/>
  <c r="BQ29" i="4"/>
  <c r="BQ37" i="4"/>
  <c r="BQ16" i="4"/>
  <c r="BL16" i="4"/>
  <c r="BQ21" i="4"/>
  <c r="BQ11" i="4"/>
  <c r="BQ8" i="4"/>
  <c r="BL8" i="4"/>
  <c r="BQ15" i="4"/>
  <c r="BQ6" i="4"/>
  <c r="BQ2" i="4"/>
  <c r="AK74" i="4"/>
  <c r="AR74" i="4" s="1"/>
  <c r="AJ75" i="4"/>
  <c r="AJ79" i="4"/>
  <c r="AK84" i="4"/>
  <c r="AR84" i="4" s="1"/>
  <c r="AK88" i="4"/>
  <c r="AR88" i="4" s="1"/>
  <c r="AK91" i="4"/>
  <c r="AR91" i="4" s="1"/>
  <c r="AK92" i="4"/>
  <c r="AR92" i="4" s="1"/>
  <c r="AK82" i="4"/>
  <c r="AR82" i="4" s="1"/>
  <c r="AJ84" i="4"/>
  <c r="AL84" i="4" s="1"/>
  <c r="AK87" i="4"/>
  <c r="AR87" i="4" s="1"/>
  <c r="AJ74" i="4"/>
  <c r="AK77" i="4"/>
  <c r="AR77" i="4" s="1"/>
  <c r="AK80" i="4"/>
  <c r="AJ83" i="4"/>
  <c r="AJ91" i="4"/>
  <c r="AL91" i="4" s="1"/>
  <c r="AK75" i="4"/>
  <c r="AR75" i="4" s="1"/>
  <c r="AJ76" i="4"/>
  <c r="AQ76" i="4" s="1"/>
  <c r="AK78" i="4"/>
  <c r="AR78" i="4" s="1"/>
  <c r="AJ86" i="4"/>
  <c r="AL86" i="4" s="1"/>
  <c r="AK76" i="4"/>
  <c r="AR76" i="4" s="1"/>
  <c r="AJ77" i="4"/>
  <c r="AQ77" i="4" s="1"/>
  <c r="AK79" i="4"/>
  <c r="AR79" i="4" s="1"/>
  <c r="AK81" i="4"/>
  <c r="AR81" i="4" s="1"/>
  <c r="AK89" i="4"/>
  <c r="AR89" i="4" s="1"/>
  <c r="AR80" i="4"/>
  <c r="AL80" i="4"/>
  <c r="AL88" i="4"/>
  <c r="AQ75" i="4"/>
  <c r="AQ79" i="4"/>
  <c r="AL83" i="4"/>
  <c r="AQ83" i="4"/>
  <c r="AQ85" i="4"/>
  <c r="AL85" i="4"/>
  <c r="AQ93" i="4"/>
  <c r="AL92" i="4"/>
  <c r="AQ92" i="4"/>
  <c r="AQ81" i="4"/>
  <c r="AQ89" i="4"/>
  <c r="AL90" i="4"/>
  <c r="AQ74" i="4"/>
  <c r="AJ37" i="4"/>
  <c r="AQ37" i="4" s="1"/>
  <c r="AK27" i="4"/>
  <c r="AR27" i="4" s="1"/>
  <c r="AJ51" i="4"/>
  <c r="AQ51" i="4" s="1"/>
  <c r="AK39" i="4"/>
  <c r="AR39" i="4" s="1"/>
  <c r="AJ63" i="4"/>
  <c r="AQ63" i="4" s="1"/>
  <c r="AJ55" i="4"/>
  <c r="AQ55" i="4" s="1"/>
  <c r="AJ50" i="4"/>
  <c r="AQ50" i="4" s="1"/>
  <c r="AK53" i="4"/>
  <c r="AR53" i="4" s="1"/>
  <c r="AJ40" i="4"/>
  <c r="AQ40" i="4" s="1"/>
  <c r="AJ32" i="4"/>
  <c r="AQ32" i="4" s="1"/>
  <c r="AK38" i="4"/>
  <c r="AR38" i="4" s="1"/>
  <c r="AK30" i="4"/>
  <c r="AR30" i="4" s="1"/>
  <c r="AJ62" i="4"/>
  <c r="AQ62" i="4" s="1"/>
  <c r="AJ54" i="4"/>
  <c r="AQ54" i="4" s="1"/>
  <c r="AK60" i="4"/>
  <c r="AR60" i="4" s="1"/>
  <c r="AK52" i="4"/>
  <c r="AR52" i="4" s="1"/>
  <c r="AK16" i="4"/>
  <c r="AR16" i="4" s="1"/>
  <c r="AK8" i="4"/>
  <c r="AR8" i="4" s="1"/>
  <c r="AK2" i="4"/>
  <c r="AR2" i="4" s="1"/>
  <c r="AJ21" i="4"/>
  <c r="AQ21" i="4" s="1"/>
  <c r="AJ13" i="4"/>
  <c r="AQ13" i="4" s="1"/>
  <c r="AJ5" i="4"/>
  <c r="AQ5" i="4" s="1"/>
  <c r="AK14" i="4"/>
  <c r="AR14" i="4" s="1"/>
  <c r="AK6" i="4"/>
  <c r="AR6" i="4" s="1"/>
  <c r="AJ61" i="4"/>
  <c r="AQ61" i="4" s="1"/>
  <c r="AJ53" i="4"/>
  <c r="AQ53" i="4" s="1"/>
  <c r="AK19" i="4"/>
  <c r="AR19" i="4" s="1"/>
  <c r="AK15" i="4"/>
  <c r="AR15" i="4" s="1"/>
  <c r="AK7" i="4"/>
  <c r="AR7" i="4" s="1"/>
  <c r="AJ20" i="4"/>
  <c r="AQ20" i="4" s="1"/>
  <c r="AJ12" i="4"/>
  <c r="AQ12" i="4" s="1"/>
  <c r="AJ4" i="4"/>
  <c r="AQ4" i="4" s="1"/>
  <c r="AJ29" i="4"/>
  <c r="AQ29" i="4" s="1"/>
  <c r="AJ16" i="4"/>
  <c r="AQ16" i="4" s="1"/>
  <c r="AJ8" i="4"/>
  <c r="AQ8" i="4" s="1"/>
  <c r="AK17" i="4"/>
  <c r="AR17" i="4" s="1"/>
  <c r="AK9" i="4"/>
  <c r="AR9" i="4" s="1"/>
  <c r="AK31" i="4"/>
  <c r="AR31" i="4" s="1"/>
  <c r="AJ17" i="4"/>
  <c r="AQ17" i="4" s="1"/>
  <c r="AJ9" i="4"/>
  <c r="AQ9" i="4" s="1"/>
  <c r="AK18" i="4"/>
  <c r="AR18" i="4" s="1"/>
  <c r="AK10" i="4"/>
  <c r="AR10" i="4" s="1"/>
  <c r="AJ59" i="4"/>
  <c r="AQ59" i="4" s="1"/>
  <c r="AJ26" i="4"/>
  <c r="AQ26" i="4" s="1"/>
  <c r="AK35" i="4"/>
  <c r="AR35" i="4" s="1"/>
  <c r="AJ43" i="4"/>
  <c r="AQ43" i="4" s="1"/>
  <c r="AK33" i="4"/>
  <c r="AR33" i="4" s="1"/>
  <c r="AJ19" i="4"/>
  <c r="AQ19" i="4" s="1"/>
  <c r="AJ3" i="4"/>
  <c r="AQ3" i="4" s="1"/>
  <c r="AJ39" i="4"/>
  <c r="AQ39" i="4" s="1"/>
  <c r="AJ31" i="4"/>
  <c r="AQ31" i="4" s="1"/>
  <c r="AK29" i="4"/>
  <c r="AR29" i="4" s="1"/>
  <c r="AJ58" i="4"/>
  <c r="AQ58" i="4" s="1"/>
  <c r="AK64" i="4"/>
  <c r="AR64" i="4" s="1"/>
  <c r="AK56" i="4"/>
  <c r="AR56" i="4" s="1"/>
  <c r="AJ11" i="4"/>
  <c r="AQ11" i="4" s="1"/>
  <c r="AJ18" i="4"/>
  <c r="AJ10" i="4"/>
  <c r="AQ10" i="4" s="1"/>
  <c r="AK11" i="4"/>
  <c r="AR11" i="4" s="1"/>
  <c r="AK3" i="4"/>
  <c r="AR3" i="4" s="1"/>
  <c r="AJ60" i="4"/>
  <c r="AQ60" i="4" s="1"/>
  <c r="AK50" i="4"/>
  <c r="AR50" i="4" s="1"/>
  <c r="AJ6" i="4"/>
  <c r="AK12" i="4"/>
  <c r="AR12" i="4" s="1"/>
  <c r="AJ36" i="4"/>
  <c r="AQ36" i="4" s="1"/>
  <c r="AJ28" i="4"/>
  <c r="AQ28" i="4" s="1"/>
  <c r="AK34" i="4"/>
  <c r="AR34" i="4" s="1"/>
  <c r="AK26" i="4"/>
  <c r="AR26" i="4" s="1"/>
  <c r="AJ34" i="4"/>
  <c r="AQ34" i="4" s="1"/>
  <c r="AJ65" i="4"/>
  <c r="AQ65" i="4" s="1"/>
  <c r="AJ57" i="4"/>
  <c r="AQ57" i="4" s="1"/>
  <c r="AK63" i="4"/>
  <c r="AR63" i="4" s="1"/>
  <c r="AK55" i="4"/>
  <c r="AK62" i="4"/>
  <c r="AR62" i="4" s="1"/>
  <c r="AK54" i="4"/>
  <c r="AL54" i="4" s="1"/>
  <c r="AJ2" i="4"/>
  <c r="AJ15" i="4"/>
  <c r="AJ7" i="4"/>
  <c r="AK36" i="4"/>
  <c r="AR36" i="4" s="1"/>
  <c r="AK28" i="4"/>
  <c r="AR28" i="4" s="1"/>
  <c r="AK58" i="4"/>
  <c r="AR58" i="4" s="1"/>
  <c r="AJ14" i="4"/>
  <c r="AK20" i="4"/>
  <c r="AR20" i="4" s="1"/>
  <c r="AK4" i="4"/>
  <c r="AR4" i="4" s="1"/>
  <c r="AK21" i="4"/>
  <c r="AR21" i="4" s="1"/>
  <c r="AK13" i="4"/>
  <c r="AR13" i="4" s="1"/>
  <c r="AK5" i="4"/>
  <c r="AR5" i="4" s="1"/>
  <c r="AR55" i="4"/>
  <c r="AJ35" i="4"/>
  <c r="AQ35" i="4" s="1"/>
  <c r="AJ27" i="4"/>
  <c r="AQ27" i="4" s="1"/>
  <c r="AK41" i="4"/>
  <c r="AR41" i="4" s="1"/>
  <c r="AJ38" i="4"/>
  <c r="AQ38" i="4" s="1"/>
  <c r="AJ30" i="4"/>
  <c r="AQ30" i="4" s="1"/>
  <c r="AJ49" i="4"/>
  <c r="AQ49" i="4" s="1"/>
  <c r="AK68" i="4"/>
  <c r="AR68" i="4" s="1"/>
  <c r="AK65" i="4"/>
  <c r="AR65" i="4" s="1"/>
  <c r="AK57" i="4"/>
  <c r="AR57" i="4" s="1"/>
  <c r="AJ25" i="4"/>
  <c r="AQ25" i="4" s="1"/>
  <c r="AK61" i="4"/>
  <c r="AR61" i="4" s="1"/>
  <c r="AK67" i="4"/>
  <c r="AR67" i="4" s="1"/>
  <c r="AK59" i="4"/>
  <c r="AR59" i="4" s="1"/>
  <c r="AK66" i="4"/>
  <c r="AR66" i="4" s="1"/>
  <c r="AL51" i="4"/>
  <c r="AJ68" i="4"/>
  <c r="AJ67" i="4"/>
  <c r="AJ66" i="4"/>
  <c r="AJ64" i="4"/>
  <c r="AJ56" i="4"/>
  <c r="AK49" i="4"/>
  <c r="AJ42" i="4"/>
  <c r="AQ42" i="4" s="1"/>
  <c r="AK44" i="4"/>
  <c r="AR44" i="4" s="1"/>
  <c r="AK43" i="4"/>
  <c r="AK42" i="4"/>
  <c r="AK40" i="4"/>
  <c r="AR40" i="4" s="1"/>
  <c r="AK32" i="4"/>
  <c r="AJ44" i="4"/>
  <c r="AJ41" i="4"/>
  <c r="AJ33" i="4"/>
  <c r="AK25" i="4"/>
  <c r="T1504" i="4"/>
  <c r="S1504" i="4"/>
  <c r="R1504" i="4"/>
  <c r="Q1504" i="4"/>
  <c r="O1504" i="4"/>
  <c r="P1504" i="4"/>
  <c r="T1480" i="4"/>
  <c r="S1480" i="4"/>
  <c r="R1480" i="4"/>
  <c r="Q1480" i="4"/>
  <c r="P1480" i="4"/>
  <c r="O1480" i="4"/>
  <c r="T1440" i="4"/>
  <c r="S1440" i="4"/>
  <c r="R1440" i="4"/>
  <c r="Q1440" i="4"/>
  <c r="P1440" i="4"/>
  <c r="O1440" i="4"/>
  <c r="T1416" i="4"/>
  <c r="S1416" i="4"/>
  <c r="R1416" i="4"/>
  <c r="Q1416" i="4"/>
  <c r="P1416" i="4"/>
  <c r="O1416" i="4"/>
  <c r="T1400" i="4"/>
  <c r="S1400" i="4"/>
  <c r="R1400" i="4"/>
  <c r="Q1400" i="4"/>
  <c r="P1400" i="4"/>
  <c r="O1400" i="4"/>
  <c r="T1368" i="4"/>
  <c r="S1368" i="4"/>
  <c r="R1368" i="4"/>
  <c r="Q1368" i="4"/>
  <c r="P1368" i="4"/>
  <c r="O1368" i="4"/>
  <c r="T1336" i="4"/>
  <c r="S1336" i="4"/>
  <c r="R1336" i="4"/>
  <c r="Q1336" i="4"/>
  <c r="P1336" i="4"/>
  <c r="O1336" i="4"/>
  <c r="T1320" i="4"/>
  <c r="S1320" i="4"/>
  <c r="R1320" i="4"/>
  <c r="Q1320" i="4"/>
  <c r="P1320" i="4"/>
  <c r="O1320" i="4"/>
  <c r="T1280" i="4"/>
  <c r="S1280" i="4"/>
  <c r="R1280" i="4"/>
  <c r="Q1280" i="4"/>
  <c r="P1280" i="4"/>
  <c r="O1280" i="4"/>
  <c r="T1240" i="4"/>
  <c r="S1240" i="4"/>
  <c r="R1240" i="4"/>
  <c r="Q1240" i="4"/>
  <c r="P1240" i="4"/>
  <c r="O1240" i="4"/>
  <c r="T1208" i="4"/>
  <c r="S1208" i="4"/>
  <c r="R1208" i="4"/>
  <c r="Q1208" i="4"/>
  <c r="P1208" i="4"/>
  <c r="O1208" i="4"/>
  <c r="T1192" i="4"/>
  <c r="S1192" i="4"/>
  <c r="R1192" i="4"/>
  <c r="Q1192" i="4"/>
  <c r="P1192" i="4"/>
  <c r="O1192" i="4"/>
  <c r="T1160" i="4"/>
  <c r="S1160" i="4"/>
  <c r="R1160" i="4"/>
  <c r="Q1160" i="4"/>
  <c r="P1160" i="4"/>
  <c r="O1160" i="4"/>
  <c r="T1136" i="4"/>
  <c r="S1136" i="4"/>
  <c r="R1136" i="4"/>
  <c r="Q1136" i="4"/>
  <c r="P1136" i="4"/>
  <c r="O1136" i="4"/>
  <c r="T1112" i="4"/>
  <c r="S1112" i="4"/>
  <c r="R1112" i="4"/>
  <c r="Q1112" i="4"/>
  <c r="P1112" i="4"/>
  <c r="O1112" i="4"/>
  <c r="T1072" i="4"/>
  <c r="S1072" i="4"/>
  <c r="R1072" i="4"/>
  <c r="Q1072" i="4"/>
  <c r="P1072" i="4"/>
  <c r="O1072" i="4"/>
  <c r="T1056" i="4"/>
  <c r="S1056" i="4"/>
  <c r="R1056" i="4"/>
  <c r="Q1056" i="4"/>
  <c r="P1056" i="4"/>
  <c r="O1056" i="4"/>
  <c r="T1040" i="4"/>
  <c r="S1040" i="4"/>
  <c r="R1040" i="4"/>
  <c r="Q1040" i="4"/>
  <c r="P1040" i="4"/>
  <c r="O1040" i="4"/>
  <c r="T1016" i="4"/>
  <c r="S1016" i="4"/>
  <c r="R1016" i="4"/>
  <c r="Q1016" i="4"/>
  <c r="P1016" i="4"/>
  <c r="O1016" i="4"/>
  <c r="T1000" i="4"/>
  <c r="S1000" i="4"/>
  <c r="R1000" i="4"/>
  <c r="Q1000" i="4"/>
  <c r="P1000" i="4"/>
  <c r="O1000" i="4"/>
  <c r="T976" i="4"/>
  <c r="S976" i="4"/>
  <c r="R976" i="4"/>
  <c r="Q976" i="4"/>
  <c r="P976" i="4"/>
  <c r="O976" i="4"/>
  <c r="T960" i="4"/>
  <c r="S960" i="4"/>
  <c r="R960" i="4"/>
  <c r="Q960" i="4"/>
  <c r="P960" i="4"/>
  <c r="O960" i="4"/>
  <c r="T936" i="4"/>
  <c r="S936" i="4"/>
  <c r="R936" i="4"/>
  <c r="Q936" i="4"/>
  <c r="P936" i="4"/>
  <c r="O936" i="4"/>
  <c r="T912" i="4"/>
  <c r="S912" i="4"/>
  <c r="R912" i="4"/>
  <c r="Q912" i="4"/>
  <c r="P912" i="4"/>
  <c r="O912" i="4"/>
  <c r="T888" i="4"/>
  <c r="R888" i="4"/>
  <c r="S888" i="4"/>
  <c r="Q888" i="4"/>
  <c r="P888" i="4"/>
  <c r="O888" i="4"/>
  <c r="T872" i="4"/>
  <c r="S872" i="4"/>
  <c r="R872" i="4"/>
  <c r="Q872" i="4"/>
  <c r="P872" i="4"/>
  <c r="O872" i="4"/>
  <c r="T848" i="4"/>
  <c r="S848" i="4"/>
  <c r="R848" i="4"/>
  <c r="Q848" i="4"/>
  <c r="P848" i="4"/>
  <c r="O848" i="4"/>
  <c r="T824" i="4"/>
  <c r="S824" i="4"/>
  <c r="R824" i="4"/>
  <c r="Q824" i="4"/>
  <c r="P824" i="4"/>
  <c r="O824" i="4"/>
  <c r="T808" i="4"/>
  <c r="S808" i="4"/>
  <c r="R808" i="4"/>
  <c r="Q808" i="4"/>
  <c r="P808" i="4"/>
  <c r="O808" i="4"/>
  <c r="T784" i="4"/>
  <c r="S784" i="4"/>
  <c r="R784" i="4"/>
  <c r="Q784" i="4"/>
  <c r="P784" i="4"/>
  <c r="O784" i="4"/>
  <c r="T760" i="4"/>
  <c r="S760" i="4"/>
  <c r="R760" i="4"/>
  <c r="Q760" i="4"/>
  <c r="P760" i="4"/>
  <c r="O760" i="4"/>
  <c r="T736" i="4"/>
  <c r="R736" i="4"/>
  <c r="S736" i="4"/>
  <c r="Q736" i="4"/>
  <c r="P736" i="4"/>
  <c r="O736" i="4"/>
  <c r="T704" i="4"/>
  <c r="S704" i="4"/>
  <c r="R704" i="4"/>
  <c r="Q704" i="4"/>
  <c r="P704" i="4"/>
  <c r="O704" i="4"/>
  <c r="T688" i="4"/>
  <c r="S688" i="4"/>
  <c r="R688" i="4"/>
  <c r="P688" i="4"/>
  <c r="Q688" i="4"/>
  <c r="O688" i="4"/>
  <c r="T664" i="4"/>
  <c r="S664" i="4"/>
  <c r="R664" i="4"/>
  <c r="Q664" i="4"/>
  <c r="P664" i="4"/>
  <c r="O664" i="4"/>
  <c r="T632" i="4"/>
  <c r="S632" i="4"/>
  <c r="R632" i="4"/>
  <c r="Q632" i="4"/>
  <c r="P632" i="4"/>
  <c r="O632" i="4"/>
  <c r="T608" i="4"/>
  <c r="S608" i="4"/>
  <c r="R608" i="4"/>
  <c r="Q608" i="4"/>
  <c r="P608" i="4"/>
  <c r="O608" i="4"/>
  <c r="T584" i="4"/>
  <c r="S584" i="4"/>
  <c r="R584" i="4"/>
  <c r="Q584" i="4"/>
  <c r="P584" i="4"/>
  <c r="O584" i="4"/>
  <c r="T568" i="4"/>
  <c r="S568" i="4"/>
  <c r="R568" i="4"/>
  <c r="Q568" i="4"/>
  <c r="P568" i="4"/>
  <c r="O568" i="4"/>
  <c r="T552" i="4"/>
  <c r="S552" i="4"/>
  <c r="R552" i="4"/>
  <c r="Q552" i="4"/>
  <c r="P552" i="4"/>
  <c r="O552" i="4"/>
  <c r="T528" i="4"/>
  <c r="S528" i="4"/>
  <c r="R528" i="4"/>
  <c r="Q528" i="4"/>
  <c r="P528" i="4"/>
  <c r="O528" i="4"/>
  <c r="T512" i="4"/>
  <c r="S512" i="4"/>
  <c r="R512" i="4"/>
  <c r="Q512" i="4"/>
  <c r="P512" i="4"/>
  <c r="O512" i="4"/>
  <c r="T488" i="4"/>
  <c r="S488" i="4"/>
  <c r="R488" i="4"/>
  <c r="Q488" i="4"/>
  <c r="P488" i="4"/>
  <c r="O488" i="4"/>
  <c r="T480" i="4"/>
  <c r="S480" i="4"/>
  <c r="R480" i="4"/>
  <c r="Q480" i="4"/>
  <c r="P480" i="4"/>
  <c r="O480" i="4"/>
  <c r="T472" i="4"/>
  <c r="S472" i="4"/>
  <c r="R472" i="4"/>
  <c r="Q472" i="4"/>
  <c r="P472" i="4"/>
  <c r="O472" i="4"/>
  <c r="T464" i="4"/>
  <c r="S464" i="4"/>
  <c r="R464" i="4"/>
  <c r="Q464" i="4"/>
  <c r="P464" i="4"/>
  <c r="O464" i="4"/>
  <c r="T456" i="4"/>
  <c r="S456" i="4"/>
  <c r="R456" i="4"/>
  <c r="Q456" i="4"/>
  <c r="P456" i="4"/>
  <c r="O456" i="4"/>
  <c r="T448" i="4"/>
  <c r="S448" i="4"/>
  <c r="R448" i="4"/>
  <c r="Q448" i="4"/>
  <c r="P448" i="4"/>
  <c r="O448" i="4"/>
  <c r="T440" i="4"/>
  <c r="R440" i="4"/>
  <c r="S440" i="4"/>
  <c r="Q440" i="4"/>
  <c r="P440" i="4"/>
  <c r="O440" i="4"/>
  <c r="T432" i="4"/>
  <c r="S432" i="4"/>
  <c r="R432" i="4"/>
  <c r="Q432" i="4"/>
  <c r="P432" i="4"/>
  <c r="O432" i="4"/>
  <c r="T424" i="4"/>
  <c r="S424" i="4"/>
  <c r="R424" i="4"/>
  <c r="Q424" i="4"/>
  <c r="P424" i="4"/>
  <c r="O424" i="4"/>
  <c r="T416" i="4"/>
  <c r="S416" i="4"/>
  <c r="R416" i="4"/>
  <c r="Q416" i="4"/>
  <c r="P416" i="4"/>
  <c r="O416" i="4"/>
  <c r="T408" i="4"/>
  <c r="S408" i="4"/>
  <c r="R408" i="4"/>
  <c r="Q408" i="4"/>
  <c r="P408" i="4"/>
  <c r="O408" i="4"/>
  <c r="T400" i="4"/>
  <c r="S400" i="4"/>
  <c r="R400" i="4"/>
  <c r="Q400" i="4"/>
  <c r="P400" i="4"/>
  <c r="O400" i="4"/>
  <c r="T392" i="4"/>
  <c r="S392" i="4"/>
  <c r="R392" i="4"/>
  <c r="Q392" i="4"/>
  <c r="P392" i="4"/>
  <c r="O392" i="4"/>
  <c r="T384" i="4"/>
  <c r="S384" i="4"/>
  <c r="R384" i="4"/>
  <c r="Q384" i="4"/>
  <c r="P384" i="4"/>
  <c r="O384" i="4"/>
  <c r="T376" i="4"/>
  <c r="S376" i="4"/>
  <c r="R376" i="4"/>
  <c r="Q376" i="4"/>
  <c r="P376" i="4"/>
  <c r="O376" i="4"/>
  <c r="T368" i="4"/>
  <c r="S368" i="4"/>
  <c r="R368" i="4"/>
  <c r="Q368" i="4"/>
  <c r="P368" i="4"/>
  <c r="O368" i="4"/>
  <c r="T360" i="4"/>
  <c r="S360" i="4"/>
  <c r="R360" i="4"/>
  <c r="Q360" i="4"/>
  <c r="P360" i="4"/>
  <c r="O360" i="4"/>
  <c r="T344" i="4"/>
  <c r="S344" i="4"/>
  <c r="R344" i="4"/>
  <c r="Q344" i="4"/>
  <c r="P344" i="4"/>
  <c r="O344" i="4"/>
  <c r="T328" i="4"/>
  <c r="S328" i="4"/>
  <c r="R328" i="4"/>
  <c r="Q328" i="4"/>
  <c r="P328" i="4"/>
  <c r="O328" i="4"/>
  <c r="T320" i="4"/>
  <c r="S320" i="4"/>
  <c r="R320" i="4"/>
  <c r="Q320" i="4"/>
  <c r="P320" i="4"/>
  <c r="O320" i="4"/>
  <c r="T312" i="4"/>
  <c r="S312" i="4"/>
  <c r="R312" i="4"/>
  <c r="Q312" i="4"/>
  <c r="P312" i="4"/>
  <c r="O312" i="4"/>
  <c r="T304" i="4"/>
  <c r="S304" i="4"/>
  <c r="R304" i="4"/>
  <c r="Q304" i="4"/>
  <c r="P304" i="4"/>
  <c r="O304" i="4"/>
  <c r="T296" i="4"/>
  <c r="S296" i="4"/>
  <c r="R296" i="4"/>
  <c r="Q296" i="4"/>
  <c r="P296" i="4"/>
  <c r="O296" i="4"/>
  <c r="T288" i="4"/>
  <c r="S288" i="4"/>
  <c r="R288" i="4"/>
  <c r="Q288" i="4"/>
  <c r="P288" i="4"/>
  <c r="O288" i="4"/>
  <c r="T280" i="4"/>
  <c r="S280" i="4"/>
  <c r="R280" i="4"/>
  <c r="Q280" i="4"/>
  <c r="P280" i="4"/>
  <c r="O280" i="4"/>
  <c r="T272" i="4"/>
  <c r="S272" i="4"/>
  <c r="R272" i="4"/>
  <c r="Q272" i="4"/>
  <c r="P272" i="4"/>
  <c r="O272" i="4"/>
  <c r="T264" i="4"/>
  <c r="S264" i="4"/>
  <c r="R264" i="4"/>
  <c r="Q264" i="4"/>
  <c r="P264" i="4"/>
  <c r="O264" i="4"/>
  <c r="T256" i="4"/>
  <c r="S256" i="4"/>
  <c r="R256" i="4"/>
  <c r="Q256" i="4"/>
  <c r="P256" i="4"/>
  <c r="O256" i="4"/>
  <c r="T248" i="4"/>
  <c r="S248" i="4"/>
  <c r="R248" i="4"/>
  <c r="Q248" i="4"/>
  <c r="P248" i="4"/>
  <c r="O248" i="4"/>
  <c r="T240" i="4"/>
  <c r="S240" i="4"/>
  <c r="R240" i="4"/>
  <c r="Q240" i="4"/>
  <c r="P240" i="4"/>
  <c r="O240" i="4"/>
  <c r="T1496" i="4"/>
  <c r="S1496" i="4"/>
  <c r="R1496" i="4"/>
  <c r="Q1496" i="4"/>
  <c r="P1496" i="4"/>
  <c r="O1496" i="4"/>
  <c r="T1464" i="4"/>
  <c r="S1464" i="4"/>
  <c r="R1464" i="4"/>
  <c r="Q1464" i="4"/>
  <c r="O1464" i="4"/>
  <c r="P1464" i="4"/>
  <c r="T1432" i="4"/>
  <c r="S1432" i="4"/>
  <c r="R1432" i="4"/>
  <c r="Q1432" i="4"/>
  <c r="P1432" i="4"/>
  <c r="O1432" i="4"/>
  <c r="T1384" i="4"/>
  <c r="S1384" i="4"/>
  <c r="R1384" i="4"/>
  <c r="Q1384" i="4"/>
  <c r="P1384" i="4"/>
  <c r="O1384" i="4"/>
  <c r="T1328" i="4"/>
  <c r="S1328" i="4"/>
  <c r="R1328" i="4"/>
  <c r="Q1328" i="4"/>
  <c r="P1328" i="4"/>
  <c r="O1328" i="4"/>
  <c r="T1296" i="4"/>
  <c r="S1296" i="4"/>
  <c r="R1296" i="4"/>
  <c r="Q1296" i="4"/>
  <c r="P1296" i="4"/>
  <c r="O1296" i="4"/>
  <c r="T1264" i="4"/>
  <c r="S1264" i="4"/>
  <c r="R1264" i="4"/>
  <c r="Q1264" i="4"/>
  <c r="P1264" i="4"/>
  <c r="O1264" i="4"/>
  <c r="T1232" i="4"/>
  <c r="S1232" i="4"/>
  <c r="R1232" i="4"/>
  <c r="Q1232" i="4"/>
  <c r="P1232" i="4"/>
  <c r="O1232" i="4"/>
  <c r="T1176" i="4"/>
  <c r="S1176" i="4"/>
  <c r="R1176" i="4"/>
  <c r="Q1176" i="4"/>
  <c r="P1176" i="4"/>
  <c r="O1176" i="4"/>
  <c r="T1088" i="4"/>
  <c r="S1088" i="4"/>
  <c r="R1088" i="4"/>
  <c r="Q1088" i="4"/>
  <c r="P1088" i="4"/>
  <c r="O1088" i="4"/>
  <c r="T656" i="4"/>
  <c r="S656" i="4"/>
  <c r="R656" i="4"/>
  <c r="Q656" i="4"/>
  <c r="P656" i="4"/>
  <c r="O656" i="4"/>
  <c r="T1512" i="4"/>
  <c r="S1512" i="4"/>
  <c r="R1512" i="4"/>
  <c r="Q1512" i="4"/>
  <c r="P1512" i="4"/>
  <c r="O1512" i="4"/>
  <c r="T1472" i="4"/>
  <c r="S1472" i="4"/>
  <c r="R1472" i="4"/>
  <c r="Q1472" i="4"/>
  <c r="P1472" i="4"/>
  <c r="O1472" i="4"/>
  <c r="T1448" i="4"/>
  <c r="S1448" i="4"/>
  <c r="R1448" i="4"/>
  <c r="Q1448" i="4"/>
  <c r="P1448" i="4"/>
  <c r="O1448" i="4"/>
  <c r="T1424" i="4"/>
  <c r="S1424" i="4"/>
  <c r="R1424" i="4"/>
  <c r="Q1424" i="4"/>
  <c r="P1424" i="4"/>
  <c r="O1424" i="4"/>
  <c r="T1392" i="4"/>
  <c r="S1392" i="4"/>
  <c r="R1392" i="4"/>
  <c r="Q1392" i="4"/>
  <c r="O1392" i="4"/>
  <c r="P1392" i="4"/>
  <c r="T1360" i="4"/>
  <c r="R1360" i="4"/>
  <c r="S1360" i="4"/>
  <c r="Q1360" i="4"/>
  <c r="P1360" i="4"/>
  <c r="O1360" i="4"/>
  <c r="T1344" i="4"/>
  <c r="S1344" i="4"/>
  <c r="R1344" i="4"/>
  <c r="Q1344" i="4"/>
  <c r="P1344" i="4"/>
  <c r="O1344" i="4"/>
  <c r="T1312" i="4"/>
  <c r="S1312" i="4"/>
  <c r="R1312" i="4"/>
  <c r="Q1312" i="4"/>
  <c r="P1312" i="4"/>
  <c r="O1312" i="4"/>
  <c r="T1288" i="4"/>
  <c r="S1288" i="4"/>
  <c r="R1288" i="4"/>
  <c r="Q1288" i="4"/>
  <c r="P1288" i="4"/>
  <c r="O1288" i="4"/>
  <c r="T1256" i="4"/>
  <c r="S1256" i="4"/>
  <c r="R1256" i="4"/>
  <c r="Q1256" i="4"/>
  <c r="P1256" i="4"/>
  <c r="O1256" i="4"/>
  <c r="T1224" i="4"/>
  <c r="S1224" i="4"/>
  <c r="R1224" i="4"/>
  <c r="Q1224" i="4"/>
  <c r="P1224" i="4"/>
  <c r="O1224" i="4"/>
  <c r="T1200" i="4"/>
  <c r="S1200" i="4"/>
  <c r="R1200" i="4"/>
  <c r="Q1200" i="4"/>
  <c r="P1200" i="4"/>
  <c r="O1200" i="4"/>
  <c r="T1168" i="4"/>
  <c r="R1168" i="4"/>
  <c r="S1168" i="4"/>
  <c r="Q1168" i="4"/>
  <c r="P1168" i="4"/>
  <c r="O1168" i="4"/>
  <c r="T1144" i="4"/>
  <c r="S1144" i="4"/>
  <c r="R1144" i="4"/>
  <c r="Q1144" i="4"/>
  <c r="P1144" i="4"/>
  <c r="O1144" i="4"/>
  <c r="T1120" i="4"/>
  <c r="S1120" i="4"/>
  <c r="R1120" i="4"/>
  <c r="Q1120" i="4"/>
  <c r="P1120" i="4"/>
  <c r="O1120" i="4"/>
  <c r="T1104" i="4"/>
  <c r="S1104" i="4"/>
  <c r="R1104" i="4"/>
  <c r="Q1104" i="4"/>
  <c r="P1104" i="4"/>
  <c r="O1104" i="4"/>
  <c r="S1080" i="4"/>
  <c r="T1080" i="4"/>
  <c r="R1080" i="4"/>
  <c r="Q1080" i="4"/>
  <c r="P1080" i="4"/>
  <c r="O1080" i="4"/>
  <c r="T1048" i="4"/>
  <c r="S1048" i="4"/>
  <c r="R1048" i="4"/>
  <c r="Q1048" i="4"/>
  <c r="P1048" i="4"/>
  <c r="O1048" i="4"/>
  <c r="T1032" i="4"/>
  <c r="S1032" i="4"/>
  <c r="R1032" i="4"/>
  <c r="Q1032" i="4"/>
  <c r="P1032" i="4"/>
  <c r="O1032" i="4"/>
  <c r="T1008" i="4"/>
  <c r="S1008" i="4"/>
  <c r="R1008" i="4"/>
  <c r="Q1008" i="4"/>
  <c r="P1008" i="4"/>
  <c r="O1008" i="4"/>
  <c r="T984" i="4"/>
  <c r="S984" i="4"/>
  <c r="R984" i="4"/>
  <c r="Q984" i="4"/>
  <c r="P984" i="4"/>
  <c r="O984" i="4"/>
  <c r="T952" i="4"/>
  <c r="R952" i="4"/>
  <c r="S952" i="4"/>
  <c r="Q952" i="4"/>
  <c r="P952" i="4"/>
  <c r="O952" i="4"/>
  <c r="T928" i="4"/>
  <c r="S928" i="4"/>
  <c r="R928" i="4"/>
  <c r="Q928" i="4"/>
  <c r="P928" i="4"/>
  <c r="O928" i="4"/>
  <c r="T920" i="4"/>
  <c r="S920" i="4"/>
  <c r="R920" i="4"/>
  <c r="Q920" i="4"/>
  <c r="P920" i="4"/>
  <c r="O920" i="4"/>
  <c r="T896" i="4"/>
  <c r="S896" i="4"/>
  <c r="R896" i="4"/>
  <c r="Q896" i="4"/>
  <c r="P896" i="4"/>
  <c r="O896" i="4"/>
  <c r="T864" i="4"/>
  <c r="S864" i="4"/>
  <c r="R864" i="4"/>
  <c r="Q864" i="4"/>
  <c r="P864" i="4"/>
  <c r="O864" i="4"/>
  <c r="T856" i="4"/>
  <c r="S856" i="4"/>
  <c r="R856" i="4"/>
  <c r="Q856" i="4"/>
  <c r="P856" i="4"/>
  <c r="O856" i="4"/>
  <c r="S832" i="4"/>
  <c r="T832" i="4"/>
  <c r="R832" i="4"/>
  <c r="Q832" i="4"/>
  <c r="P832" i="4"/>
  <c r="O832" i="4"/>
  <c r="T800" i="4"/>
  <c r="S800" i="4"/>
  <c r="R800" i="4"/>
  <c r="P800" i="4"/>
  <c r="Q800" i="4"/>
  <c r="O800" i="4"/>
  <c r="T776" i="4"/>
  <c r="S776" i="4"/>
  <c r="R776" i="4"/>
  <c r="Q776" i="4"/>
  <c r="P776" i="4"/>
  <c r="O776" i="4"/>
  <c r="T744" i="4"/>
  <c r="R744" i="4"/>
  <c r="S744" i="4"/>
  <c r="Q744" i="4"/>
  <c r="P744" i="4"/>
  <c r="O744" i="4"/>
  <c r="T720" i="4"/>
  <c r="S720" i="4"/>
  <c r="R720" i="4"/>
  <c r="P720" i="4"/>
  <c r="Q720" i="4"/>
  <c r="O720" i="4"/>
  <c r="T712" i="4"/>
  <c r="S712" i="4"/>
  <c r="R712" i="4"/>
  <c r="Q712" i="4"/>
  <c r="P712" i="4"/>
  <c r="O712" i="4"/>
  <c r="T680" i="4"/>
  <c r="S680" i="4"/>
  <c r="R680" i="4"/>
  <c r="Q680" i="4"/>
  <c r="P680" i="4"/>
  <c r="O680" i="4"/>
  <c r="T648" i="4"/>
  <c r="S648" i="4"/>
  <c r="R648" i="4"/>
  <c r="Q648" i="4"/>
  <c r="P648" i="4"/>
  <c r="O648" i="4"/>
  <c r="T624" i="4"/>
  <c r="S624" i="4"/>
  <c r="R624" i="4"/>
  <c r="Q624" i="4"/>
  <c r="P624" i="4"/>
  <c r="O624" i="4"/>
  <c r="T616" i="4"/>
  <c r="S616" i="4"/>
  <c r="R616" i="4"/>
  <c r="Q616" i="4"/>
  <c r="P616" i="4"/>
  <c r="O616" i="4"/>
  <c r="T592" i="4"/>
  <c r="R592" i="4"/>
  <c r="S592" i="4"/>
  <c r="Q592" i="4"/>
  <c r="P592" i="4"/>
  <c r="O592" i="4"/>
  <c r="T576" i="4"/>
  <c r="S576" i="4"/>
  <c r="R576" i="4"/>
  <c r="Q576" i="4"/>
  <c r="P576" i="4"/>
  <c r="O576" i="4"/>
  <c r="T560" i="4"/>
  <c r="R560" i="4"/>
  <c r="S560" i="4"/>
  <c r="Q560" i="4"/>
  <c r="P560" i="4"/>
  <c r="O560" i="4"/>
  <c r="T536" i="4"/>
  <c r="S536" i="4"/>
  <c r="R536" i="4"/>
  <c r="Q536" i="4"/>
  <c r="P536" i="4"/>
  <c r="O536" i="4"/>
  <c r="T520" i="4"/>
  <c r="S520" i="4"/>
  <c r="R520" i="4"/>
  <c r="Q520" i="4"/>
  <c r="P520" i="4"/>
  <c r="O520" i="4"/>
  <c r="T496" i="4"/>
  <c r="R496" i="4"/>
  <c r="S496" i="4"/>
  <c r="Q496" i="4"/>
  <c r="P496" i="4"/>
  <c r="O496" i="4"/>
  <c r="T352" i="4"/>
  <c r="S352" i="4"/>
  <c r="R352" i="4"/>
  <c r="Q352" i="4"/>
  <c r="P352" i="4"/>
  <c r="O352" i="4"/>
  <c r="T1520" i="4"/>
  <c r="S1520" i="4"/>
  <c r="R1520" i="4"/>
  <c r="Q1520" i="4"/>
  <c r="P1520" i="4"/>
  <c r="O1520" i="4"/>
  <c r="T1488" i="4"/>
  <c r="S1488" i="4"/>
  <c r="R1488" i="4"/>
  <c r="Q1488" i="4"/>
  <c r="P1488" i="4"/>
  <c r="O1488" i="4"/>
  <c r="T1456" i="4"/>
  <c r="S1456" i="4"/>
  <c r="R1456" i="4"/>
  <c r="Q1456" i="4"/>
  <c r="P1456" i="4"/>
  <c r="O1456" i="4"/>
  <c r="T1408" i="4"/>
  <c r="S1408" i="4"/>
  <c r="R1408" i="4"/>
  <c r="Q1408" i="4"/>
  <c r="P1408" i="4"/>
  <c r="O1408" i="4"/>
  <c r="T1376" i="4"/>
  <c r="S1376" i="4"/>
  <c r="R1376" i="4"/>
  <c r="Q1376" i="4"/>
  <c r="P1376" i="4"/>
  <c r="O1376" i="4"/>
  <c r="T1352" i="4"/>
  <c r="S1352" i="4"/>
  <c r="R1352" i="4"/>
  <c r="Q1352" i="4"/>
  <c r="P1352" i="4"/>
  <c r="O1352" i="4"/>
  <c r="T1304" i="4"/>
  <c r="S1304" i="4"/>
  <c r="R1304" i="4"/>
  <c r="Q1304" i="4"/>
  <c r="P1304" i="4"/>
  <c r="O1304" i="4"/>
  <c r="T1272" i="4"/>
  <c r="S1272" i="4"/>
  <c r="R1272" i="4"/>
  <c r="Q1272" i="4"/>
  <c r="P1272" i="4"/>
  <c r="O1272" i="4"/>
  <c r="T1248" i="4"/>
  <c r="S1248" i="4"/>
  <c r="R1248" i="4"/>
  <c r="Q1248" i="4"/>
  <c r="P1248" i="4"/>
  <c r="O1248" i="4"/>
  <c r="T1216" i="4"/>
  <c r="S1216" i="4"/>
  <c r="R1216" i="4"/>
  <c r="Q1216" i="4"/>
  <c r="P1216" i="4"/>
  <c r="O1216" i="4"/>
  <c r="T1184" i="4"/>
  <c r="S1184" i="4"/>
  <c r="R1184" i="4"/>
  <c r="Q1184" i="4"/>
  <c r="P1184" i="4"/>
  <c r="O1184" i="4"/>
  <c r="T1152" i="4"/>
  <c r="S1152" i="4"/>
  <c r="R1152" i="4"/>
  <c r="Q1152" i="4"/>
  <c r="P1152" i="4"/>
  <c r="O1152" i="4"/>
  <c r="T1128" i="4"/>
  <c r="S1128" i="4"/>
  <c r="R1128" i="4"/>
  <c r="Q1128" i="4"/>
  <c r="P1128" i="4"/>
  <c r="O1128" i="4"/>
  <c r="T1096" i="4"/>
  <c r="S1096" i="4"/>
  <c r="R1096" i="4"/>
  <c r="Q1096" i="4"/>
  <c r="P1096" i="4"/>
  <c r="O1096" i="4"/>
  <c r="T1064" i="4"/>
  <c r="S1064" i="4"/>
  <c r="R1064" i="4"/>
  <c r="Q1064" i="4"/>
  <c r="P1064" i="4"/>
  <c r="O1064" i="4"/>
  <c r="T1024" i="4"/>
  <c r="S1024" i="4"/>
  <c r="R1024" i="4"/>
  <c r="Q1024" i="4"/>
  <c r="P1024" i="4"/>
  <c r="O1024" i="4"/>
  <c r="T992" i="4"/>
  <c r="S992" i="4"/>
  <c r="R992" i="4"/>
  <c r="Q992" i="4"/>
  <c r="P992" i="4"/>
  <c r="O992" i="4"/>
  <c r="T968" i="4"/>
  <c r="S968" i="4"/>
  <c r="R968" i="4"/>
  <c r="Q968" i="4"/>
  <c r="P968" i="4"/>
  <c r="O968" i="4"/>
  <c r="T944" i="4"/>
  <c r="S944" i="4"/>
  <c r="R944" i="4"/>
  <c r="Q944" i="4"/>
  <c r="P944" i="4"/>
  <c r="O944" i="4"/>
  <c r="T904" i="4"/>
  <c r="S904" i="4"/>
  <c r="R904" i="4"/>
  <c r="Q904" i="4"/>
  <c r="P904" i="4"/>
  <c r="O904" i="4"/>
  <c r="T880" i="4"/>
  <c r="R880" i="4"/>
  <c r="S880" i="4"/>
  <c r="Q880" i="4"/>
  <c r="P880" i="4"/>
  <c r="O880" i="4"/>
  <c r="T840" i="4"/>
  <c r="S840" i="4"/>
  <c r="R840" i="4"/>
  <c r="Q840" i="4"/>
  <c r="P840" i="4"/>
  <c r="O840" i="4"/>
  <c r="T816" i="4"/>
  <c r="S816" i="4"/>
  <c r="R816" i="4"/>
  <c r="Q816" i="4"/>
  <c r="P816" i="4"/>
  <c r="O816" i="4"/>
  <c r="T792" i="4"/>
  <c r="S792" i="4"/>
  <c r="R792" i="4"/>
  <c r="Q792" i="4"/>
  <c r="P792" i="4"/>
  <c r="O792" i="4"/>
  <c r="T768" i="4"/>
  <c r="S768" i="4"/>
  <c r="R768" i="4"/>
  <c r="Q768" i="4"/>
  <c r="P768" i="4"/>
  <c r="O768" i="4"/>
  <c r="T752" i="4"/>
  <c r="S752" i="4"/>
  <c r="R752" i="4"/>
  <c r="P752" i="4"/>
  <c r="Q752" i="4"/>
  <c r="O752" i="4"/>
  <c r="T728" i="4"/>
  <c r="S728" i="4"/>
  <c r="R728" i="4"/>
  <c r="Q728" i="4"/>
  <c r="P728" i="4"/>
  <c r="O728" i="4"/>
  <c r="T696" i="4"/>
  <c r="S696" i="4"/>
  <c r="R696" i="4"/>
  <c r="Q696" i="4"/>
  <c r="P696" i="4"/>
  <c r="O696" i="4"/>
  <c r="T672" i="4"/>
  <c r="S672" i="4"/>
  <c r="R672" i="4"/>
  <c r="Q672" i="4"/>
  <c r="P672" i="4"/>
  <c r="O672" i="4"/>
  <c r="T640" i="4"/>
  <c r="S640" i="4"/>
  <c r="R640" i="4"/>
  <c r="Q640" i="4"/>
  <c r="P640" i="4"/>
  <c r="O640" i="4"/>
  <c r="T600" i="4"/>
  <c r="S600" i="4"/>
  <c r="R600" i="4"/>
  <c r="Q600" i="4"/>
  <c r="P600" i="4"/>
  <c r="O600" i="4"/>
  <c r="T544" i="4"/>
  <c r="S544" i="4"/>
  <c r="R544" i="4"/>
  <c r="Q544" i="4"/>
  <c r="P544" i="4"/>
  <c r="O544" i="4"/>
  <c r="T504" i="4"/>
  <c r="S504" i="4"/>
  <c r="R504" i="4"/>
  <c r="Q504" i="4"/>
  <c r="P504" i="4"/>
  <c r="O504" i="4"/>
  <c r="T336" i="4"/>
  <c r="S336" i="4"/>
  <c r="R336" i="4"/>
  <c r="Q336" i="4"/>
  <c r="P336" i="4"/>
  <c r="O336" i="4"/>
  <c r="O2" i="4"/>
  <c r="P64" i="4"/>
  <c r="T192" i="4"/>
  <c r="S192" i="4"/>
  <c r="R192" i="4"/>
  <c r="Q192" i="4"/>
  <c r="T1503" i="4"/>
  <c r="S1503" i="4"/>
  <c r="R1503" i="4"/>
  <c r="Q1503" i="4"/>
  <c r="O1503" i="4"/>
  <c r="T1471" i="4"/>
  <c r="S1471" i="4"/>
  <c r="R1471" i="4"/>
  <c r="Q1471" i="4"/>
  <c r="P1471" i="4"/>
  <c r="O1471" i="4"/>
  <c r="T1455" i="4"/>
  <c r="S1455" i="4"/>
  <c r="R1455" i="4"/>
  <c r="Q1455" i="4"/>
  <c r="P1455" i="4"/>
  <c r="T1423" i="4"/>
  <c r="S1423" i="4"/>
  <c r="R1423" i="4"/>
  <c r="Q1423" i="4"/>
  <c r="P1423" i="4"/>
  <c r="T1391" i="4"/>
  <c r="S1391" i="4"/>
  <c r="R1391" i="4"/>
  <c r="Q1391" i="4"/>
  <c r="P1391" i="4"/>
  <c r="T1367" i="4"/>
  <c r="S1367" i="4"/>
  <c r="R1367" i="4"/>
  <c r="Q1367" i="4"/>
  <c r="P1367" i="4"/>
  <c r="O1367" i="4"/>
  <c r="T1343" i="4"/>
  <c r="S1343" i="4"/>
  <c r="R1343" i="4"/>
  <c r="Q1343" i="4"/>
  <c r="P1343" i="4"/>
  <c r="O1343" i="4"/>
  <c r="T1311" i="4"/>
  <c r="S1311" i="4"/>
  <c r="Q1311" i="4"/>
  <c r="R1311" i="4"/>
  <c r="P1311" i="4"/>
  <c r="O1311" i="4"/>
  <c r="T1287" i="4"/>
  <c r="S1287" i="4"/>
  <c r="R1287" i="4"/>
  <c r="Q1287" i="4"/>
  <c r="P1287" i="4"/>
  <c r="O1287" i="4"/>
  <c r="T1271" i="4"/>
  <c r="S1271" i="4"/>
  <c r="R1271" i="4"/>
  <c r="Q1271" i="4"/>
  <c r="P1271" i="4"/>
  <c r="O1271" i="4"/>
  <c r="T1239" i="4"/>
  <c r="S1239" i="4"/>
  <c r="R1239" i="4"/>
  <c r="Q1239" i="4"/>
  <c r="P1239" i="4"/>
  <c r="O1239" i="4"/>
  <c r="T1215" i="4"/>
  <c r="S1215" i="4"/>
  <c r="R1215" i="4"/>
  <c r="Q1215" i="4"/>
  <c r="P1215" i="4"/>
  <c r="O1215" i="4"/>
  <c r="T1183" i="4"/>
  <c r="S1183" i="4"/>
  <c r="Q1183" i="4"/>
  <c r="R1183" i="4"/>
  <c r="P1183" i="4"/>
  <c r="O1183" i="4"/>
  <c r="T1143" i="4"/>
  <c r="S1143" i="4"/>
  <c r="R1143" i="4"/>
  <c r="Q1143" i="4"/>
  <c r="P1143" i="4"/>
  <c r="O1143" i="4"/>
  <c r="T1119" i="4"/>
  <c r="S1119" i="4"/>
  <c r="R1119" i="4"/>
  <c r="Q1119" i="4"/>
  <c r="P1119" i="4"/>
  <c r="O1119" i="4"/>
  <c r="T1095" i="4"/>
  <c r="S1095" i="4"/>
  <c r="R1095" i="4"/>
  <c r="Q1095" i="4"/>
  <c r="P1095" i="4"/>
  <c r="O1095" i="4"/>
  <c r="T1079" i="4"/>
  <c r="S1079" i="4"/>
  <c r="R1079" i="4"/>
  <c r="Q1079" i="4"/>
  <c r="P1079" i="4"/>
  <c r="O1079" i="4"/>
  <c r="T1055" i="4"/>
  <c r="S1055" i="4"/>
  <c r="Q1055" i="4"/>
  <c r="R1055" i="4"/>
  <c r="P1055" i="4"/>
  <c r="O1055" i="4"/>
  <c r="T1039" i="4"/>
  <c r="S1039" i="4"/>
  <c r="R1039" i="4"/>
  <c r="Q1039" i="4"/>
  <c r="P1039" i="4"/>
  <c r="O1039" i="4"/>
  <c r="T1007" i="4"/>
  <c r="S1007" i="4"/>
  <c r="R1007" i="4"/>
  <c r="Q1007" i="4"/>
  <c r="P1007" i="4"/>
  <c r="O1007" i="4"/>
  <c r="T991" i="4"/>
  <c r="S991" i="4"/>
  <c r="R991" i="4"/>
  <c r="Q991" i="4"/>
  <c r="P991" i="4"/>
  <c r="O991" i="4"/>
  <c r="T983" i="4"/>
  <c r="S983" i="4"/>
  <c r="R983" i="4"/>
  <c r="Q983" i="4"/>
  <c r="P983" i="4"/>
  <c r="O983" i="4"/>
  <c r="T959" i="4"/>
  <c r="S959" i="4"/>
  <c r="R959" i="4"/>
  <c r="Q959" i="4"/>
  <c r="P959" i="4"/>
  <c r="O959" i="4"/>
  <c r="T943" i="4"/>
  <c r="S943" i="4"/>
  <c r="R943" i="4"/>
  <c r="Q943" i="4"/>
  <c r="P943" i="4"/>
  <c r="O943" i="4"/>
  <c r="T927" i="4"/>
  <c r="S927" i="4"/>
  <c r="Q927" i="4"/>
  <c r="R927" i="4"/>
  <c r="P927" i="4"/>
  <c r="O927" i="4"/>
  <c r="S911" i="4"/>
  <c r="T911" i="4"/>
  <c r="R911" i="4"/>
  <c r="Q911" i="4"/>
  <c r="P911" i="4"/>
  <c r="O911" i="4"/>
  <c r="T903" i="4"/>
  <c r="S903" i="4"/>
  <c r="R903" i="4"/>
  <c r="Q903" i="4"/>
  <c r="P903" i="4"/>
  <c r="O903" i="4"/>
  <c r="T887" i="4"/>
  <c r="S887" i="4"/>
  <c r="R887" i="4"/>
  <c r="Q887" i="4"/>
  <c r="P887" i="4"/>
  <c r="O887" i="4"/>
  <c r="T871" i="4"/>
  <c r="S871" i="4"/>
  <c r="R871" i="4"/>
  <c r="Q871" i="4"/>
  <c r="P871" i="4"/>
  <c r="O871" i="4"/>
  <c r="T855" i="4"/>
  <c r="S855" i="4"/>
  <c r="R855" i="4"/>
  <c r="Q855" i="4"/>
  <c r="P855" i="4"/>
  <c r="O855" i="4"/>
  <c r="T839" i="4"/>
  <c r="S839" i="4"/>
  <c r="R839" i="4"/>
  <c r="Q839" i="4"/>
  <c r="P839" i="4"/>
  <c r="O839" i="4"/>
  <c r="T831" i="4"/>
  <c r="S831" i="4"/>
  <c r="R831" i="4"/>
  <c r="Q831" i="4"/>
  <c r="P831" i="4"/>
  <c r="O831" i="4"/>
  <c r="T815" i="4"/>
  <c r="S815" i="4"/>
  <c r="R815" i="4"/>
  <c r="Q815" i="4"/>
  <c r="P815" i="4"/>
  <c r="O815" i="4"/>
  <c r="T799" i="4"/>
  <c r="S799" i="4"/>
  <c r="R799" i="4"/>
  <c r="Q799" i="4"/>
  <c r="P799" i="4"/>
  <c r="O799" i="4"/>
  <c r="T791" i="4"/>
  <c r="S791" i="4"/>
  <c r="R791" i="4"/>
  <c r="Q791" i="4"/>
  <c r="P791" i="4"/>
  <c r="O791" i="4"/>
  <c r="T775" i="4"/>
  <c r="S775" i="4"/>
  <c r="R775" i="4"/>
  <c r="Q775" i="4"/>
  <c r="P775" i="4"/>
  <c r="O775" i="4"/>
  <c r="T751" i="4"/>
  <c r="S751" i="4"/>
  <c r="R751" i="4"/>
  <c r="Q751" i="4"/>
  <c r="P751" i="4"/>
  <c r="O751" i="4"/>
  <c r="T735" i="4"/>
  <c r="S735" i="4"/>
  <c r="R735" i="4"/>
  <c r="Q735" i="4"/>
  <c r="P735" i="4"/>
  <c r="O735" i="4"/>
  <c r="T727" i="4"/>
  <c r="S727" i="4"/>
  <c r="R727" i="4"/>
  <c r="Q727" i="4"/>
  <c r="P727" i="4"/>
  <c r="O727" i="4"/>
  <c r="T711" i="4"/>
  <c r="S711" i="4"/>
  <c r="R711" i="4"/>
  <c r="Q711" i="4"/>
  <c r="P711" i="4"/>
  <c r="O711" i="4"/>
  <c r="T695" i="4"/>
  <c r="S695" i="4"/>
  <c r="R695" i="4"/>
  <c r="Q695" i="4"/>
  <c r="O695" i="4"/>
  <c r="T679" i="4"/>
  <c r="S679" i="4"/>
  <c r="R679" i="4"/>
  <c r="Q679" i="4"/>
  <c r="P679" i="4"/>
  <c r="O679" i="4"/>
  <c r="T663" i="4"/>
  <c r="S663" i="4"/>
  <c r="R663" i="4"/>
  <c r="Q663" i="4"/>
  <c r="P663" i="4"/>
  <c r="O663" i="4"/>
  <c r="T647" i="4"/>
  <c r="S647" i="4"/>
  <c r="R647" i="4"/>
  <c r="Q647" i="4"/>
  <c r="P647" i="4"/>
  <c r="O647" i="4"/>
  <c r="T631" i="4"/>
  <c r="S631" i="4"/>
  <c r="R631" i="4"/>
  <c r="Q631" i="4"/>
  <c r="O631" i="4"/>
  <c r="T615" i="4"/>
  <c r="S615" i="4"/>
  <c r="R615" i="4"/>
  <c r="Q615" i="4"/>
  <c r="P615" i="4"/>
  <c r="O615" i="4"/>
  <c r="T607" i="4"/>
  <c r="S607" i="4"/>
  <c r="R607" i="4"/>
  <c r="Q607" i="4"/>
  <c r="P607" i="4"/>
  <c r="O607" i="4"/>
  <c r="T591" i="4"/>
  <c r="S591" i="4"/>
  <c r="R591" i="4"/>
  <c r="Q591" i="4"/>
  <c r="P591" i="4"/>
  <c r="O591" i="4"/>
  <c r="T575" i="4"/>
  <c r="S575" i="4"/>
  <c r="R575" i="4"/>
  <c r="Q575" i="4"/>
  <c r="P575" i="4"/>
  <c r="O575" i="4"/>
  <c r="T559" i="4"/>
  <c r="S559" i="4"/>
  <c r="R559" i="4"/>
  <c r="Q559" i="4"/>
  <c r="P559" i="4"/>
  <c r="O559" i="4"/>
  <c r="T543" i="4"/>
  <c r="S543" i="4"/>
  <c r="R543" i="4"/>
  <c r="Q543" i="4"/>
  <c r="P543" i="4"/>
  <c r="O543" i="4"/>
  <c r="T527" i="4"/>
  <c r="S527" i="4"/>
  <c r="R527" i="4"/>
  <c r="Q527" i="4"/>
  <c r="O527" i="4"/>
  <c r="T519" i="4"/>
  <c r="S519" i="4"/>
  <c r="R519" i="4"/>
  <c r="Q519" i="4"/>
  <c r="P519" i="4"/>
  <c r="O519" i="4"/>
  <c r="T503" i="4"/>
  <c r="S503" i="4"/>
  <c r="R503" i="4"/>
  <c r="Q503" i="4"/>
  <c r="P503" i="4"/>
  <c r="O503" i="4"/>
  <c r="T487" i="4"/>
  <c r="S487" i="4"/>
  <c r="R487" i="4"/>
  <c r="Q487" i="4"/>
  <c r="P487" i="4"/>
  <c r="O487" i="4"/>
  <c r="T479" i="4"/>
  <c r="S479" i="4"/>
  <c r="R479" i="4"/>
  <c r="Q479" i="4"/>
  <c r="P479" i="4"/>
  <c r="O479" i="4"/>
  <c r="T463" i="4"/>
  <c r="S463" i="4"/>
  <c r="R463" i="4"/>
  <c r="Q463" i="4"/>
  <c r="P463" i="4"/>
  <c r="O463" i="4"/>
  <c r="T447" i="4"/>
  <c r="S447" i="4"/>
  <c r="R447" i="4"/>
  <c r="Q447" i="4"/>
  <c r="P447" i="4"/>
  <c r="O447" i="4"/>
  <c r="T439" i="4"/>
  <c r="S439" i="4"/>
  <c r="R439" i="4"/>
  <c r="Q439" i="4"/>
  <c r="P439" i="4"/>
  <c r="O439" i="4"/>
  <c r="T423" i="4"/>
  <c r="S423" i="4"/>
  <c r="R423" i="4"/>
  <c r="Q423" i="4"/>
  <c r="O423" i="4"/>
  <c r="T407" i="4"/>
  <c r="S407" i="4"/>
  <c r="R407" i="4"/>
  <c r="Q407" i="4"/>
  <c r="P407" i="4"/>
  <c r="O407" i="4"/>
  <c r="T391" i="4"/>
  <c r="S391" i="4"/>
  <c r="R391" i="4"/>
  <c r="Q391" i="4"/>
  <c r="O391" i="4"/>
  <c r="T383" i="4"/>
  <c r="S383" i="4"/>
  <c r="R383" i="4"/>
  <c r="Q383" i="4"/>
  <c r="P383" i="4"/>
  <c r="O383" i="4"/>
  <c r="T367" i="4"/>
  <c r="S367" i="4"/>
  <c r="R367" i="4"/>
  <c r="Q367" i="4"/>
  <c r="P367" i="4"/>
  <c r="O367" i="4"/>
  <c r="T359" i="4"/>
  <c r="S359" i="4"/>
  <c r="R359" i="4"/>
  <c r="Q359" i="4"/>
  <c r="O359" i="4"/>
  <c r="T343" i="4"/>
  <c r="S343" i="4"/>
  <c r="R343" i="4"/>
  <c r="Q343" i="4"/>
  <c r="P343" i="4"/>
  <c r="O343" i="4"/>
  <c r="T327" i="4"/>
  <c r="S327" i="4"/>
  <c r="R327" i="4"/>
  <c r="Q327" i="4"/>
  <c r="O327" i="4"/>
  <c r="T311" i="4"/>
  <c r="S311" i="4"/>
  <c r="Q311" i="4"/>
  <c r="R311" i="4"/>
  <c r="P311" i="4"/>
  <c r="O311" i="4"/>
  <c r="T295" i="4"/>
  <c r="S295" i="4"/>
  <c r="R295" i="4"/>
  <c r="Q295" i="4"/>
  <c r="O295" i="4"/>
  <c r="T279" i="4"/>
  <c r="S279" i="4"/>
  <c r="R279" i="4"/>
  <c r="Q279" i="4"/>
  <c r="P279" i="4"/>
  <c r="O279" i="4"/>
  <c r="T263" i="4"/>
  <c r="S263" i="4"/>
  <c r="R263" i="4"/>
  <c r="Q263" i="4"/>
  <c r="O263" i="4"/>
  <c r="T255" i="4"/>
  <c r="S255" i="4"/>
  <c r="R255" i="4"/>
  <c r="Q255" i="4"/>
  <c r="P255" i="4"/>
  <c r="O255" i="4"/>
  <c r="T239" i="4"/>
  <c r="S239" i="4"/>
  <c r="Q239" i="4"/>
  <c r="R239" i="4"/>
  <c r="P239" i="4"/>
  <c r="O239" i="4"/>
  <c r="T223" i="4"/>
  <c r="S223" i="4"/>
  <c r="R223" i="4"/>
  <c r="Q223" i="4"/>
  <c r="P223" i="4"/>
  <c r="O223" i="4"/>
  <c r="T207" i="4"/>
  <c r="S207" i="4"/>
  <c r="R207" i="4"/>
  <c r="Q207" i="4"/>
  <c r="P207" i="4"/>
  <c r="O207" i="4"/>
  <c r="T191" i="4"/>
  <c r="S191" i="4"/>
  <c r="R191" i="4"/>
  <c r="Q191" i="4"/>
  <c r="P191" i="4"/>
  <c r="O191" i="4"/>
  <c r="T175" i="4"/>
  <c r="S175" i="4"/>
  <c r="R175" i="4"/>
  <c r="Q175" i="4"/>
  <c r="P175" i="4"/>
  <c r="O175" i="4"/>
  <c r="T159" i="4"/>
  <c r="S159" i="4"/>
  <c r="R159" i="4"/>
  <c r="Q159" i="4"/>
  <c r="P159" i="4"/>
  <c r="O159" i="4"/>
  <c r="T151" i="4"/>
  <c r="S151" i="4"/>
  <c r="Q151" i="4"/>
  <c r="R151" i="4"/>
  <c r="P151" i="4"/>
  <c r="O151" i="4"/>
  <c r="T135" i="4"/>
  <c r="S135" i="4"/>
  <c r="R135" i="4"/>
  <c r="Q135" i="4"/>
  <c r="O135" i="4"/>
  <c r="T119" i="4"/>
  <c r="S119" i="4"/>
  <c r="R119" i="4"/>
  <c r="Q119" i="4"/>
  <c r="P119" i="4"/>
  <c r="O119" i="4"/>
  <c r="T111" i="4"/>
  <c r="S111" i="4"/>
  <c r="R111" i="4"/>
  <c r="Q111" i="4"/>
  <c r="P111" i="4"/>
  <c r="O111" i="4"/>
  <c r="T87" i="4"/>
  <c r="S87" i="4"/>
  <c r="Q87" i="4"/>
  <c r="R87" i="4"/>
  <c r="P87" i="4"/>
  <c r="O87" i="4"/>
  <c r="T71" i="4"/>
  <c r="S71" i="4"/>
  <c r="R71" i="4"/>
  <c r="Q71" i="4"/>
  <c r="O71" i="4"/>
  <c r="T55" i="4"/>
  <c r="S55" i="4"/>
  <c r="R55" i="4"/>
  <c r="Q55" i="4"/>
  <c r="P55" i="4"/>
  <c r="O55" i="4"/>
  <c r="T39" i="4"/>
  <c r="S39" i="4"/>
  <c r="R39" i="4"/>
  <c r="Q39" i="4"/>
  <c r="O39" i="4"/>
  <c r="T23" i="4"/>
  <c r="S23" i="4"/>
  <c r="Q23" i="4"/>
  <c r="R23" i="4"/>
  <c r="P23" i="4"/>
  <c r="O23" i="4"/>
  <c r="T7" i="4"/>
  <c r="S7" i="4"/>
  <c r="R7" i="4"/>
  <c r="Q7" i="4"/>
  <c r="O7" i="4"/>
  <c r="P39" i="4"/>
  <c r="S1510" i="4"/>
  <c r="T1510" i="4"/>
  <c r="R1510" i="4"/>
  <c r="Q1510" i="4"/>
  <c r="P1510" i="4"/>
  <c r="O1510" i="4"/>
  <c r="S1486" i="4"/>
  <c r="T1486" i="4"/>
  <c r="R1486" i="4"/>
  <c r="Q1486" i="4"/>
  <c r="P1486" i="4"/>
  <c r="O1486" i="4"/>
  <c r="T1462" i="4"/>
  <c r="S1462" i="4"/>
  <c r="R1462" i="4"/>
  <c r="Q1462" i="4"/>
  <c r="P1462" i="4"/>
  <c r="S1430" i="4"/>
  <c r="T1430" i="4"/>
  <c r="R1430" i="4"/>
  <c r="Q1430" i="4"/>
  <c r="P1430" i="4"/>
  <c r="T1398" i="4"/>
  <c r="S1398" i="4"/>
  <c r="R1398" i="4"/>
  <c r="Q1398" i="4"/>
  <c r="P1398" i="4"/>
  <c r="S1374" i="4"/>
  <c r="T1374" i="4"/>
  <c r="R1374" i="4"/>
  <c r="Q1374" i="4"/>
  <c r="P1374" i="4"/>
  <c r="O1374" i="4"/>
  <c r="T1342" i="4"/>
  <c r="S1342" i="4"/>
  <c r="R1342" i="4"/>
  <c r="Q1342" i="4"/>
  <c r="P1342" i="4"/>
  <c r="O1342" i="4"/>
  <c r="S1310" i="4"/>
  <c r="T1310" i="4"/>
  <c r="R1310" i="4"/>
  <c r="Q1310" i="4"/>
  <c r="P1310" i="4"/>
  <c r="O1310" i="4"/>
  <c r="T1270" i="4"/>
  <c r="S1270" i="4"/>
  <c r="R1270" i="4"/>
  <c r="Q1270" i="4"/>
  <c r="P1270" i="4"/>
  <c r="S1246" i="4"/>
  <c r="T1246" i="4"/>
  <c r="R1246" i="4"/>
  <c r="Q1246" i="4"/>
  <c r="P1246" i="4"/>
  <c r="O1246" i="4"/>
  <c r="T1214" i="4"/>
  <c r="S1214" i="4"/>
  <c r="R1214" i="4"/>
  <c r="P1214" i="4"/>
  <c r="Q1214" i="4"/>
  <c r="O1214" i="4"/>
  <c r="T1182" i="4"/>
  <c r="S1182" i="4"/>
  <c r="R1182" i="4"/>
  <c r="Q1182" i="4"/>
  <c r="P1182" i="4"/>
  <c r="O1182" i="4"/>
  <c r="T1150" i="4"/>
  <c r="S1150" i="4"/>
  <c r="R1150" i="4"/>
  <c r="Q1150" i="4"/>
  <c r="P1150" i="4"/>
  <c r="O1150" i="4"/>
  <c r="T1134" i="4"/>
  <c r="S1134" i="4"/>
  <c r="R1134" i="4"/>
  <c r="Q1134" i="4"/>
  <c r="P1134" i="4"/>
  <c r="O1134" i="4"/>
  <c r="T1102" i="4"/>
  <c r="S1102" i="4"/>
  <c r="R1102" i="4"/>
  <c r="Q1102" i="4"/>
  <c r="P1102" i="4"/>
  <c r="O1102" i="4"/>
  <c r="T1070" i="4"/>
  <c r="S1070" i="4"/>
  <c r="R1070" i="4"/>
  <c r="Q1070" i="4"/>
  <c r="P1070" i="4"/>
  <c r="O1070" i="4"/>
  <c r="T1038" i="4"/>
  <c r="S1038" i="4"/>
  <c r="R1038" i="4"/>
  <c r="Q1038" i="4"/>
  <c r="P1038" i="4"/>
  <c r="O1038" i="4"/>
  <c r="T1006" i="4"/>
  <c r="S1006" i="4"/>
  <c r="R1006" i="4"/>
  <c r="Q1006" i="4"/>
  <c r="P1006" i="4"/>
  <c r="O1006" i="4"/>
  <c r="T974" i="4"/>
  <c r="S974" i="4"/>
  <c r="R974" i="4"/>
  <c r="Q974" i="4"/>
  <c r="P974" i="4"/>
  <c r="O974" i="4"/>
  <c r="T942" i="4"/>
  <c r="S942" i="4"/>
  <c r="R942" i="4"/>
  <c r="Q942" i="4"/>
  <c r="P942" i="4"/>
  <c r="O942" i="4"/>
  <c r="T910" i="4"/>
  <c r="S910" i="4"/>
  <c r="R910" i="4"/>
  <c r="Q910" i="4"/>
  <c r="P910" i="4"/>
  <c r="O910" i="4"/>
  <c r="T878" i="4"/>
  <c r="S878" i="4"/>
  <c r="R878" i="4"/>
  <c r="Q878" i="4"/>
  <c r="P878" i="4"/>
  <c r="O878" i="4"/>
  <c r="T854" i="4"/>
  <c r="S854" i="4"/>
  <c r="R854" i="4"/>
  <c r="Q854" i="4"/>
  <c r="P854" i="4"/>
  <c r="O854" i="4"/>
  <c r="T822" i="4"/>
  <c r="S822" i="4"/>
  <c r="R822" i="4"/>
  <c r="Q822" i="4"/>
  <c r="P822" i="4"/>
  <c r="O822" i="4"/>
  <c r="T798" i="4"/>
  <c r="S798" i="4"/>
  <c r="R798" i="4"/>
  <c r="Q798" i="4"/>
  <c r="P798" i="4"/>
  <c r="O798" i="4"/>
  <c r="T766" i="4"/>
  <c r="S766" i="4"/>
  <c r="R766" i="4"/>
  <c r="Q766" i="4"/>
  <c r="P766" i="4"/>
  <c r="O766" i="4"/>
  <c r="T734" i="4"/>
  <c r="S734" i="4"/>
  <c r="R734" i="4"/>
  <c r="Q734" i="4"/>
  <c r="P734" i="4"/>
  <c r="O734" i="4"/>
  <c r="T726" i="4"/>
  <c r="S726" i="4"/>
  <c r="R726" i="4"/>
  <c r="Q726" i="4"/>
  <c r="P726" i="4"/>
  <c r="O726" i="4"/>
  <c r="T686" i="4"/>
  <c r="S686" i="4"/>
  <c r="R686" i="4"/>
  <c r="Q686" i="4"/>
  <c r="P686" i="4"/>
  <c r="O686" i="4"/>
  <c r="T662" i="4"/>
  <c r="S662" i="4"/>
  <c r="R662" i="4"/>
  <c r="Q662" i="4"/>
  <c r="P662" i="4"/>
  <c r="O662" i="4"/>
  <c r="T638" i="4"/>
  <c r="S638" i="4"/>
  <c r="R638" i="4"/>
  <c r="P638" i="4"/>
  <c r="Q638" i="4"/>
  <c r="O638" i="4"/>
  <c r="T622" i="4"/>
  <c r="S622" i="4"/>
  <c r="R622" i="4"/>
  <c r="Q622" i="4"/>
  <c r="P622" i="4"/>
  <c r="O622" i="4"/>
  <c r="T606" i="4"/>
  <c r="S606" i="4"/>
  <c r="R606" i="4"/>
  <c r="Q606" i="4"/>
  <c r="P606" i="4"/>
  <c r="O606" i="4"/>
  <c r="T582" i="4"/>
  <c r="S582" i="4"/>
  <c r="R582" i="4"/>
  <c r="Q582" i="4"/>
  <c r="P582" i="4"/>
  <c r="O582" i="4"/>
  <c r="T558" i="4"/>
  <c r="S558" i="4"/>
  <c r="R558" i="4"/>
  <c r="P558" i="4"/>
  <c r="Q558" i="4"/>
  <c r="O558" i="4"/>
  <c r="T534" i="4"/>
  <c r="S534" i="4"/>
  <c r="R534" i="4"/>
  <c r="P534" i="4"/>
  <c r="Q534" i="4"/>
  <c r="O534" i="4"/>
  <c r="T518" i="4"/>
  <c r="S518" i="4"/>
  <c r="R518" i="4"/>
  <c r="Q518" i="4"/>
  <c r="P518" i="4"/>
  <c r="O518" i="4"/>
  <c r="T494" i="4"/>
  <c r="S494" i="4"/>
  <c r="R494" i="4"/>
  <c r="P494" i="4"/>
  <c r="Q494" i="4"/>
  <c r="O494" i="4"/>
  <c r="T470" i="4"/>
  <c r="S470" i="4"/>
  <c r="R470" i="4"/>
  <c r="P470" i="4"/>
  <c r="Q470" i="4"/>
  <c r="O470" i="4"/>
  <c r="T454" i="4"/>
  <c r="S454" i="4"/>
  <c r="R454" i="4"/>
  <c r="Q454" i="4"/>
  <c r="P454" i="4"/>
  <c r="O454" i="4"/>
  <c r="T430" i="4"/>
  <c r="S430" i="4"/>
  <c r="R430" i="4"/>
  <c r="Q430" i="4"/>
  <c r="P430" i="4"/>
  <c r="O430" i="4"/>
  <c r="T406" i="4"/>
  <c r="R406" i="4"/>
  <c r="S406" i="4"/>
  <c r="Q406" i="4"/>
  <c r="P406" i="4"/>
  <c r="O406" i="4"/>
  <c r="T382" i="4"/>
  <c r="S382" i="4"/>
  <c r="R382" i="4"/>
  <c r="Q382" i="4"/>
  <c r="P382" i="4"/>
  <c r="O382" i="4"/>
  <c r="T366" i="4"/>
  <c r="S366" i="4"/>
  <c r="R366" i="4"/>
  <c r="Q366" i="4"/>
  <c r="P366" i="4"/>
  <c r="O366" i="4"/>
  <c r="T342" i="4"/>
  <c r="R342" i="4"/>
  <c r="S342" i="4"/>
  <c r="P342" i="4"/>
  <c r="Q342" i="4"/>
  <c r="O342" i="4"/>
  <c r="T302" i="4"/>
  <c r="S302" i="4"/>
  <c r="R302" i="4"/>
  <c r="Q302" i="4"/>
  <c r="P302" i="4"/>
  <c r="O302" i="4"/>
  <c r="T278" i="4"/>
  <c r="S278" i="4"/>
  <c r="R278" i="4"/>
  <c r="Q278" i="4"/>
  <c r="P278" i="4"/>
  <c r="O278" i="4"/>
  <c r="T254" i="4"/>
  <c r="S254" i="4"/>
  <c r="R254" i="4"/>
  <c r="Q254" i="4"/>
  <c r="P254" i="4"/>
  <c r="O254" i="4"/>
  <c r="T222" i="4"/>
  <c r="S222" i="4"/>
  <c r="R222" i="4"/>
  <c r="Q222" i="4"/>
  <c r="P222" i="4"/>
  <c r="O222" i="4"/>
  <c r="T198" i="4"/>
  <c r="S198" i="4"/>
  <c r="R198" i="4"/>
  <c r="Q198" i="4"/>
  <c r="P198" i="4"/>
  <c r="O198" i="4"/>
  <c r="T174" i="4"/>
  <c r="S174" i="4"/>
  <c r="R174" i="4"/>
  <c r="Q174" i="4"/>
  <c r="P174" i="4"/>
  <c r="O174" i="4"/>
  <c r="T158" i="4"/>
  <c r="S158" i="4"/>
  <c r="R158" i="4"/>
  <c r="Q158" i="4"/>
  <c r="P158" i="4"/>
  <c r="O158" i="4"/>
  <c r="T134" i="4"/>
  <c r="S134" i="4"/>
  <c r="R134" i="4"/>
  <c r="Q134" i="4"/>
  <c r="P134" i="4"/>
  <c r="O134" i="4"/>
  <c r="T110" i="4"/>
  <c r="S110" i="4"/>
  <c r="R110" i="4"/>
  <c r="P110" i="4"/>
  <c r="Q110" i="4"/>
  <c r="O110" i="4"/>
  <c r="T86" i="4"/>
  <c r="S86" i="4"/>
  <c r="R86" i="4"/>
  <c r="Q86" i="4"/>
  <c r="P86" i="4"/>
  <c r="O86" i="4"/>
  <c r="T62" i="4"/>
  <c r="S62" i="4"/>
  <c r="R62" i="4"/>
  <c r="P62" i="4"/>
  <c r="Q62" i="4"/>
  <c r="O62" i="4"/>
  <c r="T54" i="4"/>
  <c r="S54" i="4"/>
  <c r="R54" i="4"/>
  <c r="Q54" i="4"/>
  <c r="P54" i="4"/>
  <c r="O54" i="4"/>
  <c r="T46" i="4"/>
  <c r="S46" i="4"/>
  <c r="R46" i="4"/>
  <c r="P46" i="4"/>
  <c r="Q46" i="4"/>
  <c r="O46" i="4"/>
  <c r="T38" i="4"/>
  <c r="S38" i="4"/>
  <c r="R38" i="4"/>
  <c r="Q38" i="4"/>
  <c r="P38" i="4"/>
  <c r="O38" i="4"/>
  <c r="T30" i="4"/>
  <c r="S30" i="4"/>
  <c r="R30" i="4"/>
  <c r="Q30" i="4"/>
  <c r="P30" i="4"/>
  <c r="O30" i="4"/>
  <c r="T6" i="4"/>
  <c r="S6" i="4"/>
  <c r="R6" i="4"/>
  <c r="Q6" i="4"/>
  <c r="P6" i="4"/>
  <c r="S1517" i="4"/>
  <c r="T1517" i="4"/>
  <c r="R1517" i="4"/>
  <c r="Q1517" i="4"/>
  <c r="P1517" i="4"/>
  <c r="O1517" i="4"/>
  <c r="S1509" i="4"/>
  <c r="T1509" i="4"/>
  <c r="R1509" i="4"/>
  <c r="Q1509" i="4"/>
  <c r="P1509" i="4"/>
  <c r="O1509" i="4"/>
  <c r="S1501" i="4"/>
  <c r="T1501" i="4"/>
  <c r="R1501" i="4"/>
  <c r="Q1501" i="4"/>
  <c r="P1501" i="4"/>
  <c r="O1501" i="4"/>
  <c r="S1493" i="4"/>
  <c r="T1493" i="4"/>
  <c r="R1493" i="4"/>
  <c r="Q1493" i="4"/>
  <c r="O1493" i="4"/>
  <c r="P1493" i="4"/>
  <c r="S1485" i="4"/>
  <c r="T1485" i="4"/>
  <c r="R1485" i="4"/>
  <c r="Q1485" i="4"/>
  <c r="P1485" i="4"/>
  <c r="O1485" i="4"/>
  <c r="S1477" i="4"/>
  <c r="T1477" i="4"/>
  <c r="R1477" i="4"/>
  <c r="Q1477" i="4"/>
  <c r="P1477" i="4"/>
  <c r="O1477" i="4"/>
  <c r="S1469" i="4"/>
  <c r="T1469" i="4"/>
  <c r="R1469" i="4"/>
  <c r="Q1469" i="4"/>
  <c r="P1469" i="4"/>
  <c r="O1469" i="4"/>
  <c r="S1461" i="4"/>
  <c r="T1461" i="4"/>
  <c r="R1461" i="4"/>
  <c r="Q1461" i="4"/>
  <c r="P1461" i="4"/>
  <c r="O1461" i="4"/>
  <c r="S1453" i="4"/>
  <c r="T1453" i="4"/>
  <c r="R1453" i="4"/>
  <c r="Q1453" i="4"/>
  <c r="P1453" i="4"/>
  <c r="O1453" i="4"/>
  <c r="S1445" i="4"/>
  <c r="T1445" i="4"/>
  <c r="R1445" i="4"/>
  <c r="Q1445" i="4"/>
  <c r="P1445" i="4"/>
  <c r="O1445" i="4"/>
  <c r="S1437" i="4"/>
  <c r="T1437" i="4"/>
  <c r="R1437" i="4"/>
  <c r="Q1437" i="4"/>
  <c r="O1437" i="4"/>
  <c r="P1437" i="4"/>
  <c r="T1429" i="4"/>
  <c r="S1429" i="4"/>
  <c r="R1429" i="4"/>
  <c r="Q1429" i="4"/>
  <c r="O1429" i="4"/>
  <c r="P1429" i="4"/>
  <c r="S1421" i="4"/>
  <c r="T1421" i="4"/>
  <c r="R1421" i="4"/>
  <c r="Q1421" i="4"/>
  <c r="P1421" i="4"/>
  <c r="O1421" i="4"/>
  <c r="T1413" i="4"/>
  <c r="S1413" i="4"/>
  <c r="R1413" i="4"/>
  <c r="Q1413" i="4"/>
  <c r="P1413" i="4"/>
  <c r="O1413" i="4"/>
  <c r="S1405" i="4"/>
  <c r="T1405" i="4"/>
  <c r="R1405" i="4"/>
  <c r="Q1405" i="4"/>
  <c r="P1405" i="4"/>
  <c r="O1405" i="4"/>
  <c r="S1397" i="4"/>
  <c r="T1397" i="4"/>
  <c r="R1397" i="4"/>
  <c r="Q1397" i="4"/>
  <c r="P1397" i="4"/>
  <c r="O1397" i="4"/>
  <c r="S1389" i="4"/>
  <c r="T1389" i="4"/>
  <c r="R1389" i="4"/>
  <c r="Q1389" i="4"/>
  <c r="P1389" i="4"/>
  <c r="O1389" i="4"/>
  <c r="S1381" i="4"/>
  <c r="T1381" i="4"/>
  <c r="R1381" i="4"/>
  <c r="Q1381" i="4"/>
  <c r="P1381" i="4"/>
  <c r="O1381" i="4"/>
  <c r="S1373" i="4"/>
  <c r="T1373" i="4"/>
  <c r="R1373" i="4"/>
  <c r="Q1373" i="4"/>
  <c r="O1373" i="4"/>
  <c r="P1373" i="4"/>
  <c r="T1365" i="4"/>
  <c r="S1365" i="4"/>
  <c r="R1365" i="4"/>
  <c r="Q1365" i="4"/>
  <c r="O1365" i="4"/>
  <c r="P1365" i="4"/>
  <c r="S1357" i="4"/>
  <c r="T1357" i="4"/>
  <c r="R1357" i="4"/>
  <c r="Q1357" i="4"/>
  <c r="P1357" i="4"/>
  <c r="O1357" i="4"/>
  <c r="T1349" i="4"/>
  <c r="S1349" i="4"/>
  <c r="R1349" i="4"/>
  <c r="Q1349" i="4"/>
  <c r="P1349" i="4"/>
  <c r="O1349" i="4"/>
  <c r="S1341" i="4"/>
  <c r="T1341" i="4"/>
  <c r="R1341" i="4"/>
  <c r="Q1341" i="4"/>
  <c r="P1341" i="4"/>
  <c r="O1341" i="4"/>
  <c r="S1333" i="4"/>
  <c r="T1333" i="4"/>
  <c r="R1333" i="4"/>
  <c r="Q1333" i="4"/>
  <c r="P1333" i="4"/>
  <c r="O1333" i="4"/>
  <c r="S1325" i="4"/>
  <c r="T1325" i="4"/>
  <c r="R1325" i="4"/>
  <c r="Q1325" i="4"/>
  <c r="P1325" i="4"/>
  <c r="O1325" i="4"/>
  <c r="S1317" i="4"/>
  <c r="T1317" i="4"/>
  <c r="R1317" i="4"/>
  <c r="Q1317" i="4"/>
  <c r="P1317" i="4"/>
  <c r="O1317" i="4"/>
  <c r="S1309" i="4"/>
  <c r="T1309" i="4"/>
  <c r="R1309" i="4"/>
  <c r="Q1309" i="4"/>
  <c r="P1309" i="4"/>
  <c r="O1309" i="4"/>
  <c r="T1301" i="4"/>
  <c r="S1301" i="4"/>
  <c r="R1301" i="4"/>
  <c r="Q1301" i="4"/>
  <c r="P1301" i="4"/>
  <c r="O1301" i="4"/>
  <c r="S1293" i="4"/>
  <c r="T1293" i="4"/>
  <c r="R1293" i="4"/>
  <c r="Q1293" i="4"/>
  <c r="P1293" i="4"/>
  <c r="O1293" i="4"/>
  <c r="T1285" i="4"/>
  <c r="S1285" i="4"/>
  <c r="R1285" i="4"/>
  <c r="Q1285" i="4"/>
  <c r="P1285" i="4"/>
  <c r="O1285" i="4"/>
  <c r="S1277" i="4"/>
  <c r="T1277" i="4"/>
  <c r="R1277" i="4"/>
  <c r="Q1277" i="4"/>
  <c r="P1277" i="4"/>
  <c r="O1277" i="4"/>
  <c r="S1269" i="4"/>
  <c r="T1269" i="4"/>
  <c r="R1269" i="4"/>
  <c r="Q1269" i="4"/>
  <c r="P1269" i="4"/>
  <c r="O1269" i="4"/>
  <c r="S1261" i="4"/>
  <c r="T1261" i="4"/>
  <c r="R1261" i="4"/>
  <c r="Q1261" i="4"/>
  <c r="P1261" i="4"/>
  <c r="O1261" i="4"/>
  <c r="S1253" i="4"/>
  <c r="T1253" i="4"/>
  <c r="R1253" i="4"/>
  <c r="Q1253" i="4"/>
  <c r="P1253" i="4"/>
  <c r="O1253" i="4"/>
  <c r="S1245" i="4"/>
  <c r="T1245" i="4"/>
  <c r="R1245" i="4"/>
  <c r="Q1245" i="4"/>
  <c r="P1245" i="4"/>
  <c r="O1245" i="4"/>
  <c r="T1237" i="4"/>
  <c r="S1237" i="4"/>
  <c r="R1237" i="4"/>
  <c r="Q1237" i="4"/>
  <c r="P1237" i="4"/>
  <c r="O1237" i="4"/>
  <c r="S1229" i="4"/>
  <c r="T1229" i="4"/>
  <c r="R1229" i="4"/>
  <c r="Q1229" i="4"/>
  <c r="P1229" i="4"/>
  <c r="O1229" i="4"/>
  <c r="T1221" i="4"/>
  <c r="S1221" i="4"/>
  <c r="R1221" i="4"/>
  <c r="Q1221" i="4"/>
  <c r="P1221" i="4"/>
  <c r="O1221" i="4"/>
  <c r="S1213" i="4"/>
  <c r="T1213" i="4"/>
  <c r="R1213" i="4"/>
  <c r="Q1213" i="4"/>
  <c r="P1213" i="4"/>
  <c r="O1213" i="4"/>
  <c r="S1205" i="4"/>
  <c r="T1205" i="4"/>
  <c r="R1205" i="4"/>
  <c r="Q1205" i="4"/>
  <c r="P1205" i="4"/>
  <c r="O1205" i="4"/>
  <c r="T1197" i="4"/>
  <c r="S1197" i="4"/>
  <c r="R1197" i="4"/>
  <c r="Q1197" i="4"/>
  <c r="P1197" i="4"/>
  <c r="O1197" i="4"/>
  <c r="S1189" i="4"/>
  <c r="T1189" i="4"/>
  <c r="R1189" i="4"/>
  <c r="Q1189" i="4"/>
  <c r="P1189" i="4"/>
  <c r="O1189" i="4"/>
  <c r="T1181" i="4"/>
  <c r="S1181" i="4"/>
  <c r="R1181" i="4"/>
  <c r="Q1181" i="4"/>
  <c r="P1181" i="4"/>
  <c r="O1181" i="4"/>
  <c r="S1173" i="4"/>
  <c r="T1173" i="4"/>
  <c r="R1173" i="4"/>
  <c r="Q1173" i="4"/>
  <c r="P1173" i="4"/>
  <c r="O1173" i="4"/>
  <c r="T1165" i="4"/>
  <c r="S1165" i="4"/>
  <c r="R1165" i="4"/>
  <c r="Q1165" i="4"/>
  <c r="P1165" i="4"/>
  <c r="O1165" i="4"/>
  <c r="T1157" i="4"/>
  <c r="S1157" i="4"/>
  <c r="R1157" i="4"/>
  <c r="Q1157" i="4"/>
  <c r="P1157" i="4"/>
  <c r="O1157" i="4"/>
  <c r="T1149" i="4"/>
  <c r="S1149" i="4"/>
  <c r="R1149" i="4"/>
  <c r="Q1149" i="4"/>
  <c r="P1149" i="4"/>
  <c r="O1149" i="4"/>
  <c r="T1141" i="4"/>
  <c r="S1141" i="4"/>
  <c r="R1141" i="4"/>
  <c r="Q1141" i="4"/>
  <c r="P1141" i="4"/>
  <c r="O1141" i="4"/>
  <c r="S1133" i="4"/>
  <c r="T1133" i="4"/>
  <c r="R1133" i="4"/>
  <c r="Q1133" i="4"/>
  <c r="P1133" i="4"/>
  <c r="O1133" i="4"/>
  <c r="S1125" i="4"/>
  <c r="T1125" i="4"/>
  <c r="R1125" i="4"/>
  <c r="Q1125" i="4"/>
  <c r="P1125" i="4"/>
  <c r="O1125" i="4"/>
  <c r="T1117" i="4"/>
  <c r="S1117" i="4"/>
  <c r="R1117" i="4"/>
  <c r="Q1117" i="4"/>
  <c r="P1117" i="4"/>
  <c r="O1117" i="4"/>
  <c r="T1109" i="4"/>
  <c r="S1109" i="4"/>
  <c r="R1109" i="4"/>
  <c r="Q1109" i="4"/>
  <c r="P1109" i="4"/>
  <c r="O1109" i="4"/>
  <c r="T1101" i="4"/>
  <c r="S1101" i="4"/>
  <c r="R1101" i="4"/>
  <c r="Q1101" i="4"/>
  <c r="P1101" i="4"/>
  <c r="O1101" i="4"/>
  <c r="T1093" i="4"/>
  <c r="S1093" i="4"/>
  <c r="R1093" i="4"/>
  <c r="Q1093" i="4"/>
  <c r="P1093" i="4"/>
  <c r="O1093" i="4"/>
  <c r="T1085" i="4"/>
  <c r="S1085" i="4"/>
  <c r="R1085" i="4"/>
  <c r="Q1085" i="4"/>
  <c r="P1085" i="4"/>
  <c r="O1085" i="4"/>
  <c r="T1077" i="4"/>
  <c r="S1077" i="4"/>
  <c r="R1077" i="4"/>
  <c r="Q1077" i="4"/>
  <c r="P1077" i="4"/>
  <c r="O1077" i="4"/>
  <c r="S1069" i="4"/>
  <c r="T1069" i="4"/>
  <c r="R1069" i="4"/>
  <c r="Q1069" i="4"/>
  <c r="P1069" i="4"/>
  <c r="O1069" i="4"/>
  <c r="S1061" i="4"/>
  <c r="T1061" i="4"/>
  <c r="R1061" i="4"/>
  <c r="Q1061" i="4"/>
  <c r="P1061" i="4"/>
  <c r="O1061" i="4"/>
  <c r="T1053" i="4"/>
  <c r="S1053" i="4"/>
  <c r="R1053" i="4"/>
  <c r="Q1053" i="4"/>
  <c r="P1053" i="4"/>
  <c r="O1053" i="4"/>
  <c r="T1045" i="4"/>
  <c r="S1045" i="4"/>
  <c r="R1045" i="4"/>
  <c r="Q1045" i="4"/>
  <c r="P1045" i="4"/>
  <c r="O1045" i="4"/>
  <c r="T1037" i="4"/>
  <c r="S1037" i="4"/>
  <c r="R1037" i="4"/>
  <c r="Q1037" i="4"/>
  <c r="P1037" i="4"/>
  <c r="O1037" i="4"/>
  <c r="T1029" i="4"/>
  <c r="S1029" i="4"/>
  <c r="R1029" i="4"/>
  <c r="Q1029" i="4"/>
  <c r="P1029" i="4"/>
  <c r="O1029" i="4"/>
  <c r="T1021" i="4"/>
  <c r="S1021" i="4"/>
  <c r="R1021" i="4"/>
  <c r="Q1021" i="4"/>
  <c r="P1021" i="4"/>
  <c r="O1021" i="4"/>
  <c r="T1013" i="4"/>
  <c r="S1013" i="4"/>
  <c r="R1013" i="4"/>
  <c r="Q1013" i="4"/>
  <c r="P1013" i="4"/>
  <c r="O1013" i="4"/>
  <c r="T1005" i="4"/>
  <c r="S1005" i="4"/>
  <c r="R1005" i="4"/>
  <c r="Q1005" i="4"/>
  <c r="P1005" i="4"/>
  <c r="O1005" i="4"/>
  <c r="T997" i="4"/>
  <c r="S997" i="4"/>
  <c r="R997" i="4"/>
  <c r="Q997" i="4"/>
  <c r="P997" i="4"/>
  <c r="O997" i="4"/>
  <c r="T989" i="4"/>
  <c r="S989" i="4"/>
  <c r="R989" i="4"/>
  <c r="Q989" i="4"/>
  <c r="P989" i="4"/>
  <c r="O989" i="4"/>
  <c r="T981" i="4"/>
  <c r="S981" i="4"/>
  <c r="R981" i="4"/>
  <c r="Q981" i="4"/>
  <c r="P981" i="4"/>
  <c r="O981" i="4"/>
  <c r="T973" i="4"/>
  <c r="S973" i="4"/>
  <c r="R973" i="4"/>
  <c r="Q973" i="4"/>
  <c r="P973" i="4"/>
  <c r="O973" i="4"/>
  <c r="T965" i="4"/>
  <c r="S965" i="4"/>
  <c r="R965" i="4"/>
  <c r="Q965" i="4"/>
  <c r="P965" i="4"/>
  <c r="O965" i="4"/>
  <c r="T957" i="4"/>
  <c r="S957" i="4"/>
  <c r="R957" i="4"/>
  <c r="Q957" i="4"/>
  <c r="P957" i="4"/>
  <c r="O957" i="4"/>
  <c r="T949" i="4"/>
  <c r="S949" i="4"/>
  <c r="R949" i="4"/>
  <c r="Q949" i="4"/>
  <c r="P949" i="4"/>
  <c r="O949" i="4"/>
  <c r="T941" i="4"/>
  <c r="S941" i="4"/>
  <c r="R941" i="4"/>
  <c r="Q941" i="4"/>
  <c r="P941" i="4"/>
  <c r="O941" i="4"/>
  <c r="T933" i="4"/>
  <c r="S933" i="4"/>
  <c r="R933" i="4"/>
  <c r="Q933" i="4"/>
  <c r="P933" i="4"/>
  <c r="O933" i="4"/>
  <c r="T925" i="4"/>
  <c r="S925" i="4"/>
  <c r="R925" i="4"/>
  <c r="Q925" i="4"/>
  <c r="P925" i="4"/>
  <c r="O925" i="4"/>
  <c r="T917" i="4"/>
  <c r="S917" i="4"/>
  <c r="R917" i="4"/>
  <c r="Q917" i="4"/>
  <c r="P917" i="4"/>
  <c r="O917" i="4"/>
  <c r="T909" i="4"/>
  <c r="S909" i="4"/>
  <c r="R909" i="4"/>
  <c r="Q909" i="4"/>
  <c r="P909" i="4"/>
  <c r="O909" i="4"/>
  <c r="T901" i="4"/>
  <c r="S901" i="4"/>
  <c r="R901" i="4"/>
  <c r="Q901" i="4"/>
  <c r="P901" i="4"/>
  <c r="O901" i="4"/>
  <c r="T893" i="4"/>
  <c r="S893" i="4"/>
  <c r="R893" i="4"/>
  <c r="Q893" i="4"/>
  <c r="P893" i="4"/>
  <c r="O893" i="4"/>
  <c r="T885" i="4"/>
  <c r="S885" i="4"/>
  <c r="R885" i="4"/>
  <c r="Q885" i="4"/>
  <c r="P885" i="4"/>
  <c r="O885" i="4"/>
  <c r="T877" i="4"/>
  <c r="S877" i="4"/>
  <c r="R877" i="4"/>
  <c r="Q877" i="4"/>
  <c r="P877" i="4"/>
  <c r="O877" i="4"/>
  <c r="T869" i="4"/>
  <c r="S869" i="4"/>
  <c r="R869" i="4"/>
  <c r="Q869" i="4"/>
  <c r="P869" i="4"/>
  <c r="O869" i="4"/>
  <c r="T861" i="4"/>
  <c r="S861" i="4"/>
  <c r="R861" i="4"/>
  <c r="Q861" i="4"/>
  <c r="P861" i="4"/>
  <c r="O861" i="4"/>
  <c r="T853" i="4"/>
  <c r="S853" i="4"/>
  <c r="R853" i="4"/>
  <c r="Q853" i="4"/>
  <c r="P853" i="4"/>
  <c r="O853" i="4"/>
  <c r="T845" i="4"/>
  <c r="S845" i="4"/>
  <c r="R845" i="4"/>
  <c r="Q845" i="4"/>
  <c r="P845" i="4"/>
  <c r="O845" i="4"/>
  <c r="T837" i="4"/>
  <c r="S837" i="4"/>
  <c r="R837" i="4"/>
  <c r="Q837" i="4"/>
  <c r="P837" i="4"/>
  <c r="O837" i="4"/>
  <c r="T829" i="4"/>
  <c r="S829" i="4"/>
  <c r="R829" i="4"/>
  <c r="Q829" i="4"/>
  <c r="P829" i="4"/>
  <c r="O829" i="4"/>
  <c r="T821" i="4"/>
  <c r="S821" i="4"/>
  <c r="R821" i="4"/>
  <c r="Q821" i="4"/>
  <c r="P821" i="4"/>
  <c r="O821" i="4"/>
  <c r="T813" i="4"/>
  <c r="S813" i="4"/>
  <c r="R813" i="4"/>
  <c r="Q813" i="4"/>
  <c r="P813" i="4"/>
  <c r="O813" i="4"/>
  <c r="T805" i="4"/>
  <c r="S805" i="4"/>
  <c r="R805" i="4"/>
  <c r="Q805" i="4"/>
  <c r="P805" i="4"/>
  <c r="O805" i="4"/>
  <c r="T797" i="4"/>
  <c r="R797" i="4"/>
  <c r="S797" i="4"/>
  <c r="Q797" i="4"/>
  <c r="P797" i="4"/>
  <c r="O797" i="4"/>
  <c r="T789" i="4"/>
  <c r="S789" i="4"/>
  <c r="R789" i="4"/>
  <c r="Q789" i="4"/>
  <c r="P789" i="4"/>
  <c r="O789" i="4"/>
  <c r="T781" i="4"/>
  <c r="S781" i="4"/>
  <c r="R781" i="4"/>
  <c r="Q781" i="4"/>
  <c r="P781" i="4"/>
  <c r="O781" i="4"/>
  <c r="T773" i="4"/>
  <c r="S773" i="4"/>
  <c r="R773" i="4"/>
  <c r="Q773" i="4"/>
  <c r="P773" i="4"/>
  <c r="O773" i="4"/>
  <c r="T765" i="4"/>
  <c r="S765" i="4"/>
  <c r="R765" i="4"/>
  <c r="Q765" i="4"/>
  <c r="P765" i="4"/>
  <c r="O765" i="4"/>
  <c r="T757" i="4"/>
  <c r="S757" i="4"/>
  <c r="R757" i="4"/>
  <c r="Q757" i="4"/>
  <c r="P757" i="4"/>
  <c r="O757" i="4"/>
  <c r="T749" i="4"/>
  <c r="S749" i="4"/>
  <c r="R749" i="4"/>
  <c r="Q749" i="4"/>
  <c r="P749" i="4"/>
  <c r="O749" i="4"/>
  <c r="T741" i="4"/>
  <c r="S741" i="4"/>
  <c r="R741" i="4"/>
  <c r="Q741" i="4"/>
  <c r="P741" i="4"/>
  <c r="O741" i="4"/>
  <c r="T733" i="4"/>
  <c r="S733" i="4"/>
  <c r="R733" i="4"/>
  <c r="Q733" i="4"/>
  <c r="P733" i="4"/>
  <c r="O733" i="4"/>
  <c r="T725" i="4"/>
  <c r="S725" i="4"/>
  <c r="R725" i="4"/>
  <c r="Q725" i="4"/>
  <c r="P725" i="4"/>
  <c r="O725" i="4"/>
  <c r="T717" i="4"/>
  <c r="S717" i="4"/>
  <c r="R717" i="4"/>
  <c r="Q717" i="4"/>
  <c r="P717" i="4"/>
  <c r="O717" i="4"/>
  <c r="T709" i="4"/>
  <c r="R709" i="4"/>
  <c r="S709" i="4"/>
  <c r="Q709" i="4"/>
  <c r="P709" i="4"/>
  <c r="O709" i="4"/>
  <c r="T701" i="4"/>
  <c r="S701" i="4"/>
  <c r="R701" i="4"/>
  <c r="Q701" i="4"/>
  <c r="P701" i="4"/>
  <c r="O701" i="4"/>
  <c r="T693" i="4"/>
  <c r="S693" i="4"/>
  <c r="R693" i="4"/>
  <c r="Q693" i="4"/>
  <c r="P693" i="4"/>
  <c r="O693" i="4"/>
  <c r="T685" i="4"/>
  <c r="S685" i="4"/>
  <c r="R685" i="4"/>
  <c r="Q685" i="4"/>
  <c r="P685" i="4"/>
  <c r="O685" i="4"/>
  <c r="T677" i="4"/>
  <c r="S677" i="4"/>
  <c r="R677" i="4"/>
  <c r="Q677" i="4"/>
  <c r="P677" i="4"/>
  <c r="O677" i="4"/>
  <c r="T669" i="4"/>
  <c r="S669" i="4"/>
  <c r="R669" i="4"/>
  <c r="Q669" i="4"/>
  <c r="P669" i="4"/>
  <c r="O669" i="4"/>
  <c r="T661" i="4"/>
  <c r="S661" i="4"/>
  <c r="R661" i="4"/>
  <c r="Q661" i="4"/>
  <c r="P661" i="4"/>
  <c r="O661" i="4"/>
  <c r="T653" i="4"/>
  <c r="S653" i="4"/>
  <c r="R653" i="4"/>
  <c r="Q653" i="4"/>
  <c r="P653" i="4"/>
  <c r="O653" i="4"/>
  <c r="T645" i="4"/>
  <c r="S645" i="4"/>
  <c r="R645" i="4"/>
  <c r="Q645" i="4"/>
  <c r="P645" i="4"/>
  <c r="O645" i="4"/>
  <c r="T637" i="4"/>
  <c r="S637" i="4"/>
  <c r="R637" i="4"/>
  <c r="Q637" i="4"/>
  <c r="P637" i="4"/>
  <c r="O637" i="4"/>
  <c r="T629" i="4"/>
  <c r="S629" i="4"/>
  <c r="R629" i="4"/>
  <c r="Q629" i="4"/>
  <c r="P629" i="4"/>
  <c r="O629" i="4"/>
  <c r="T621" i="4"/>
  <c r="S621" i="4"/>
  <c r="R621" i="4"/>
  <c r="Q621" i="4"/>
  <c r="P621" i="4"/>
  <c r="O621" i="4"/>
  <c r="T613" i="4"/>
  <c r="S613" i="4"/>
  <c r="R613" i="4"/>
  <c r="Q613" i="4"/>
  <c r="P613" i="4"/>
  <c r="O613" i="4"/>
  <c r="T605" i="4"/>
  <c r="S605" i="4"/>
  <c r="R605" i="4"/>
  <c r="Q605" i="4"/>
  <c r="P605" i="4"/>
  <c r="O605" i="4"/>
  <c r="T597" i="4"/>
  <c r="S597" i="4"/>
  <c r="R597" i="4"/>
  <c r="Q597" i="4"/>
  <c r="P597" i="4"/>
  <c r="O597" i="4"/>
  <c r="T589" i="4"/>
  <c r="S589" i="4"/>
  <c r="R589" i="4"/>
  <c r="Q589" i="4"/>
  <c r="O589" i="4"/>
  <c r="T581" i="4"/>
  <c r="S581" i="4"/>
  <c r="R581" i="4"/>
  <c r="Q581" i="4"/>
  <c r="P581" i="4"/>
  <c r="O581" i="4"/>
  <c r="T573" i="4"/>
  <c r="S573" i="4"/>
  <c r="R573" i="4"/>
  <c r="Q573" i="4"/>
  <c r="P573" i="4"/>
  <c r="O573" i="4"/>
  <c r="T565" i="4"/>
  <c r="S565" i="4"/>
  <c r="R565" i="4"/>
  <c r="Q565" i="4"/>
  <c r="P565" i="4"/>
  <c r="O565" i="4"/>
  <c r="T557" i="4"/>
  <c r="S557" i="4"/>
  <c r="R557" i="4"/>
  <c r="Q557" i="4"/>
  <c r="P557" i="4"/>
  <c r="O557" i="4"/>
  <c r="T549" i="4"/>
  <c r="S549" i="4"/>
  <c r="Q549" i="4"/>
  <c r="R549" i="4"/>
  <c r="P549" i="4"/>
  <c r="O549" i="4"/>
  <c r="T541" i="4"/>
  <c r="S541" i="4"/>
  <c r="R541" i="4"/>
  <c r="Q541" i="4"/>
  <c r="P541" i="4"/>
  <c r="O541" i="4"/>
  <c r="T533" i="4"/>
  <c r="S533" i="4"/>
  <c r="R533" i="4"/>
  <c r="Q533" i="4"/>
  <c r="P533" i="4"/>
  <c r="O533" i="4"/>
  <c r="T525" i="4"/>
  <c r="S525" i="4"/>
  <c r="R525" i="4"/>
  <c r="Q525" i="4"/>
  <c r="O525" i="4"/>
  <c r="P525" i="4"/>
  <c r="T517" i="4"/>
  <c r="S517" i="4"/>
  <c r="Q517" i="4"/>
  <c r="R517" i="4"/>
  <c r="P517" i="4"/>
  <c r="O517" i="4"/>
  <c r="T509" i="4"/>
  <c r="S509" i="4"/>
  <c r="Q509" i="4"/>
  <c r="R509" i="4"/>
  <c r="P509" i="4"/>
  <c r="O509" i="4"/>
  <c r="T501" i="4"/>
  <c r="S501" i="4"/>
  <c r="R501" i="4"/>
  <c r="Q501" i="4"/>
  <c r="P501" i="4"/>
  <c r="O501" i="4"/>
  <c r="T493" i="4"/>
  <c r="S493" i="4"/>
  <c r="R493" i="4"/>
  <c r="Q493" i="4"/>
  <c r="O493" i="4"/>
  <c r="T485" i="4"/>
  <c r="S485" i="4"/>
  <c r="Q485" i="4"/>
  <c r="R485" i="4"/>
  <c r="P485" i="4"/>
  <c r="O485" i="4"/>
  <c r="T477" i="4"/>
  <c r="S477" i="4"/>
  <c r="Q477" i="4"/>
  <c r="R477" i="4"/>
  <c r="P477" i="4"/>
  <c r="O477" i="4"/>
  <c r="T469" i="4"/>
  <c r="S469" i="4"/>
  <c r="R469" i="4"/>
  <c r="Q469" i="4"/>
  <c r="P469" i="4"/>
  <c r="O469" i="4"/>
  <c r="T461" i="4"/>
  <c r="S461" i="4"/>
  <c r="R461" i="4"/>
  <c r="Q461" i="4"/>
  <c r="P461" i="4"/>
  <c r="O461" i="4"/>
  <c r="T453" i="4"/>
  <c r="S453" i="4"/>
  <c r="R453" i="4"/>
  <c r="Q453" i="4"/>
  <c r="P453" i="4"/>
  <c r="O453" i="4"/>
  <c r="T445" i="4"/>
  <c r="S445" i="4"/>
  <c r="Q445" i="4"/>
  <c r="R445" i="4"/>
  <c r="P445" i="4"/>
  <c r="O445" i="4"/>
  <c r="T437" i="4"/>
  <c r="S437" i="4"/>
  <c r="R437" i="4"/>
  <c r="Q437" i="4"/>
  <c r="P437" i="4"/>
  <c r="O437" i="4"/>
  <c r="T429" i="4"/>
  <c r="S429" i="4"/>
  <c r="R429" i="4"/>
  <c r="Q429" i="4"/>
  <c r="P429" i="4"/>
  <c r="O429" i="4"/>
  <c r="T421" i="4"/>
  <c r="S421" i="4"/>
  <c r="Q421" i="4"/>
  <c r="R421" i="4"/>
  <c r="P421" i="4"/>
  <c r="O421" i="4"/>
  <c r="T413" i="4"/>
  <c r="S413" i="4"/>
  <c r="Q413" i="4"/>
  <c r="R413" i="4"/>
  <c r="P413" i="4"/>
  <c r="O413" i="4"/>
  <c r="T405" i="4"/>
  <c r="S405" i="4"/>
  <c r="R405" i="4"/>
  <c r="Q405" i="4"/>
  <c r="P405" i="4"/>
  <c r="O405" i="4"/>
  <c r="T397" i="4"/>
  <c r="S397" i="4"/>
  <c r="R397" i="4"/>
  <c r="Q397" i="4"/>
  <c r="P397" i="4"/>
  <c r="O397" i="4"/>
  <c r="T389" i="4"/>
  <c r="S389" i="4"/>
  <c r="Q389" i="4"/>
  <c r="R389" i="4"/>
  <c r="P389" i="4"/>
  <c r="O389" i="4"/>
  <c r="T381" i="4"/>
  <c r="S381" i="4"/>
  <c r="Q381" i="4"/>
  <c r="P381" i="4"/>
  <c r="R381" i="4"/>
  <c r="O381" i="4"/>
  <c r="T373" i="4"/>
  <c r="S373" i="4"/>
  <c r="R373" i="4"/>
  <c r="Q373" i="4"/>
  <c r="P373" i="4"/>
  <c r="O373" i="4"/>
  <c r="T365" i="4"/>
  <c r="S365" i="4"/>
  <c r="R365" i="4"/>
  <c r="Q365" i="4"/>
  <c r="P365" i="4"/>
  <c r="O365" i="4"/>
  <c r="T357" i="4"/>
  <c r="S357" i="4"/>
  <c r="Q357" i="4"/>
  <c r="R357" i="4"/>
  <c r="P357" i="4"/>
  <c r="O357" i="4"/>
  <c r="T349" i="4"/>
  <c r="S349" i="4"/>
  <c r="Q349" i="4"/>
  <c r="R349" i="4"/>
  <c r="P349" i="4"/>
  <c r="O349" i="4"/>
  <c r="T341" i="4"/>
  <c r="S341" i="4"/>
  <c r="R341" i="4"/>
  <c r="Q341" i="4"/>
  <c r="P341" i="4"/>
  <c r="O341" i="4"/>
  <c r="T333" i="4"/>
  <c r="S333" i="4"/>
  <c r="Q333" i="4"/>
  <c r="P333" i="4"/>
  <c r="R333" i="4"/>
  <c r="O333" i="4"/>
  <c r="T325" i="4"/>
  <c r="S325" i="4"/>
  <c r="Q325" i="4"/>
  <c r="R325" i="4"/>
  <c r="P325" i="4"/>
  <c r="O325" i="4"/>
  <c r="T317" i="4"/>
  <c r="S317" i="4"/>
  <c r="R317" i="4"/>
  <c r="Q317" i="4"/>
  <c r="P317" i="4"/>
  <c r="O317" i="4"/>
  <c r="T309" i="4"/>
  <c r="S309" i="4"/>
  <c r="R309" i="4"/>
  <c r="Q309" i="4"/>
  <c r="P309" i="4"/>
  <c r="O309" i="4"/>
  <c r="T301" i="4"/>
  <c r="S301" i="4"/>
  <c r="R301" i="4"/>
  <c r="Q301" i="4"/>
  <c r="P301" i="4"/>
  <c r="O301" i="4"/>
  <c r="T293" i="4"/>
  <c r="S293" i="4"/>
  <c r="R293" i="4"/>
  <c r="Q293" i="4"/>
  <c r="P293" i="4"/>
  <c r="O293" i="4"/>
  <c r="T285" i="4"/>
  <c r="S285" i="4"/>
  <c r="R285" i="4"/>
  <c r="Q285" i="4"/>
  <c r="P285" i="4"/>
  <c r="O285" i="4"/>
  <c r="T277" i="4"/>
  <c r="S277" i="4"/>
  <c r="Q277" i="4"/>
  <c r="R277" i="4"/>
  <c r="P277" i="4"/>
  <c r="O277" i="4"/>
  <c r="T269" i="4"/>
  <c r="S269" i="4"/>
  <c r="R269" i="4"/>
  <c r="Q269" i="4"/>
  <c r="P269" i="4"/>
  <c r="O269" i="4"/>
  <c r="T261" i="4"/>
  <c r="S261" i="4"/>
  <c r="R261" i="4"/>
  <c r="Q261" i="4"/>
  <c r="P261" i="4"/>
  <c r="O261" i="4"/>
  <c r="T253" i="4"/>
  <c r="S253" i="4"/>
  <c r="Q253" i="4"/>
  <c r="R253" i="4"/>
  <c r="P253" i="4"/>
  <c r="O253" i="4"/>
  <c r="T245" i="4"/>
  <c r="S245" i="4"/>
  <c r="R245" i="4"/>
  <c r="Q245" i="4"/>
  <c r="P245" i="4"/>
  <c r="O245" i="4"/>
  <c r="T237" i="4"/>
  <c r="S237" i="4"/>
  <c r="R237" i="4"/>
  <c r="Q237" i="4"/>
  <c r="P237" i="4"/>
  <c r="O237" i="4"/>
  <c r="T229" i="4"/>
  <c r="S229" i="4"/>
  <c r="R229" i="4"/>
  <c r="Q229" i="4"/>
  <c r="P229" i="4"/>
  <c r="O229" i="4"/>
  <c r="T221" i="4"/>
  <c r="S221" i="4"/>
  <c r="R221" i="4"/>
  <c r="Q221" i="4"/>
  <c r="P221" i="4"/>
  <c r="O221" i="4"/>
  <c r="T213" i="4"/>
  <c r="S213" i="4"/>
  <c r="R213" i="4"/>
  <c r="Q213" i="4"/>
  <c r="P213" i="4"/>
  <c r="O213" i="4"/>
  <c r="T205" i="4"/>
  <c r="S205" i="4"/>
  <c r="R205" i="4"/>
  <c r="Q205" i="4"/>
  <c r="P205" i="4"/>
  <c r="O205" i="4"/>
  <c r="T197" i="4"/>
  <c r="S197" i="4"/>
  <c r="Q197" i="4"/>
  <c r="P197" i="4"/>
  <c r="R197" i="4"/>
  <c r="O197" i="4"/>
  <c r="T189" i="4"/>
  <c r="S189" i="4"/>
  <c r="Q189" i="4"/>
  <c r="R189" i="4"/>
  <c r="P189" i="4"/>
  <c r="O189" i="4"/>
  <c r="T181" i="4"/>
  <c r="S181" i="4"/>
  <c r="Q181" i="4"/>
  <c r="R181" i="4"/>
  <c r="P181" i="4"/>
  <c r="O181" i="4"/>
  <c r="T173" i="4"/>
  <c r="S173" i="4"/>
  <c r="Q173" i="4"/>
  <c r="R173" i="4"/>
  <c r="P173" i="4"/>
  <c r="O173" i="4"/>
  <c r="T165" i="4"/>
  <c r="S165" i="4"/>
  <c r="Q165" i="4"/>
  <c r="R165" i="4"/>
  <c r="P165" i="4"/>
  <c r="O165" i="4"/>
  <c r="T157" i="4"/>
  <c r="S157" i="4"/>
  <c r="Q157" i="4"/>
  <c r="R157" i="4"/>
  <c r="P157" i="4"/>
  <c r="O157" i="4"/>
  <c r="T149" i="4"/>
  <c r="S149" i="4"/>
  <c r="Q149" i="4"/>
  <c r="R149" i="4"/>
  <c r="P149" i="4"/>
  <c r="O149" i="4"/>
  <c r="T141" i="4"/>
  <c r="S141" i="4"/>
  <c r="R141" i="4"/>
  <c r="Q141" i="4"/>
  <c r="P141" i="4"/>
  <c r="O141" i="4"/>
  <c r="T133" i="4"/>
  <c r="S133" i="4"/>
  <c r="Q133" i="4"/>
  <c r="R133" i="4"/>
  <c r="P133" i="4"/>
  <c r="O133" i="4"/>
  <c r="T125" i="4"/>
  <c r="S125" i="4"/>
  <c r="Q125" i="4"/>
  <c r="R125" i="4"/>
  <c r="P125" i="4"/>
  <c r="O125" i="4"/>
  <c r="T117" i="4"/>
  <c r="S117" i="4"/>
  <c r="Q117" i="4"/>
  <c r="R117" i="4"/>
  <c r="P117" i="4"/>
  <c r="O117" i="4"/>
  <c r="T109" i="4"/>
  <c r="S109" i="4"/>
  <c r="Q109" i="4"/>
  <c r="P109" i="4"/>
  <c r="R109" i="4"/>
  <c r="O109" i="4"/>
  <c r="T101" i="4"/>
  <c r="S101" i="4"/>
  <c r="Q101" i="4"/>
  <c r="R101" i="4"/>
  <c r="P101" i="4"/>
  <c r="O101" i="4"/>
  <c r="T93" i="4"/>
  <c r="S93" i="4"/>
  <c r="Q93" i="4"/>
  <c r="R93" i="4"/>
  <c r="P93" i="4"/>
  <c r="O93" i="4"/>
  <c r="T85" i="4"/>
  <c r="S85" i="4"/>
  <c r="Q85" i="4"/>
  <c r="R85" i="4"/>
  <c r="P85" i="4"/>
  <c r="O85" i="4"/>
  <c r="T77" i="4"/>
  <c r="S77" i="4"/>
  <c r="R77" i="4"/>
  <c r="Q77" i="4"/>
  <c r="P77" i="4"/>
  <c r="O77" i="4"/>
  <c r="T69" i="4"/>
  <c r="S69" i="4"/>
  <c r="Q69" i="4"/>
  <c r="R69" i="4"/>
  <c r="P69" i="4"/>
  <c r="O69" i="4"/>
  <c r="T61" i="4"/>
  <c r="S61" i="4"/>
  <c r="Q61" i="4"/>
  <c r="R61" i="4"/>
  <c r="P61" i="4"/>
  <c r="O61" i="4"/>
  <c r="T53" i="4"/>
  <c r="S53" i="4"/>
  <c r="Q53" i="4"/>
  <c r="R53" i="4"/>
  <c r="P53" i="4"/>
  <c r="O53" i="4"/>
  <c r="T45" i="4"/>
  <c r="S45" i="4"/>
  <c r="Q45" i="4"/>
  <c r="R45" i="4"/>
  <c r="P45" i="4"/>
  <c r="O45" i="4"/>
  <c r="T37" i="4"/>
  <c r="S37" i="4"/>
  <c r="Q37" i="4"/>
  <c r="R37" i="4"/>
  <c r="P37" i="4"/>
  <c r="O37" i="4"/>
  <c r="T29" i="4"/>
  <c r="S29" i="4"/>
  <c r="Q29" i="4"/>
  <c r="R29" i="4"/>
  <c r="P29" i="4"/>
  <c r="O29" i="4"/>
  <c r="T21" i="4"/>
  <c r="S21" i="4"/>
  <c r="Q21" i="4"/>
  <c r="R21" i="4"/>
  <c r="P21" i="4"/>
  <c r="O21" i="4"/>
  <c r="T13" i="4"/>
  <c r="S13" i="4"/>
  <c r="R13" i="4"/>
  <c r="Q13" i="4"/>
  <c r="P13" i="4"/>
  <c r="O13" i="4"/>
  <c r="T5" i="4"/>
  <c r="S5" i="4"/>
  <c r="Q5" i="4"/>
  <c r="R5" i="4"/>
  <c r="P5" i="4"/>
  <c r="O5" i="4"/>
  <c r="R2" i="4"/>
  <c r="O1462" i="4"/>
  <c r="P71" i="4"/>
  <c r="P199" i="4"/>
  <c r="P327" i="4"/>
  <c r="P1503" i="4"/>
  <c r="T232" i="4"/>
  <c r="S232" i="4"/>
  <c r="R232" i="4"/>
  <c r="Q232" i="4"/>
  <c r="P232" i="4"/>
  <c r="T216" i="4"/>
  <c r="S216" i="4"/>
  <c r="R216" i="4"/>
  <c r="Q216" i="4"/>
  <c r="P216" i="4"/>
  <c r="T200" i="4"/>
  <c r="S200" i="4"/>
  <c r="R200" i="4"/>
  <c r="Q200" i="4"/>
  <c r="P200" i="4"/>
  <c r="T176" i="4"/>
  <c r="S176" i="4"/>
  <c r="R176" i="4"/>
  <c r="Q176" i="4"/>
  <c r="P176" i="4"/>
  <c r="T160" i="4"/>
  <c r="S160" i="4"/>
  <c r="R160" i="4"/>
  <c r="Q160" i="4"/>
  <c r="T144" i="4"/>
  <c r="S144" i="4"/>
  <c r="R144" i="4"/>
  <c r="Q144" i="4"/>
  <c r="P144" i="4"/>
  <c r="T120" i="4"/>
  <c r="S120" i="4"/>
  <c r="R120" i="4"/>
  <c r="Q120" i="4"/>
  <c r="P120" i="4"/>
  <c r="T88" i="4"/>
  <c r="S88" i="4"/>
  <c r="R88" i="4"/>
  <c r="Q88" i="4"/>
  <c r="P88" i="4"/>
  <c r="O200" i="4"/>
  <c r="P32" i="4"/>
  <c r="T1519" i="4"/>
  <c r="S1519" i="4"/>
  <c r="R1519" i="4"/>
  <c r="Q1519" i="4"/>
  <c r="P1519" i="4"/>
  <c r="T1487" i="4"/>
  <c r="S1487" i="4"/>
  <c r="R1487" i="4"/>
  <c r="Q1487" i="4"/>
  <c r="P1487" i="4"/>
  <c r="T1447" i="4"/>
  <c r="S1447" i="4"/>
  <c r="R1447" i="4"/>
  <c r="Q1447" i="4"/>
  <c r="P1447" i="4"/>
  <c r="O1447" i="4"/>
  <c r="T1415" i="4"/>
  <c r="S1415" i="4"/>
  <c r="R1415" i="4"/>
  <c r="Q1415" i="4"/>
  <c r="P1415" i="4"/>
  <c r="O1415" i="4"/>
  <c r="T1383" i="4"/>
  <c r="S1383" i="4"/>
  <c r="R1383" i="4"/>
  <c r="Q1383" i="4"/>
  <c r="P1383" i="4"/>
  <c r="O1383" i="4"/>
  <c r="T1351" i="4"/>
  <c r="S1351" i="4"/>
  <c r="R1351" i="4"/>
  <c r="Q1351" i="4"/>
  <c r="P1351" i="4"/>
  <c r="O1351" i="4"/>
  <c r="T1319" i="4"/>
  <c r="S1319" i="4"/>
  <c r="R1319" i="4"/>
  <c r="Q1319" i="4"/>
  <c r="P1319" i="4"/>
  <c r="O1319" i="4"/>
  <c r="T1279" i="4"/>
  <c r="S1279" i="4"/>
  <c r="Q1279" i="4"/>
  <c r="R1279" i="4"/>
  <c r="P1279" i="4"/>
  <c r="O1279" i="4"/>
  <c r="T1247" i="4"/>
  <c r="S1247" i="4"/>
  <c r="R1247" i="4"/>
  <c r="Q1247" i="4"/>
  <c r="P1247" i="4"/>
  <c r="O1247" i="4"/>
  <c r="T1207" i="4"/>
  <c r="S1207" i="4"/>
  <c r="R1207" i="4"/>
  <c r="Q1207" i="4"/>
  <c r="P1207" i="4"/>
  <c r="O1207" i="4"/>
  <c r="S1175" i="4"/>
  <c r="T1175" i="4"/>
  <c r="R1175" i="4"/>
  <c r="Q1175" i="4"/>
  <c r="P1175" i="4"/>
  <c r="O1175" i="4"/>
  <c r="T1159" i="4"/>
  <c r="S1159" i="4"/>
  <c r="R1159" i="4"/>
  <c r="Q1159" i="4"/>
  <c r="P1159" i="4"/>
  <c r="O1159" i="4"/>
  <c r="T1127" i="4"/>
  <c r="S1127" i="4"/>
  <c r="R1127" i="4"/>
  <c r="Q1127" i="4"/>
  <c r="P1127" i="4"/>
  <c r="O1127" i="4"/>
  <c r="T1023" i="4"/>
  <c r="S1023" i="4"/>
  <c r="Q1023" i="4"/>
  <c r="P1023" i="4"/>
  <c r="R1023" i="4"/>
  <c r="O1023" i="4"/>
  <c r="O160" i="4"/>
  <c r="O224" i="4"/>
  <c r="P295" i="4"/>
  <c r="P423" i="4"/>
  <c r="S1438" i="4"/>
  <c r="T1438" i="4"/>
  <c r="R1438" i="4"/>
  <c r="Q1438" i="4"/>
  <c r="P1438" i="4"/>
  <c r="O1438" i="4"/>
  <c r="T1406" i="4"/>
  <c r="S1406" i="4"/>
  <c r="R1406" i="4"/>
  <c r="P1406" i="4"/>
  <c r="Q1406" i="4"/>
  <c r="O1406" i="4"/>
  <c r="T1382" i="4"/>
  <c r="S1382" i="4"/>
  <c r="R1382" i="4"/>
  <c r="Q1382" i="4"/>
  <c r="P1382" i="4"/>
  <c r="O1382" i="4"/>
  <c r="T1358" i="4"/>
  <c r="S1358" i="4"/>
  <c r="R1358" i="4"/>
  <c r="Q1358" i="4"/>
  <c r="P1358" i="4"/>
  <c r="O1358" i="4"/>
  <c r="T1326" i="4"/>
  <c r="S1326" i="4"/>
  <c r="R1326" i="4"/>
  <c r="Q1326" i="4"/>
  <c r="P1326" i="4"/>
  <c r="O1326" i="4"/>
  <c r="S1294" i="4"/>
  <c r="T1294" i="4"/>
  <c r="R1294" i="4"/>
  <c r="Q1294" i="4"/>
  <c r="P1294" i="4"/>
  <c r="O1294" i="4"/>
  <c r="T1262" i="4"/>
  <c r="S1262" i="4"/>
  <c r="R1262" i="4"/>
  <c r="Q1262" i="4"/>
  <c r="P1262" i="4"/>
  <c r="O1262" i="4"/>
  <c r="T1230" i="4"/>
  <c r="S1230" i="4"/>
  <c r="R1230" i="4"/>
  <c r="Q1230" i="4"/>
  <c r="P1230" i="4"/>
  <c r="O1230" i="4"/>
  <c r="T1198" i="4"/>
  <c r="S1198" i="4"/>
  <c r="R1198" i="4"/>
  <c r="Q1198" i="4"/>
  <c r="P1198" i="4"/>
  <c r="O1198" i="4"/>
  <c r="T1166" i="4"/>
  <c r="S1166" i="4"/>
  <c r="R1166" i="4"/>
  <c r="Q1166" i="4"/>
  <c r="P1166" i="4"/>
  <c r="O1166" i="4"/>
  <c r="T1126" i="4"/>
  <c r="S1126" i="4"/>
  <c r="R1126" i="4"/>
  <c r="Q1126" i="4"/>
  <c r="P1126" i="4"/>
  <c r="O1126" i="4"/>
  <c r="T1094" i="4"/>
  <c r="S1094" i="4"/>
  <c r="R1094" i="4"/>
  <c r="Q1094" i="4"/>
  <c r="P1094" i="4"/>
  <c r="O1094" i="4"/>
  <c r="T1062" i="4"/>
  <c r="S1062" i="4"/>
  <c r="R1062" i="4"/>
  <c r="Q1062" i="4"/>
  <c r="P1062" i="4"/>
  <c r="O1062" i="4"/>
  <c r="T1030" i="4"/>
  <c r="S1030" i="4"/>
  <c r="R1030" i="4"/>
  <c r="P1030" i="4"/>
  <c r="Q1030" i="4"/>
  <c r="O1030" i="4"/>
  <c r="T990" i="4"/>
  <c r="S990" i="4"/>
  <c r="R990" i="4"/>
  <c r="Q990" i="4"/>
  <c r="P990" i="4"/>
  <c r="O990" i="4"/>
  <c r="T958" i="4"/>
  <c r="S958" i="4"/>
  <c r="R958" i="4"/>
  <c r="P958" i="4"/>
  <c r="O958" i="4"/>
  <c r="Q958" i="4"/>
  <c r="T926" i="4"/>
  <c r="S926" i="4"/>
  <c r="R926" i="4"/>
  <c r="Q926" i="4"/>
  <c r="P926" i="4"/>
  <c r="O926" i="4"/>
  <c r="T894" i="4"/>
  <c r="S894" i="4"/>
  <c r="R894" i="4"/>
  <c r="Q894" i="4"/>
  <c r="P894" i="4"/>
  <c r="O894" i="4"/>
  <c r="T862" i="4"/>
  <c r="S862" i="4"/>
  <c r="R862" i="4"/>
  <c r="Q862" i="4"/>
  <c r="P862" i="4"/>
  <c r="O862" i="4"/>
  <c r="T830" i="4"/>
  <c r="S830" i="4"/>
  <c r="R830" i="4"/>
  <c r="Q830" i="4"/>
  <c r="P830" i="4"/>
  <c r="O830" i="4"/>
  <c r="T790" i="4"/>
  <c r="S790" i="4"/>
  <c r="R790" i="4"/>
  <c r="Q790" i="4"/>
  <c r="P790" i="4"/>
  <c r="O790" i="4"/>
  <c r="T750" i="4"/>
  <c r="S750" i="4"/>
  <c r="R750" i="4"/>
  <c r="Q750" i="4"/>
  <c r="P750" i="4"/>
  <c r="O750" i="4"/>
  <c r="T710" i="4"/>
  <c r="S710" i="4"/>
  <c r="R710" i="4"/>
  <c r="P710" i="4"/>
  <c r="O710" i="4"/>
  <c r="Q710" i="4"/>
  <c r="T678" i="4"/>
  <c r="R678" i="4"/>
  <c r="S678" i="4"/>
  <c r="P678" i="4"/>
  <c r="Q678" i="4"/>
  <c r="O678" i="4"/>
  <c r="T654" i="4"/>
  <c r="S654" i="4"/>
  <c r="R654" i="4"/>
  <c r="Q654" i="4"/>
  <c r="P654" i="4"/>
  <c r="O654" i="4"/>
  <c r="T630" i="4"/>
  <c r="S630" i="4"/>
  <c r="R630" i="4"/>
  <c r="Q630" i="4"/>
  <c r="P630" i="4"/>
  <c r="O630" i="4"/>
  <c r="T590" i="4"/>
  <c r="S590" i="4"/>
  <c r="R590" i="4"/>
  <c r="P590" i="4"/>
  <c r="Q590" i="4"/>
  <c r="O590" i="4"/>
  <c r="T566" i="4"/>
  <c r="S566" i="4"/>
  <c r="R566" i="4"/>
  <c r="P566" i="4"/>
  <c r="Q566" i="4"/>
  <c r="O566" i="4"/>
  <c r="T542" i="4"/>
  <c r="S542" i="4"/>
  <c r="R542" i="4"/>
  <c r="Q542" i="4"/>
  <c r="P542" i="4"/>
  <c r="O542" i="4"/>
  <c r="T510" i="4"/>
  <c r="S510" i="4"/>
  <c r="R510" i="4"/>
  <c r="Q510" i="4"/>
  <c r="P510" i="4"/>
  <c r="O510" i="4"/>
  <c r="T478" i="4"/>
  <c r="S478" i="4"/>
  <c r="R478" i="4"/>
  <c r="Q478" i="4"/>
  <c r="P478" i="4"/>
  <c r="O478" i="4"/>
  <c r="T446" i="4"/>
  <c r="S446" i="4"/>
  <c r="R446" i="4"/>
  <c r="Q446" i="4"/>
  <c r="P446" i="4"/>
  <c r="O446" i="4"/>
  <c r="T422" i="4"/>
  <c r="S422" i="4"/>
  <c r="R422" i="4"/>
  <c r="Q422" i="4"/>
  <c r="P422" i="4"/>
  <c r="O422" i="4"/>
  <c r="T390" i="4"/>
  <c r="S390" i="4"/>
  <c r="R390" i="4"/>
  <c r="Q390" i="4"/>
  <c r="P390" i="4"/>
  <c r="O390" i="4"/>
  <c r="T350" i="4"/>
  <c r="S350" i="4"/>
  <c r="R350" i="4"/>
  <c r="Q350" i="4"/>
  <c r="P350" i="4"/>
  <c r="O350" i="4"/>
  <c r="T318" i="4"/>
  <c r="S318" i="4"/>
  <c r="R318" i="4"/>
  <c r="Q318" i="4"/>
  <c r="P318" i="4"/>
  <c r="O318" i="4"/>
  <c r="T294" i="4"/>
  <c r="S294" i="4"/>
  <c r="R294" i="4"/>
  <c r="Q294" i="4"/>
  <c r="P294" i="4"/>
  <c r="O294" i="4"/>
  <c r="T262" i="4"/>
  <c r="S262" i="4"/>
  <c r="R262" i="4"/>
  <c r="Q262" i="4"/>
  <c r="P262" i="4"/>
  <c r="O262" i="4"/>
  <c r="T238" i="4"/>
  <c r="S238" i="4"/>
  <c r="R238" i="4"/>
  <c r="Q238" i="4"/>
  <c r="P238" i="4"/>
  <c r="O238" i="4"/>
  <c r="T214" i="4"/>
  <c r="R214" i="4"/>
  <c r="S214" i="4"/>
  <c r="P214" i="4"/>
  <c r="Q214" i="4"/>
  <c r="O214" i="4"/>
  <c r="T182" i="4"/>
  <c r="S182" i="4"/>
  <c r="R182" i="4"/>
  <c r="P182" i="4"/>
  <c r="O182" i="4"/>
  <c r="T150" i="4"/>
  <c r="S150" i="4"/>
  <c r="R150" i="4"/>
  <c r="Q150" i="4"/>
  <c r="P150" i="4"/>
  <c r="O150" i="4"/>
  <c r="T126" i="4"/>
  <c r="S126" i="4"/>
  <c r="R126" i="4"/>
  <c r="P126" i="4"/>
  <c r="Q126" i="4"/>
  <c r="O126" i="4"/>
  <c r="T102" i="4"/>
  <c r="S102" i="4"/>
  <c r="R102" i="4"/>
  <c r="Q102" i="4"/>
  <c r="P102" i="4"/>
  <c r="O102" i="4"/>
  <c r="T78" i="4"/>
  <c r="S78" i="4"/>
  <c r="R78" i="4"/>
  <c r="Q78" i="4"/>
  <c r="P78" i="4"/>
  <c r="O78" i="4"/>
  <c r="T22" i="4"/>
  <c r="S22" i="4"/>
  <c r="R22" i="4"/>
  <c r="Q22" i="4"/>
  <c r="P22" i="4"/>
  <c r="O22" i="4"/>
  <c r="S1516" i="4"/>
  <c r="T1516" i="4"/>
  <c r="R1516" i="4"/>
  <c r="P1516" i="4"/>
  <c r="Q1516" i="4"/>
  <c r="O1516" i="4"/>
  <c r="S1508" i="4"/>
  <c r="T1508" i="4"/>
  <c r="R1508" i="4"/>
  <c r="P1508" i="4"/>
  <c r="Q1508" i="4"/>
  <c r="O1508" i="4"/>
  <c r="S1500" i="4"/>
  <c r="T1500" i="4"/>
  <c r="R1500" i="4"/>
  <c r="P1500" i="4"/>
  <c r="Q1500" i="4"/>
  <c r="O1500" i="4"/>
  <c r="S1492" i="4"/>
  <c r="T1492" i="4"/>
  <c r="R1492" i="4"/>
  <c r="P1492" i="4"/>
  <c r="Q1492" i="4"/>
  <c r="O1492" i="4"/>
  <c r="S1484" i="4"/>
  <c r="T1484" i="4"/>
  <c r="R1484" i="4"/>
  <c r="Q1484" i="4"/>
  <c r="O1484" i="4"/>
  <c r="P1484" i="4"/>
  <c r="S1476" i="4"/>
  <c r="T1476" i="4"/>
  <c r="R1476" i="4"/>
  <c r="Q1476" i="4"/>
  <c r="P1476" i="4"/>
  <c r="O1476" i="4"/>
  <c r="S1468" i="4"/>
  <c r="T1468" i="4"/>
  <c r="R1468" i="4"/>
  <c r="Q1468" i="4"/>
  <c r="P1468" i="4"/>
  <c r="O1468" i="4"/>
  <c r="S1460" i="4"/>
  <c r="T1460" i="4"/>
  <c r="R1460" i="4"/>
  <c r="Q1460" i="4"/>
  <c r="P1460" i="4"/>
  <c r="O1460" i="4"/>
  <c r="S1452" i="4"/>
  <c r="T1452" i="4"/>
  <c r="R1452" i="4"/>
  <c r="Q1452" i="4"/>
  <c r="P1452" i="4"/>
  <c r="O1452" i="4"/>
  <c r="S1444" i="4"/>
  <c r="T1444" i="4"/>
  <c r="R1444" i="4"/>
  <c r="Q1444" i="4"/>
  <c r="P1444" i="4"/>
  <c r="O1444" i="4"/>
  <c r="S1436" i="4"/>
  <c r="T1436" i="4"/>
  <c r="R1436" i="4"/>
  <c r="Q1436" i="4"/>
  <c r="P1436" i="4"/>
  <c r="O1436" i="4"/>
  <c r="T1428" i="4"/>
  <c r="S1428" i="4"/>
  <c r="R1428" i="4"/>
  <c r="Q1428" i="4"/>
  <c r="O1428" i="4"/>
  <c r="P1428" i="4"/>
  <c r="T1420" i="4"/>
  <c r="S1420" i="4"/>
  <c r="R1420" i="4"/>
  <c r="Q1420" i="4"/>
  <c r="P1420" i="4"/>
  <c r="O1420" i="4"/>
  <c r="T1412" i="4"/>
  <c r="S1412" i="4"/>
  <c r="R1412" i="4"/>
  <c r="Q1412" i="4"/>
  <c r="P1412" i="4"/>
  <c r="O1412" i="4"/>
  <c r="T1404" i="4"/>
  <c r="S1404" i="4"/>
  <c r="R1404" i="4"/>
  <c r="Q1404" i="4"/>
  <c r="P1404" i="4"/>
  <c r="O1404" i="4"/>
  <c r="T1396" i="4"/>
  <c r="S1396" i="4"/>
  <c r="R1396" i="4"/>
  <c r="Q1396" i="4"/>
  <c r="P1396" i="4"/>
  <c r="O1396" i="4"/>
  <c r="T1388" i="4"/>
  <c r="S1388" i="4"/>
  <c r="R1388" i="4"/>
  <c r="Q1388" i="4"/>
  <c r="P1388" i="4"/>
  <c r="O1388" i="4"/>
  <c r="T1380" i="4"/>
  <c r="S1380" i="4"/>
  <c r="R1380" i="4"/>
  <c r="Q1380" i="4"/>
  <c r="P1380" i="4"/>
  <c r="O1380" i="4"/>
  <c r="T1372" i="4"/>
  <c r="S1372" i="4"/>
  <c r="R1372" i="4"/>
  <c r="P1372" i="4"/>
  <c r="O1372" i="4"/>
  <c r="Q1372" i="4"/>
  <c r="T1364" i="4"/>
  <c r="S1364" i="4"/>
  <c r="R1364" i="4"/>
  <c r="Q1364" i="4"/>
  <c r="O1364" i="4"/>
  <c r="P1364" i="4"/>
  <c r="T1356" i="4"/>
  <c r="S1356" i="4"/>
  <c r="R1356" i="4"/>
  <c r="Q1356" i="4"/>
  <c r="O1356" i="4"/>
  <c r="P1356" i="4"/>
  <c r="T1348" i="4"/>
  <c r="S1348" i="4"/>
  <c r="R1348" i="4"/>
  <c r="Q1348" i="4"/>
  <c r="P1348" i="4"/>
  <c r="O1348" i="4"/>
  <c r="T1340" i="4"/>
  <c r="S1340" i="4"/>
  <c r="R1340" i="4"/>
  <c r="Q1340" i="4"/>
  <c r="O1340" i="4"/>
  <c r="P1340" i="4"/>
  <c r="T1332" i="4"/>
  <c r="S1332" i="4"/>
  <c r="R1332" i="4"/>
  <c r="Q1332" i="4"/>
  <c r="O1332" i="4"/>
  <c r="P1332" i="4"/>
  <c r="T1324" i="4"/>
  <c r="S1324" i="4"/>
  <c r="R1324" i="4"/>
  <c r="Q1324" i="4"/>
  <c r="O1324" i="4"/>
  <c r="T1316" i="4"/>
  <c r="S1316" i="4"/>
  <c r="Q1316" i="4"/>
  <c r="R1316" i="4"/>
  <c r="P1316" i="4"/>
  <c r="O1316" i="4"/>
  <c r="T1308" i="4"/>
  <c r="S1308" i="4"/>
  <c r="R1308" i="4"/>
  <c r="Q1308" i="4"/>
  <c r="O1308" i="4"/>
  <c r="P1308" i="4"/>
  <c r="T1300" i="4"/>
  <c r="S1300" i="4"/>
  <c r="R1300" i="4"/>
  <c r="O1300" i="4"/>
  <c r="P1300" i="4"/>
  <c r="Q1300" i="4"/>
  <c r="T1292" i="4"/>
  <c r="S1292" i="4"/>
  <c r="R1292" i="4"/>
  <c r="Q1292" i="4"/>
  <c r="O1292" i="4"/>
  <c r="P1292" i="4"/>
  <c r="T1284" i="4"/>
  <c r="S1284" i="4"/>
  <c r="R1284" i="4"/>
  <c r="Q1284" i="4"/>
  <c r="P1284" i="4"/>
  <c r="O1284" i="4"/>
  <c r="T1276" i="4"/>
  <c r="S1276" i="4"/>
  <c r="R1276" i="4"/>
  <c r="Q1276" i="4"/>
  <c r="O1276" i="4"/>
  <c r="P1276" i="4"/>
  <c r="T1268" i="4"/>
  <c r="S1268" i="4"/>
  <c r="R1268" i="4"/>
  <c r="Q1268" i="4"/>
  <c r="O1268" i="4"/>
  <c r="P1268" i="4"/>
  <c r="T1260" i="4"/>
  <c r="S1260" i="4"/>
  <c r="R1260" i="4"/>
  <c r="Q1260" i="4"/>
  <c r="O1260" i="4"/>
  <c r="P1260" i="4"/>
  <c r="T1252" i="4"/>
  <c r="S1252" i="4"/>
  <c r="R1252" i="4"/>
  <c r="Q1252" i="4"/>
  <c r="P1252" i="4"/>
  <c r="O1252" i="4"/>
  <c r="T1244" i="4"/>
  <c r="S1244" i="4"/>
  <c r="R1244" i="4"/>
  <c r="Q1244" i="4"/>
  <c r="O1244" i="4"/>
  <c r="P1244" i="4"/>
  <c r="T1236" i="4"/>
  <c r="S1236" i="4"/>
  <c r="R1236" i="4"/>
  <c r="Q1236" i="4"/>
  <c r="O1236" i="4"/>
  <c r="P1236" i="4"/>
  <c r="T1228" i="4"/>
  <c r="S1228" i="4"/>
  <c r="R1228" i="4"/>
  <c r="Q1228" i="4"/>
  <c r="O1228" i="4"/>
  <c r="P1228" i="4"/>
  <c r="T1220" i="4"/>
  <c r="S1220" i="4"/>
  <c r="R1220" i="4"/>
  <c r="Q1220" i="4"/>
  <c r="P1220" i="4"/>
  <c r="O1220" i="4"/>
  <c r="T1212" i="4"/>
  <c r="S1212" i="4"/>
  <c r="R1212" i="4"/>
  <c r="Q1212" i="4"/>
  <c r="O1212" i="4"/>
  <c r="P1212" i="4"/>
  <c r="T1204" i="4"/>
  <c r="S1204" i="4"/>
  <c r="R1204" i="4"/>
  <c r="Q1204" i="4"/>
  <c r="O1204" i="4"/>
  <c r="P1204" i="4"/>
  <c r="T1196" i="4"/>
  <c r="S1196" i="4"/>
  <c r="R1196" i="4"/>
  <c r="Q1196" i="4"/>
  <c r="O1196" i="4"/>
  <c r="T1188" i="4"/>
  <c r="S1188" i="4"/>
  <c r="Q1188" i="4"/>
  <c r="R1188" i="4"/>
  <c r="P1188" i="4"/>
  <c r="O1188" i="4"/>
  <c r="T1180" i="4"/>
  <c r="S1180" i="4"/>
  <c r="R1180" i="4"/>
  <c r="Q1180" i="4"/>
  <c r="O1180" i="4"/>
  <c r="P1180" i="4"/>
  <c r="T1172" i="4"/>
  <c r="S1172" i="4"/>
  <c r="R1172" i="4"/>
  <c r="Q1172" i="4"/>
  <c r="O1172" i="4"/>
  <c r="P1172" i="4"/>
  <c r="T1164" i="4"/>
  <c r="S1164" i="4"/>
  <c r="R1164" i="4"/>
  <c r="Q1164" i="4"/>
  <c r="O1164" i="4"/>
  <c r="P1164" i="4"/>
  <c r="T1156" i="4"/>
  <c r="S1156" i="4"/>
  <c r="R1156" i="4"/>
  <c r="Q1156" i="4"/>
  <c r="P1156" i="4"/>
  <c r="O1156" i="4"/>
  <c r="T1148" i="4"/>
  <c r="S1148" i="4"/>
  <c r="R1148" i="4"/>
  <c r="Q1148" i="4"/>
  <c r="O1148" i="4"/>
  <c r="P1148" i="4"/>
  <c r="T1140" i="4"/>
  <c r="S1140" i="4"/>
  <c r="R1140" i="4"/>
  <c r="Q1140" i="4"/>
  <c r="O1140" i="4"/>
  <c r="P1140" i="4"/>
  <c r="T1132" i="4"/>
  <c r="S1132" i="4"/>
  <c r="R1132" i="4"/>
  <c r="Q1132" i="4"/>
  <c r="O1132" i="4"/>
  <c r="P1132" i="4"/>
  <c r="T1124" i="4"/>
  <c r="S1124" i="4"/>
  <c r="R1124" i="4"/>
  <c r="Q1124" i="4"/>
  <c r="P1124" i="4"/>
  <c r="O1124" i="4"/>
  <c r="T1116" i="4"/>
  <c r="S1116" i="4"/>
  <c r="R1116" i="4"/>
  <c r="O1116" i="4"/>
  <c r="P1116" i="4"/>
  <c r="Q1116" i="4"/>
  <c r="T1108" i="4"/>
  <c r="S1108" i="4"/>
  <c r="R1108" i="4"/>
  <c r="Q1108" i="4"/>
  <c r="O1108" i="4"/>
  <c r="P1108" i="4"/>
  <c r="T1100" i="4"/>
  <c r="S1100" i="4"/>
  <c r="R1100" i="4"/>
  <c r="Q1100" i="4"/>
  <c r="O1100" i="4"/>
  <c r="P1100" i="4"/>
  <c r="T1092" i="4"/>
  <c r="S1092" i="4"/>
  <c r="R1092" i="4"/>
  <c r="Q1092" i="4"/>
  <c r="P1092" i="4"/>
  <c r="O1092" i="4"/>
  <c r="T1084" i="4"/>
  <c r="S1084" i="4"/>
  <c r="R1084" i="4"/>
  <c r="Q1084" i="4"/>
  <c r="P1084" i="4"/>
  <c r="O1084" i="4"/>
  <c r="T1076" i="4"/>
  <c r="S1076" i="4"/>
  <c r="R1076" i="4"/>
  <c r="Q1076" i="4"/>
  <c r="P1076" i="4"/>
  <c r="O1076" i="4"/>
  <c r="T1068" i="4"/>
  <c r="S1068" i="4"/>
  <c r="R1068" i="4"/>
  <c r="Q1068" i="4"/>
  <c r="O1068" i="4"/>
  <c r="T1060" i="4"/>
  <c r="S1060" i="4"/>
  <c r="Q1060" i="4"/>
  <c r="R1060" i="4"/>
  <c r="P1060" i="4"/>
  <c r="O1060" i="4"/>
  <c r="T1052" i="4"/>
  <c r="S1052" i="4"/>
  <c r="R1052" i="4"/>
  <c r="Q1052" i="4"/>
  <c r="P1052" i="4"/>
  <c r="O1052" i="4"/>
  <c r="T1044" i="4"/>
  <c r="S1044" i="4"/>
  <c r="R1044" i="4"/>
  <c r="Q1044" i="4"/>
  <c r="P1044" i="4"/>
  <c r="O1044" i="4"/>
  <c r="T1036" i="4"/>
  <c r="S1036" i="4"/>
  <c r="R1036" i="4"/>
  <c r="Q1036" i="4"/>
  <c r="P1036" i="4"/>
  <c r="O1036" i="4"/>
  <c r="T1028" i="4"/>
  <c r="S1028" i="4"/>
  <c r="R1028" i="4"/>
  <c r="Q1028" i="4"/>
  <c r="P1028" i="4"/>
  <c r="O1028" i="4"/>
  <c r="T1020" i="4"/>
  <c r="S1020" i="4"/>
  <c r="R1020" i="4"/>
  <c r="Q1020" i="4"/>
  <c r="P1020" i="4"/>
  <c r="O1020" i="4"/>
  <c r="T1012" i="4"/>
  <c r="S1012" i="4"/>
  <c r="R1012" i="4"/>
  <c r="Q1012" i="4"/>
  <c r="P1012" i="4"/>
  <c r="O1012" i="4"/>
  <c r="T1004" i="4"/>
  <c r="S1004" i="4"/>
  <c r="R1004" i="4"/>
  <c r="Q1004" i="4"/>
  <c r="P1004" i="4"/>
  <c r="O1004" i="4"/>
  <c r="T996" i="4"/>
  <c r="S996" i="4"/>
  <c r="R996" i="4"/>
  <c r="Q996" i="4"/>
  <c r="P996" i="4"/>
  <c r="O996" i="4"/>
  <c r="T988" i="4"/>
  <c r="S988" i="4"/>
  <c r="R988" i="4"/>
  <c r="Q988" i="4"/>
  <c r="P988" i="4"/>
  <c r="O988" i="4"/>
  <c r="T980" i="4"/>
  <c r="S980" i="4"/>
  <c r="R980" i="4"/>
  <c r="Q980" i="4"/>
  <c r="P980" i="4"/>
  <c r="O980" i="4"/>
  <c r="T972" i="4"/>
  <c r="S972" i="4"/>
  <c r="R972" i="4"/>
  <c r="Q972" i="4"/>
  <c r="O972" i="4"/>
  <c r="P972" i="4"/>
  <c r="T964" i="4"/>
  <c r="S964" i="4"/>
  <c r="R964" i="4"/>
  <c r="Q964" i="4"/>
  <c r="P964" i="4"/>
  <c r="O964" i="4"/>
  <c r="T956" i="4"/>
  <c r="S956" i="4"/>
  <c r="R956" i="4"/>
  <c r="Q956" i="4"/>
  <c r="P956" i="4"/>
  <c r="O956" i="4"/>
  <c r="T948" i="4"/>
  <c r="S948" i="4"/>
  <c r="R948" i="4"/>
  <c r="Q948" i="4"/>
  <c r="P948" i="4"/>
  <c r="O948" i="4"/>
  <c r="T940" i="4"/>
  <c r="S940" i="4"/>
  <c r="R940" i="4"/>
  <c r="Q940" i="4"/>
  <c r="O940" i="4"/>
  <c r="T932" i="4"/>
  <c r="S932" i="4"/>
  <c r="Q932" i="4"/>
  <c r="R932" i="4"/>
  <c r="P932" i="4"/>
  <c r="O932" i="4"/>
  <c r="T924" i="4"/>
  <c r="S924" i="4"/>
  <c r="R924" i="4"/>
  <c r="Q924" i="4"/>
  <c r="P924" i="4"/>
  <c r="O924" i="4"/>
  <c r="T916" i="4"/>
  <c r="S916" i="4"/>
  <c r="R916" i="4"/>
  <c r="Q916" i="4"/>
  <c r="P916" i="4"/>
  <c r="O916" i="4"/>
  <c r="T908" i="4"/>
  <c r="S908" i="4"/>
  <c r="R908" i="4"/>
  <c r="Q908" i="4"/>
  <c r="P908" i="4"/>
  <c r="O908" i="4"/>
  <c r="T900" i="4"/>
  <c r="S900" i="4"/>
  <c r="Q900" i="4"/>
  <c r="R900" i="4"/>
  <c r="P900" i="4"/>
  <c r="O900" i="4"/>
  <c r="T892" i="4"/>
  <c r="S892" i="4"/>
  <c r="R892" i="4"/>
  <c r="Q892" i="4"/>
  <c r="P892" i="4"/>
  <c r="O892" i="4"/>
  <c r="T884" i="4"/>
  <c r="S884" i="4"/>
  <c r="R884" i="4"/>
  <c r="Q884" i="4"/>
  <c r="P884" i="4"/>
  <c r="O884" i="4"/>
  <c r="T876" i="4"/>
  <c r="S876" i="4"/>
  <c r="R876" i="4"/>
  <c r="Q876" i="4"/>
  <c r="P876" i="4"/>
  <c r="O876" i="4"/>
  <c r="T868" i="4"/>
  <c r="S868" i="4"/>
  <c r="R868" i="4"/>
  <c r="Q868" i="4"/>
  <c r="P868" i="4"/>
  <c r="O868" i="4"/>
  <c r="T860" i="4"/>
  <c r="S860" i="4"/>
  <c r="R860" i="4"/>
  <c r="Q860" i="4"/>
  <c r="P860" i="4"/>
  <c r="O860" i="4"/>
  <c r="T852" i="4"/>
  <c r="S852" i="4"/>
  <c r="R852" i="4"/>
  <c r="Q852" i="4"/>
  <c r="P852" i="4"/>
  <c r="O852" i="4"/>
  <c r="T844" i="4"/>
  <c r="R844" i="4"/>
  <c r="S844" i="4"/>
  <c r="Q844" i="4"/>
  <c r="P844" i="4"/>
  <c r="O844" i="4"/>
  <c r="T836" i="4"/>
  <c r="S836" i="4"/>
  <c r="R836" i="4"/>
  <c r="Q836" i="4"/>
  <c r="P836" i="4"/>
  <c r="O836" i="4"/>
  <c r="T828" i="4"/>
  <c r="S828" i="4"/>
  <c r="R828" i="4"/>
  <c r="Q828" i="4"/>
  <c r="O828" i="4"/>
  <c r="T820" i="4"/>
  <c r="S820" i="4"/>
  <c r="R820" i="4"/>
  <c r="Q820" i="4"/>
  <c r="P820" i="4"/>
  <c r="O820" i="4"/>
  <c r="T812" i="4"/>
  <c r="S812" i="4"/>
  <c r="R812" i="4"/>
  <c r="Q812" i="4"/>
  <c r="P812" i="4"/>
  <c r="O812" i="4"/>
  <c r="T804" i="4"/>
  <c r="S804" i="4"/>
  <c r="R804" i="4"/>
  <c r="Q804" i="4"/>
  <c r="P804" i="4"/>
  <c r="O804" i="4"/>
  <c r="T796" i="4"/>
  <c r="S796" i="4"/>
  <c r="R796" i="4"/>
  <c r="Q796" i="4"/>
  <c r="P796" i="4"/>
  <c r="O796" i="4"/>
  <c r="T788" i="4"/>
  <c r="S788" i="4"/>
  <c r="R788" i="4"/>
  <c r="Q788" i="4"/>
  <c r="O788" i="4"/>
  <c r="P788" i="4"/>
  <c r="T780" i="4"/>
  <c r="S780" i="4"/>
  <c r="R780" i="4"/>
  <c r="Q780" i="4"/>
  <c r="P780" i="4"/>
  <c r="O780" i="4"/>
  <c r="T772" i="4"/>
  <c r="S772" i="4"/>
  <c r="R772" i="4"/>
  <c r="Q772" i="4"/>
  <c r="O772" i="4"/>
  <c r="T764" i="4"/>
  <c r="S764" i="4"/>
  <c r="R764" i="4"/>
  <c r="Q764" i="4"/>
  <c r="P764" i="4"/>
  <c r="O764" i="4"/>
  <c r="T756" i="4"/>
  <c r="S756" i="4"/>
  <c r="Q756" i="4"/>
  <c r="R756" i="4"/>
  <c r="O756" i="4"/>
  <c r="P756" i="4"/>
  <c r="T748" i="4"/>
  <c r="S748" i="4"/>
  <c r="R748" i="4"/>
  <c r="Q748" i="4"/>
  <c r="P748" i="4"/>
  <c r="O748" i="4"/>
  <c r="T740" i="4"/>
  <c r="S740" i="4"/>
  <c r="Q740" i="4"/>
  <c r="R740" i="4"/>
  <c r="P740" i="4"/>
  <c r="O740" i="4"/>
  <c r="T732" i="4"/>
  <c r="S732" i="4"/>
  <c r="R732" i="4"/>
  <c r="Q732" i="4"/>
  <c r="P732" i="4"/>
  <c r="O732" i="4"/>
  <c r="T724" i="4"/>
  <c r="S724" i="4"/>
  <c r="R724" i="4"/>
  <c r="Q724" i="4"/>
  <c r="O724" i="4"/>
  <c r="P724" i="4"/>
  <c r="T716" i="4"/>
  <c r="S716" i="4"/>
  <c r="R716" i="4"/>
  <c r="P716" i="4"/>
  <c r="O716" i="4"/>
  <c r="T708" i="4"/>
  <c r="S708" i="4"/>
  <c r="R708" i="4"/>
  <c r="Q708" i="4"/>
  <c r="O708" i="4"/>
  <c r="T700" i="4"/>
  <c r="S700" i="4"/>
  <c r="R700" i="4"/>
  <c r="Q700" i="4"/>
  <c r="P700" i="4"/>
  <c r="O700" i="4"/>
  <c r="T692" i="4"/>
  <c r="S692" i="4"/>
  <c r="Q692" i="4"/>
  <c r="R692" i="4"/>
  <c r="O692" i="4"/>
  <c r="P692" i="4"/>
  <c r="T684" i="4"/>
  <c r="S684" i="4"/>
  <c r="R684" i="4"/>
  <c r="Q684" i="4"/>
  <c r="P684" i="4"/>
  <c r="O684" i="4"/>
  <c r="T676" i="4"/>
  <c r="S676" i="4"/>
  <c r="Q676" i="4"/>
  <c r="R676" i="4"/>
  <c r="P676" i="4"/>
  <c r="O676" i="4"/>
  <c r="T668" i="4"/>
  <c r="S668" i="4"/>
  <c r="R668" i="4"/>
  <c r="Q668" i="4"/>
  <c r="P668" i="4"/>
  <c r="O668" i="4"/>
  <c r="T660" i="4"/>
  <c r="S660" i="4"/>
  <c r="R660" i="4"/>
  <c r="Q660" i="4"/>
  <c r="O660" i="4"/>
  <c r="P660" i="4"/>
  <c r="T652" i="4"/>
  <c r="S652" i="4"/>
  <c r="R652" i="4"/>
  <c r="Q652" i="4"/>
  <c r="P652" i="4"/>
  <c r="O652" i="4"/>
  <c r="T644" i="4"/>
  <c r="S644" i="4"/>
  <c r="R644" i="4"/>
  <c r="Q644" i="4"/>
  <c r="O644" i="4"/>
  <c r="T636" i="4"/>
  <c r="R636" i="4"/>
  <c r="S636" i="4"/>
  <c r="Q636" i="4"/>
  <c r="P636" i="4"/>
  <c r="O636" i="4"/>
  <c r="T628" i="4"/>
  <c r="S628" i="4"/>
  <c r="R628" i="4"/>
  <c r="Q628" i="4"/>
  <c r="O628" i="4"/>
  <c r="P628" i="4"/>
  <c r="T620" i="4"/>
  <c r="S620" i="4"/>
  <c r="R620" i="4"/>
  <c r="Q620" i="4"/>
  <c r="P620" i="4"/>
  <c r="O620" i="4"/>
  <c r="T612" i="4"/>
  <c r="S612" i="4"/>
  <c r="R612" i="4"/>
  <c r="Q612" i="4"/>
  <c r="P612" i="4"/>
  <c r="O612" i="4"/>
  <c r="T604" i="4"/>
  <c r="S604" i="4"/>
  <c r="R604" i="4"/>
  <c r="Q604" i="4"/>
  <c r="P604" i="4"/>
  <c r="O604" i="4"/>
  <c r="T596" i="4"/>
  <c r="S596" i="4"/>
  <c r="R596" i="4"/>
  <c r="Q596" i="4"/>
  <c r="P596" i="4"/>
  <c r="O596" i="4"/>
  <c r="T588" i="4"/>
  <c r="S588" i="4"/>
  <c r="R588" i="4"/>
  <c r="Q588" i="4"/>
  <c r="P588" i="4"/>
  <c r="O588" i="4"/>
  <c r="T580" i="4"/>
  <c r="S580" i="4"/>
  <c r="R580" i="4"/>
  <c r="Q580" i="4"/>
  <c r="P580" i="4"/>
  <c r="O580" i="4"/>
  <c r="T572" i="4"/>
  <c r="S572" i="4"/>
  <c r="R572" i="4"/>
  <c r="Q572" i="4"/>
  <c r="P572" i="4"/>
  <c r="O572" i="4"/>
  <c r="T564" i="4"/>
  <c r="S564" i="4"/>
  <c r="R564" i="4"/>
  <c r="Q564" i="4"/>
  <c r="P564" i="4"/>
  <c r="O564" i="4"/>
  <c r="T556" i="4"/>
  <c r="S556" i="4"/>
  <c r="R556" i="4"/>
  <c r="Q556" i="4"/>
  <c r="P556" i="4"/>
  <c r="O556" i="4"/>
  <c r="T548" i="4"/>
  <c r="S548" i="4"/>
  <c r="R548" i="4"/>
  <c r="Q548" i="4"/>
  <c r="P548" i="4"/>
  <c r="O548" i="4"/>
  <c r="T540" i="4"/>
  <c r="S540" i="4"/>
  <c r="R540" i="4"/>
  <c r="Q540" i="4"/>
  <c r="O540" i="4"/>
  <c r="P540" i="4"/>
  <c r="T532" i="4"/>
  <c r="S532" i="4"/>
  <c r="R532" i="4"/>
  <c r="Q532" i="4"/>
  <c r="P532" i="4"/>
  <c r="O532" i="4"/>
  <c r="T524" i="4"/>
  <c r="R524" i="4"/>
  <c r="S524" i="4"/>
  <c r="Q524" i="4"/>
  <c r="P524" i="4"/>
  <c r="O524" i="4"/>
  <c r="T516" i="4"/>
  <c r="S516" i="4"/>
  <c r="R516" i="4"/>
  <c r="Q516" i="4"/>
  <c r="P516" i="4"/>
  <c r="O516" i="4"/>
  <c r="T508" i="4"/>
  <c r="S508" i="4"/>
  <c r="Q508" i="4"/>
  <c r="R508" i="4"/>
  <c r="P508" i="4"/>
  <c r="O508" i="4"/>
  <c r="T500" i="4"/>
  <c r="S500" i="4"/>
  <c r="R500" i="4"/>
  <c r="Q500" i="4"/>
  <c r="P500" i="4"/>
  <c r="O500" i="4"/>
  <c r="T492" i="4"/>
  <c r="S492" i="4"/>
  <c r="R492" i="4"/>
  <c r="Q492" i="4"/>
  <c r="P492" i="4"/>
  <c r="O492" i="4"/>
  <c r="T484" i="4"/>
  <c r="S484" i="4"/>
  <c r="R484" i="4"/>
  <c r="Q484" i="4"/>
  <c r="O484" i="4"/>
  <c r="T476" i="4"/>
  <c r="S476" i="4"/>
  <c r="Q476" i="4"/>
  <c r="R476" i="4"/>
  <c r="P476" i="4"/>
  <c r="O476" i="4"/>
  <c r="T468" i="4"/>
  <c r="S468" i="4"/>
  <c r="R468" i="4"/>
  <c r="Q468" i="4"/>
  <c r="P468" i="4"/>
  <c r="O468" i="4"/>
  <c r="T460" i="4"/>
  <c r="S460" i="4"/>
  <c r="R460" i="4"/>
  <c r="Q460" i="4"/>
  <c r="P460" i="4"/>
  <c r="O460" i="4"/>
  <c r="T452" i="4"/>
  <c r="S452" i="4"/>
  <c r="R452" i="4"/>
  <c r="Q452" i="4"/>
  <c r="P452" i="4"/>
  <c r="O452" i="4"/>
  <c r="T444" i="4"/>
  <c r="S444" i="4"/>
  <c r="Q444" i="4"/>
  <c r="R444" i="4"/>
  <c r="P444" i="4"/>
  <c r="O444" i="4"/>
  <c r="T436" i="4"/>
  <c r="S436" i="4"/>
  <c r="R436" i="4"/>
  <c r="Q436" i="4"/>
  <c r="P436" i="4"/>
  <c r="O436" i="4"/>
  <c r="T428" i="4"/>
  <c r="S428" i="4"/>
  <c r="R428" i="4"/>
  <c r="Q428" i="4"/>
  <c r="P428" i="4"/>
  <c r="O428" i="4"/>
  <c r="T420" i="4"/>
  <c r="S420" i="4"/>
  <c r="R420" i="4"/>
  <c r="Q420" i="4"/>
  <c r="P420" i="4"/>
  <c r="O420" i="4"/>
  <c r="T412" i="4"/>
  <c r="S412" i="4"/>
  <c r="Q412" i="4"/>
  <c r="R412" i="4"/>
  <c r="P412" i="4"/>
  <c r="O412" i="4"/>
  <c r="T404" i="4"/>
  <c r="S404" i="4"/>
  <c r="R404" i="4"/>
  <c r="Q404" i="4"/>
  <c r="P404" i="4"/>
  <c r="O404" i="4"/>
  <c r="T396" i="4"/>
  <c r="S396" i="4"/>
  <c r="R396" i="4"/>
  <c r="Q396" i="4"/>
  <c r="P396" i="4"/>
  <c r="O396" i="4"/>
  <c r="T388" i="4"/>
  <c r="S388" i="4"/>
  <c r="R388" i="4"/>
  <c r="Q388" i="4"/>
  <c r="P388" i="4"/>
  <c r="O388" i="4"/>
  <c r="T380" i="4"/>
  <c r="S380" i="4"/>
  <c r="R380" i="4"/>
  <c r="Q380" i="4"/>
  <c r="P380" i="4"/>
  <c r="O380" i="4"/>
  <c r="T372" i="4"/>
  <c r="S372" i="4"/>
  <c r="R372" i="4"/>
  <c r="Q372" i="4"/>
  <c r="P372" i="4"/>
  <c r="O372" i="4"/>
  <c r="T364" i="4"/>
  <c r="S364" i="4"/>
  <c r="R364" i="4"/>
  <c r="Q364" i="4"/>
  <c r="P364" i="4"/>
  <c r="O364" i="4"/>
  <c r="T356" i="4"/>
  <c r="S356" i="4"/>
  <c r="R356" i="4"/>
  <c r="Q356" i="4"/>
  <c r="P356" i="4"/>
  <c r="O356" i="4"/>
  <c r="T348" i="4"/>
  <c r="S348" i="4"/>
  <c r="Q348" i="4"/>
  <c r="R348" i="4"/>
  <c r="P348" i="4"/>
  <c r="O348" i="4"/>
  <c r="T340" i="4"/>
  <c r="S340" i="4"/>
  <c r="R340" i="4"/>
  <c r="Q340" i="4"/>
  <c r="P340" i="4"/>
  <c r="O340" i="4"/>
  <c r="T332" i="4"/>
  <c r="S332" i="4"/>
  <c r="R332" i="4"/>
  <c r="Q332" i="4"/>
  <c r="P332" i="4"/>
  <c r="O332" i="4"/>
  <c r="T324" i="4"/>
  <c r="S324" i="4"/>
  <c r="R324" i="4"/>
  <c r="Q324" i="4"/>
  <c r="P324" i="4"/>
  <c r="O324" i="4"/>
  <c r="T316" i="4"/>
  <c r="S316" i="4"/>
  <c r="R316" i="4"/>
  <c r="Q316" i="4"/>
  <c r="P316" i="4"/>
  <c r="O316" i="4"/>
  <c r="T308" i="4"/>
  <c r="S308" i="4"/>
  <c r="R308" i="4"/>
  <c r="Q308" i="4"/>
  <c r="P308" i="4"/>
  <c r="O308" i="4"/>
  <c r="T300" i="4"/>
  <c r="S300" i="4"/>
  <c r="R300" i="4"/>
  <c r="Q300" i="4"/>
  <c r="P300" i="4"/>
  <c r="O300" i="4"/>
  <c r="T292" i="4"/>
  <c r="S292" i="4"/>
  <c r="Q292" i="4"/>
  <c r="R292" i="4"/>
  <c r="P292" i="4"/>
  <c r="T284" i="4"/>
  <c r="S284" i="4"/>
  <c r="R284" i="4"/>
  <c r="Q284" i="4"/>
  <c r="P284" i="4"/>
  <c r="T276" i="4"/>
  <c r="S276" i="4"/>
  <c r="R276" i="4"/>
  <c r="Q276" i="4"/>
  <c r="P276" i="4"/>
  <c r="T268" i="4"/>
  <c r="S268" i="4"/>
  <c r="R268" i="4"/>
  <c r="Q268" i="4"/>
  <c r="P268" i="4"/>
  <c r="T260" i="4"/>
  <c r="S260" i="4"/>
  <c r="R260" i="4"/>
  <c r="Q260" i="4"/>
  <c r="P260" i="4"/>
  <c r="T252" i="4"/>
  <c r="S252" i="4"/>
  <c r="Q252" i="4"/>
  <c r="R252" i="4"/>
  <c r="P252" i="4"/>
  <c r="T244" i="4"/>
  <c r="S244" i="4"/>
  <c r="Q244" i="4"/>
  <c r="R244" i="4"/>
  <c r="P244" i="4"/>
  <c r="T236" i="4"/>
  <c r="S236" i="4"/>
  <c r="R236" i="4"/>
  <c r="Q236" i="4"/>
  <c r="P236" i="4"/>
  <c r="T228" i="4"/>
  <c r="S228" i="4"/>
  <c r="Q228" i="4"/>
  <c r="R228" i="4"/>
  <c r="P228" i="4"/>
  <c r="T220" i="4"/>
  <c r="S220" i="4"/>
  <c r="R220" i="4"/>
  <c r="Q220" i="4"/>
  <c r="P220" i="4"/>
  <c r="T212" i="4"/>
  <c r="S212" i="4"/>
  <c r="R212" i="4"/>
  <c r="Q212" i="4"/>
  <c r="P212" i="4"/>
  <c r="T204" i="4"/>
  <c r="S204" i="4"/>
  <c r="R204" i="4"/>
  <c r="Q204" i="4"/>
  <c r="P204" i="4"/>
  <c r="T196" i="4"/>
  <c r="S196" i="4"/>
  <c r="R196" i="4"/>
  <c r="Q196" i="4"/>
  <c r="P196" i="4"/>
  <c r="T188" i="4"/>
  <c r="S188" i="4"/>
  <c r="Q188" i="4"/>
  <c r="R188" i="4"/>
  <c r="P188" i="4"/>
  <c r="T180" i="4"/>
  <c r="S180" i="4"/>
  <c r="Q180" i="4"/>
  <c r="R180" i="4"/>
  <c r="P180" i="4"/>
  <c r="T172" i="4"/>
  <c r="S172" i="4"/>
  <c r="Q172" i="4"/>
  <c r="R172" i="4"/>
  <c r="P172" i="4"/>
  <c r="T164" i="4"/>
  <c r="S164" i="4"/>
  <c r="R164" i="4"/>
  <c r="Q164" i="4"/>
  <c r="P164" i="4"/>
  <c r="T156" i="4"/>
  <c r="S156" i="4"/>
  <c r="Q156" i="4"/>
  <c r="R156" i="4"/>
  <c r="P156" i="4"/>
  <c r="T148" i="4"/>
  <c r="S148" i="4"/>
  <c r="Q148" i="4"/>
  <c r="R148" i="4"/>
  <c r="P148" i="4"/>
  <c r="T140" i="4"/>
  <c r="S140" i="4"/>
  <c r="R140" i="4"/>
  <c r="Q140" i="4"/>
  <c r="P140" i="4"/>
  <c r="T132" i="4"/>
  <c r="S132" i="4"/>
  <c r="Q132" i="4"/>
  <c r="R132" i="4"/>
  <c r="P132" i="4"/>
  <c r="T124" i="4"/>
  <c r="S124" i="4"/>
  <c r="Q124" i="4"/>
  <c r="P124" i="4"/>
  <c r="R124" i="4"/>
  <c r="T116" i="4"/>
  <c r="S116" i="4"/>
  <c r="Q116" i="4"/>
  <c r="R116" i="4"/>
  <c r="P116" i="4"/>
  <c r="T108" i="4"/>
  <c r="S108" i="4"/>
  <c r="Q108" i="4"/>
  <c r="R108" i="4"/>
  <c r="P108" i="4"/>
  <c r="T100" i="4"/>
  <c r="S100" i="4"/>
  <c r="R100" i="4"/>
  <c r="Q100" i="4"/>
  <c r="P100" i="4"/>
  <c r="T92" i="4"/>
  <c r="S92" i="4"/>
  <c r="Q92" i="4"/>
  <c r="R92" i="4"/>
  <c r="P92" i="4"/>
  <c r="T84" i="4"/>
  <c r="S84" i="4"/>
  <c r="Q84" i="4"/>
  <c r="R84" i="4"/>
  <c r="P84" i="4"/>
  <c r="T76" i="4"/>
  <c r="S76" i="4"/>
  <c r="R76" i="4"/>
  <c r="Q76" i="4"/>
  <c r="P76" i="4"/>
  <c r="T68" i="4"/>
  <c r="S68" i="4"/>
  <c r="Q68" i="4"/>
  <c r="R68" i="4"/>
  <c r="P68" i="4"/>
  <c r="T60" i="4"/>
  <c r="S60" i="4"/>
  <c r="Q60" i="4"/>
  <c r="R60" i="4"/>
  <c r="P60" i="4"/>
  <c r="T52" i="4"/>
  <c r="S52" i="4"/>
  <c r="Q52" i="4"/>
  <c r="R52" i="4"/>
  <c r="P52" i="4"/>
  <c r="T44" i="4"/>
  <c r="S44" i="4"/>
  <c r="Q44" i="4"/>
  <c r="R44" i="4"/>
  <c r="P44" i="4"/>
  <c r="T36" i="4"/>
  <c r="S36" i="4"/>
  <c r="R36" i="4"/>
  <c r="Q36" i="4"/>
  <c r="P36" i="4"/>
  <c r="T28" i="4"/>
  <c r="S28" i="4"/>
  <c r="Q28" i="4"/>
  <c r="R28" i="4"/>
  <c r="P28" i="4"/>
  <c r="T20" i="4"/>
  <c r="S20" i="4"/>
  <c r="Q20" i="4"/>
  <c r="R20" i="4"/>
  <c r="P20" i="4"/>
  <c r="T12" i="4"/>
  <c r="S12" i="4"/>
  <c r="R12" i="4"/>
  <c r="Q12" i="4"/>
  <c r="P12" i="4"/>
  <c r="T4" i="4"/>
  <c r="S4" i="4"/>
  <c r="Q4" i="4"/>
  <c r="R4" i="4"/>
  <c r="P4" i="4"/>
  <c r="S2" i="4"/>
  <c r="O124" i="4"/>
  <c r="O188" i="4"/>
  <c r="O232" i="4"/>
  <c r="O252" i="4"/>
  <c r="O1487" i="4"/>
  <c r="P484" i="4"/>
  <c r="P695" i="4"/>
  <c r="P1068" i="4"/>
  <c r="Q182" i="4"/>
  <c r="T224" i="4"/>
  <c r="S224" i="4"/>
  <c r="R224" i="4"/>
  <c r="Q224" i="4"/>
  <c r="T208" i="4"/>
  <c r="S208" i="4"/>
  <c r="R208" i="4"/>
  <c r="Q208" i="4"/>
  <c r="P208" i="4"/>
  <c r="T184" i="4"/>
  <c r="S184" i="4"/>
  <c r="R184" i="4"/>
  <c r="Q184" i="4"/>
  <c r="P184" i="4"/>
  <c r="T168" i="4"/>
  <c r="S168" i="4"/>
  <c r="R168" i="4"/>
  <c r="Q168" i="4"/>
  <c r="P168" i="4"/>
  <c r="T152" i="4"/>
  <c r="S152" i="4"/>
  <c r="R152" i="4"/>
  <c r="Q152" i="4"/>
  <c r="P152" i="4"/>
  <c r="T136" i="4"/>
  <c r="S136" i="4"/>
  <c r="R136" i="4"/>
  <c r="Q136" i="4"/>
  <c r="P136" i="4"/>
  <c r="T128" i="4"/>
  <c r="S128" i="4"/>
  <c r="R128" i="4"/>
  <c r="Q128" i="4"/>
  <c r="T112" i="4"/>
  <c r="S112" i="4"/>
  <c r="R112" i="4"/>
  <c r="Q112" i="4"/>
  <c r="P112" i="4"/>
  <c r="T104" i="4"/>
  <c r="S104" i="4"/>
  <c r="R104" i="4"/>
  <c r="Q104" i="4"/>
  <c r="P104" i="4"/>
  <c r="T96" i="4"/>
  <c r="S96" i="4"/>
  <c r="R96" i="4"/>
  <c r="Q96" i="4"/>
  <c r="T80" i="4"/>
  <c r="S80" i="4"/>
  <c r="R80" i="4"/>
  <c r="Q80" i="4"/>
  <c r="P80" i="4"/>
  <c r="T72" i="4"/>
  <c r="S72" i="4"/>
  <c r="R72" i="4"/>
  <c r="Q72" i="4"/>
  <c r="P72" i="4"/>
  <c r="T64" i="4"/>
  <c r="S64" i="4"/>
  <c r="R64" i="4"/>
  <c r="Q64" i="4"/>
  <c r="T56" i="4"/>
  <c r="S56" i="4"/>
  <c r="R56" i="4"/>
  <c r="Q56" i="4"/>
  <c r="P56" i="4"/>
  <c r="T48" i="4"/>
  <c r="S48" i="4"/>
  <c r="R48" i="4"/>
  <c r="Q48" i="4"/>
  <c r="P48" i="4"/>
  <c r="T40" i="4"/>
  <c r="S40" i="4"/>
  <c r="R40" i="4"/>
  <c r="Q40" i="4"/>
  <c r="P40" i="4"/>
  <c r="T32" i="4"/>
  <c r="S32" i="4"/>
  <c r="R32" i="4"/>
  <c r="Q32" i="4"/>
  <c r="T24" i="4"/>
  <c r="S24" i="4"/>
  <c r="R24" i="4"/>
  <c r="Q24" i="4"/>
  <c r="P24" i="4"/>
  <c r="T16" i="4"/>
  <c r="S16" i="4"/>
  <c r="R16" i="4"/>
  <c r="Q16" i="4"/>
  <c r="P16" i="4"/>
  <c r="T8" i="4"/>
  <c r="S8" i="4"/>
  <c r="R8" i="4"/>
  <c r="Q8" i="4"/>
  <c r="P8" i="4"/>
  <c r="O24" i="4"/>
  <c r="O72" i="4"/>
  <c r="O136" i="4"/>
  <c r="P160" i="4"/>
  <c r="T1511" i="4"/>
  <c r="S1511" i="4"/>
  <c r="R1511" i="4"/>
  <c r="Q1511" i="4"/>
  <c r="P1511" i="4"/>
  <c r="O1511" i="4"/>
  <c r="T1479" i="4"/>
  <c r="S1479" i="4"/>
  <c r="R1479" i="4"/>
  <c r="Q1479" i="4"/>
  <c r="P1479" i="4"/>
  <c r="O1479" i="4"/>
  <c r="T1431" i="4"/>
  <c r="S1431" i="4"/>
  <c r="R1431" i="4"/>
  <c r="Q1431" i="4"/>
  <c r="P1431" i="4"/>
  <c r="O1431" i="4"/>
  <c r="T1399" i="4"/>
  <c r="S1399" i="4"/>
  <c r="R1399" i="4"/>
  <c r="Q1399" i="4"/>
  <c r="P1399" i="4"/>
  <c r="O1399" i="4"/>
  <c r="T1375" i="4"/>
  <c r="S1375" i="4"/>
  <c r="R1375" i="4"/>
  <c r="Q1375" i="4"/>
  <c r="P1375" i="4"/>
  <c r="O1375" i="4"/>
  <c r="T1335" i="4"/>
  <c r="S1335" i="4"/>
  <c r="R1335" i="4"/>
  <c r="Q1335" i="4"/>
  <c r="P1335" i="4"/>
  <c r="O1335" i="4"/>
  <c r="T1303" i="4"/>
  <c r="S1303" i="4"/>
  <c r="R1303" i="4"/>
  <c r="Q1303" i="4"/>
  <c r="P1303" i="4"/>
  <c r="O1303" i="4"/>
  <c r="T1263" i="4"/>
  <c r="S1263" i="4"/>
  <c r="R1263" i="4"/>
  <c r="Q1263" i="4"/>
  <c r="P1263" i="4"/>
  <c r="T1231" i="4"/>
  <c r="S1231" i="4"/>
  <c r="R1231" i="4"/>
  <c r="Q1231" i="4"/>
  <c r="P1231" i="4"/>
  <c r="T1199" i="4"/>
  <c r="S1199" i="4"/>
  <c r="R1199" i="4"/>
  <c r="Q1199" i="4"/>
  <c r="P1199" i="4"/>
  <c r="S1167" i="4"/>
  <c r="T1167" i="4"/>
  <c r="R1167" i="4"/>
  <c r="Q1167" i="4"/>
  <c r="P1167" i="4"/>
  <c r="T1135" i="4"/>
  <c r="S1135" i="4"/>
  <c r="R1135" i="4"/>
  <c r="Q1135" i="4"/>
  <c r="P1135" i="4"/>
  <c r="S1103" i="4"/>
  <c r="T1103" i="4"/>
  <c r="R1103" i="4"/>
  <c r="Q1103" i="4"/>
  <c r="P1103" i="4"/>
  <c r="O1103" i="4"/>
  <c r="T1063" i="4"/>
  <c r="S1063" i="4"/>
  <c r="R1063" i="4"/>
  <c r="Q1063" i="4"/>
  <c r="P1063" i="4"/>
  <c r="O1063" i="4"/>
  <c r="T967" i="4"/>
  <c r="S967" i="4"/>
  <c r="R967" i="4"/>
  <c r="Q967" i="4"/>
  <c r="P967" i="4"/>
  <c r="O967" i="4"/>
  <c r="O96" i="4"/>
  <c r="T1518" i="4"/>
  <c r="S1518" i="4"/>
  <c r="R1518" i="4"/>
  <c r="Q1518" i="4"/>
  <c r="P1518" i="4"/>
  <c r="O1518" i="4"/>
  <c r="T1494" i="4"/>
  <c r="S1494" i="4"/>
  <c r="R1494" i="4"/>
  <c r="Q1494" i="4"/>
  <c r="P1494" i="4"/>
  <c r="T1470" i="4"/>
  <c r="S1470" i="4"/>
  <c r="R1470" i="4"/>
  <c r="P1470" i="4"/>
  <c r="Q1470" i="4"/>
  <c r="O1470" i="4"/>
  <c r="S1446" i="4"/>
  <c r="T1446" i="4"/>
  <c r="R1446" i="4"/>
  <c r="Q1446" i="4"/>
  <c r="P1446" i="4"/>
  <c r="O1446" i="4"/>
  <c r="T1414" i="4"/>
  <c r="S1414" i="4"/>
  <c r="R1414" i="4"/>
  <c r="Q1414" i="4"/>
  <c r="P1414" i="4"/>
  <c r="O1414" i="4"/>
  <c r="T1390" i="4"/>
  <c r="S1390" i="4"/>
  <c r="R1390" i="4"/>
  <c r="Q1390" i="4"/>
  <c r="P1390" i="4"/>
  <c r="O1390" i="4"/>
  <c r="T1366" i="4"/>
  <c r="S1366" i="4"/>
  <c r="R1366" i="4"/>
  <c r="Q1366" i="4"/>
  <c r="P1366" i="4"/>
  <c r="T1334" i="4"/>
  <c r="S1334" i="4"/>
  <c r="R1334" i="4"/>
  <c r="Q1334" i="4"/>
  <c r="P1334" i="4"/>
  <c r="T1302" i="4"/>
  <c r="S1302" i="4"/>
  <c r="R1302" i="4"/>
  <c r="Q1302" i="4"/>
  <c r="P1302" i="4"/>
  <c r="T1278" i="4"/>
  <c r="S1278" i="4"/>
  <c r="R1278" i="4"/>
  <c r="P1278" i="4"/>
  <c r="Q1278" i="4"/>
  <c r="O1278" i="4"/>
  <c r="T1238" i="4"/>
  <c r="S1238" i="4"/>
  <c r="R1238" i="4"/>
  <c r="Q1238" i="4"/>
  <c r="P1238" i="4"/>
  <c r="T1206" i="4"/>
  <c r="S1206" i="4"/>
  <c r="R1206" i="4"/>
  <c r="Q1206" i="4"/>
  <c r="P1206" i="4"/>
  <c r="T1174" i="4"/>
  <c r="S1174" i="4"/>
  <c r="R1174" i="4"/>
  <c r="Q1174" i="4"/>
  <c r="P1174" i="4"/>
  <c r="T1118" i="4"/>
  <c r="S1118" i="4"/>
  <c r="R1118" i="4"/>
  <c r="Q1118" i="4"/>
  <c r="P1118" i="4"/>
  <c r="O1118" i="4"/>
  <c r="T1086" i="4"/>
  <c r="S1086" i="4"/>
  <c r="R1086" i="4"/>
  <c r="Q1086" i="4"/>
  <c r="P1086" i="4"/>
  <c r="O1086" i="4"/>
  <c r="T1054" i="4"/>
  <c r="S1054" i="4"/>
  <c r="R1054" i="4"/>
  <c r="Q1054" i="4"/>
  <c r="P1054" i="4"/>
  <c r="O1054" i="4"/>
  <c r="T1022" i="4"/>
  <c r="S1022" i="4"/>
  <c r="R1022" i="4"/>
  <c r="P1022" i="4"/>
  <c r="Q1022" i="4"/>
  <c r="O1022" i="4"/>
  <c r="T998" i="4"/>
  <c r="S998" i="4"/>
  <c r="R998" i="4"/>
  <c r="Q998" i="4"/>
  <c r="P998" i="4"/>
  <c r="O998" i="4"/>
  <c r="T966" i="4"/>
  <c r="S966" i="4"/>
  <c r="R966" i="4"/>
  <c r="P966" i="4"/>
  <c r="Q966" i="4"/>
  <c r="O966" i="4"/>
  <c r="T934" i="4"/>
  <c r="S934" i="4"/>
  <c r="R934" i="4"/>
  <c r="Q934" i="4"/>
  <c r="P934" i="4"/>
  <c r="O934" i="4"/>
  <c r="T902" i="4"/>
  <c r="S902" i="4"/>
  <c r="R902" i="4"/>
  <c r="Q902" i="4"/>
  <c r="P902" i="4"/>
  <c r="O902" i="4"/>
  <c r="T870" i="4"/>
  <c r="S870" i="4"/>
  <c r="R870" i="4"/>
  <c r="Q870" i="4"/>
  <c r="P870" i="4"/>
  <c r="O870" i="4"/>
  <c r="T838" i="4"/>
  <c r="S838" i="4"/>
  <c r="R838" i="4"/>
  <c r="Q838" i="4"/>
  <c r="P838" i="4"/>
  <c r="O838" i="4"/>
  <c r="T806" i="4"/>
  <c r="S806" i="4"/>
  <c r="R806" i="4"/>
  <c r="Q806" i="4"/>
  <c r="P806" i="4"/>
  <c r="O806" i="4"/>
  <c r="T774" i="4"/>
  <c r="S774" i="4"/>
  <c r="R774" i="4"/>
  <c r="Q774" i="4"/>
  <c r="P774" i="4"/>
  <c r="O774" i="4"/>
  <c r="T742" i="4"/>
  <c r="S742" i="4"/>
  <c r="R742" i="4"/>
  <c r="Q742" i="4"/>
  <c r="P742" i="4"/>
  <c r="O742" i="4"/>
  <c r="T718" i="4"/>
  <c r="S718" i="4"/>
  <c r="R718" i="4"/>
  <c r="Q718" i="4"/>
  <c r="P718" i="4"/>
  <c r="O718" i="4"/>
  <c r="T694" i="4"/>
  <c r="S694" i="4"/>
  <c r="R694" i="4"/>
  <c r="Q694" i="4"/>
  <c r="P694" i="4"/>
  <c r="O694" i="4"/>
  <c r="T670" i="4"/>
  <c r="S670" i="4"/>
  <c r="R670" i="4"/>
  <c r="Q670" i="4"/>
  <c r="P670" i="4"/>
  <c r="O670" i="4"/>
  <c r="T646" i="4"/>
  <c r="S646" i="4"/>
  <c r="R646" i="4"/>
  <c r="Q646" i="4"/>
  <c r="P646" i="4"/>
  <c r="O646" i="4"/>
  <c r="T614" i="4"/>
  <c r="S614" i="4"/>
  <c r="R614" i="4"/>
  <c r="Q614" i="4"/>
  <c r="P614" i="4"/>
  <c r="O614" i="4"/>
  <c r="T598" i="4"/>
  <c r="S598" i="4"/>
  <c r="R598" i="4"/>
  <c r="P598" i="4"/>
  <c r="Q598" i="4"/>
  <c r="O598" i="4"/>
  <c r="T574" i="4"/>
  <c r="S574" i="4"/>
  <c r="R574" i="4"/>
  <c r="Q574" i="4"/>
  <c r="P574" i="4"/>
  <c r="O574" i="4"/>
  <c r="T550" i="4"/>
  <c r="S550" i="4"/>
  <c r="R550" i="4"/>
  <c r="Q550" i="4"/>
  <c r="P550" i="4"/>
  <c r="O550" i="4"/>
  <c r="T526" i="4"/>
  <c r="S526" i="4"/>
  <c r="R526" i="4"/>
  <c r="P526" i="4"/>
  <c r="Q526" i="4"/>
  <c r="O526" i="4"/>
  <c r="T502" i="4"/>
  <c r="S502" i="4"/>
  <c r="R502" i="4"/>
  <c r="P502" i="4"/>
  <c r="Q502" i="4"/>
  <c r="O502" i="4"/>
  <c r="T486" i="4"/>
  <c r="S486" i="4"/>
  <c r="R486" i="4"/>
  <c r="Q486" i="4"/>
  <c r="P486" i="4"/>
  <c r="O486" i="4"/>
  <c r="T462" i="4"/>
  <c r="S462" i="4"/>
  <c r="R462" i="4"/>
  <c r="Q462" i="4"/>
  <c r="P462" i="4"/>
  <c r="O462" i="4"/>
  <c r="T438" i="4"/>
  <c r="S438" i="4"/>
  <c r="R438" i="4"/>
  <c r="P438" i="4"/>
  <c r="O438" i="4"/>
  <c r="Q438" i="4"/>
  <c r="T414" i="4"/>
  <c r="S414" i="4"/>
  <c r="R414" i="4"/>
  <c r="Q414" i="4"/>
  <c r="P414" i="4"/>
  <c r="O414" i="4"/>
  <c r="T398" i="4"/>
  <c r="S398" i="4"/>
  <c r="R398" i="4"/>
  <c r="Q398" i="4"/>
  <c r="P398" i="4"/>
  <c r="O398" i="4"/>
  <c r="T374" i="4"/>
  <c r="S374" i="4"/>
  <c r="R374" i="4"/>
  <c r="P374" i="4"/>
  <c r="Q374" i="4"/>
  <c r="O374" i="4"/>
  <c r="T358" i="4"/>
  <c r="S358" i="4"/>
  <c r="R358" i="4"/>
  <c r="Q358" i="4"/>
  <c r="P358" i="4"/>
  <c r="O358" i="4"/>
  <c r="T334" i="4"/>
  <c r="S334" i="4"/>
  <c r="R334" i="4"/>
  <c r="Q334" i="4"/>
  <c r="P334" i="4"/>
  <c r="O334" i="4"/>
  <c r="T310" i="4"/>
  <c r="S310" i="4"/>
  <c r="R310" i="4"/>
  <c r="P310" i="4"/>
  <c r="O310" i="4"/>
  <c r="Q310" i="4"/>
  <c r="T286" i="4"/>
  <c r="S286" i="4"/>
  <c r="R286" i="4"/>
  <c r="Q286" i="4"/>
  <c r="P286" i="4"/>
  <c r="O286" i="4"/>
  <c r="T270" i="4"/>
  <c r="S270" i="4"/>
  <c r="R270" i="4"/>
  <c r="Q270" i="4"/>
  <c r="P270" i="4"/>
  <c r="O270" i="4"/>
  <c r="T246" i="4"/>
  <c r="S246" i="4"/>
  <c r="R246" i="4"/>
  <c r="P246" i="4"/>
  <c r="Q246" i="4"/>
  <c r="O246" i="4"/>
  <c r="T230" i="4"/>
  <c r="S230" i="4"/>
  <c r="R230" i="4"/>
  <c r="Q230" i="4"/>
  <c r="P230" i="4"/>
  <c r="O230" i="4"/>
  <c r="T206" i="4"/>
  <c r="S206" i="4"/>
  <c r="R206" i="4"/>
  <c r="Q206" i="4"/>
  <c r="P206" i="4"/>
  <c r="O206" i="4"/>
  <c r="T190" i="4"/>
  <c r="S190" i="4"/>
  <c r="R190" i="4"/>
  <c r="Q190" i="4"/>
  <c r="P190" i="4"/>
  <c r="O190" i="4"/>
  <c r="T166" i="4"/>
  <c r="S166" i="4"/>
  <c r="R166" i="4"/>
  <c r="Q166" i="4"/>
  <c r="P166" i="4"/>
  <c r="O166" i="4"/>
  <c r="T142" i="4"/>
  <c r="S142" i="4"/>
  <c r="R142" i="4"/>
  <c r="Q142" i="4"/>
  <c r="P142" i="4"/>
  <c r="O142" i="4"/>
  <c r="T118" i="4"/>
  <c r="S118" i="4"/>
  <c r="R118" i="4"/>
  <c r="Q118" i="4"/>
  <c r="P118" i="4"/>
  <c r="O118" i="4"/>
  <c r="T94" i="4"/>
  <c r="S94" i="4"/>
  <c r="R94" i="4"/>
  <c r="P94" i="4"/>
  <c r="Q94" i="4"/>
  <c r="O94" i="4"/>
  <c r="T70" i="4"/>
  <c r="S70" i="4"/>
  <c r="R70" i="4"/>
  <c r="Q70" i="4"/>
  <c r="P70" i="4"/>
  <c r="O70" i="4"/>
  <c r="T14" i="4"/>
  <c r="S14" i="4"/>
  <c r="R14" i="4"/>
  <c r="Q14" i="4"/>
  <c r="P14" i="4"/>
  <c r="O14" i="4"/>
  <c r="S1515" i="4"/>
  <c r="T1515" i="4"/>
  <c r="R1515" i="4"/>
  <c r="P1515" i="4"/>
  <c r="Q1515" i="4"/>
  <c r="O1515" i="4"/>
  <c r="S1507" i="4"/>
  <c r="T1507" i="4"/>
  <c r="R1507" i="4"/>
  <c r="P1507" i="4"/>
  <c r="Q1507" i="4"/>
  <c r="O1507" i="4"/>
  <c r="S1499" i="4"/>
  <c r="T1499" i="4"/>
  <c r="R1499" i="4"/>
  <c r="P1499" i="4"/>
  <c r="Q1499" i="4"/>
  <c r="O1499" i="4"/>
  <c r="S1491" i="4"/>
  <c r="T1491" i="4"/>
  <c r="R1491" i="4"/>
  <c r="Q1491" i="4"/>
  <c r="P1491" i="4"/>
  <c r="O1491" i="4"/>
  <c r="S1483" i="4"/>
  <c r="T1483" i="4"/>
  <c r="R1483" i="4"/>
  <c r="P1483" i="4"/>
  <c r="Q1483" i="4"/>
  <c r="O1483" i="4"/>
  <c r="S1475" i="4"/>
  <c r="T1475" i="4"/>
  <c r="R1475" i="4"/>
  <c r="P1475" i="4"/>
  <c r="Q1475" i="4"/>
  <c r="O1475" i="4"/>
  <c r="S1467" i="4"/>
  <c r="T1467" i="4"/>
  <c r="R1467" i="4"/>
  <c r="Q1467" i="4"/>
  <c r="P1467" i="4"/>
  <c r="O1467" i="4"/>
  <c r="S1459" i="4"/>
  <c r="T1459" i="4"/>
  <c r="R1459" i="4"/>
  <c r="P1459" i="4"/>
  <c r="O1459" i="4"/>
  <c r="Q1459" i="4"/>
  <c r="T1451" i="4"/>
  <c r="S1451" i="4"/>
  <c r="R1451" i="4"/>
  <c r="P1451" i="4"/>
  <c r="Q1451" i="4"/>
  <c r="O1451" i="4"/>
  <c r="S1443" i="4"/>
  <c r="T1443" i="4"/>
  <c r="R1443" i="4"/>
  <c r="P1443" i="4"/>
  <c r="Q1443" i="4"/>
  <c r="O1443" i="4"/>
  <c r="T1435" i="4"/>
  <c r="S1435" i="4"/>
  <c r="R1435" i="4"/>
  <c r="P1435" i="4"/>
  <c r="Q1435" i="4"/>
  <c r="O1435" i="4"/>
  <c r="S1427" i="4"/>
  <c r="T1427" i="4"/>
  <c r="R1427" i="4"/>
  <c r="Q1427" i="4"/>
  <c r="P1427" i="4"/>
  <c r="O1427" i="4"/>
  <c r="S1419" i="4"/>
  <c r="T1419" i="4"/>
  <c r="R1419" i="4"/>
  <c r="P1419" i="4"/>
  <c r="Q1419" i="4"/>
  <c r="O1419" i="4"/>
  <c r="T1411" i="4"/>
  <c r="S1411" i="4"/>
  <c r="R1411" i="4"/>
  <c r="P1411" i="4"/>
  <c r="Q1411" i="4"/>
  <c r="O1411" i="4"/>
  <c r="T1403" i="4"/>
  <c r="S1403" i="4"/>
  <c r="R1403" i="4"/>
  <c r="Q1403" i="4"/>
  <c r="P1403" i="4"/>
  <c r="O1403" i="4"/>
  <c r="T1395" i="4"/>
  <c r="S1395" i="4"/>
  <c r="R1395" i="4"/>
  <c r="P1395" i="4"/>
  <c r="Q1395" i="4"/>
  <c r="O1395" i="4"/>
  <c r="T1387" i="4"/>
  <c r="S1387" i="4"/>
  <c r="R1387" i="4"/>
  <c r="P1387" i="4"/>
  <c r="O1387" i="4"/>
  <c r="Q1387" i="4"/>
  <c r="T1379" i="4"/>
  <c r="S1379" i="4"/>
  <c r="R1379" i="4"/>
  <c r="P1379" i="4"/>
  <c r="Q1379" i="4"/>
  <c r="O1379" i="4"/>
  <c r="T1371" i="4"/>
  <c r="S1371" i="4"/>
  <c r="R1371" i="4"/>
  <c r="P1371" i="4"/>
  <c r="Q1371" i="4"/>
  <c r="O1371" i="4"/>
  <c r="T1363" i="4"/>
  <c r="S1363" i="4"/>
  <c r="R1363" i="4"/>
  <c r="Q1363" i="4"/>
  <c r="P1363" i="4"/>
  <c r="O1363" i="4"/>
  <c r="S1355" i="4"/>
  <c r="T1355" i="4"/>
  <c r="R1355" i="4"/>
  <c r="Q1355" i="4"/>
  <c r="O1355" i="4"/>
  <c r="T1347" i="4"/>
  <c r="S1347" i="4"/>
  <c r="R1347" i="4"/>
  <c r="Q1347" i="4"/>
  <c r="P1347" i="4"/>
  <c r="O1347" i="4"/>
  <c r="S1339" i="4"/>
  <c r="T1339" i="4"/>
  <c r="R1339" i="4"/>
  <c r="Q1339" i="4"/>
  <c r="O1339" i="4"/>
  <c r="P1339" i="4"/>
  <c r="T1331" i="4"/>
  <c r="S1331" i="4"/>
  <c r="R1331" i="4"/>
  <c r="Q1331" i="4"/>
  <c r="O1331" i="4"/>
  <c r="P1331" i="4"/>
  <c r="T1323" i="4"/>
  <c r="S1323" i="4"/>
  <c r="R1323" i="4"/>
  <c r="Q1323" i="4"/>
  <c r="O1323" i="4"/>
  <c r="P1323" i="4"/>
  <c r="T1315" i="4"/>
  <c r="S1315" i="4"/>
  <c r="R1315" i="4"/>
  <c r="Q1315" i="4"/>
  <c r="P1315" i="4"/>
  <c r="O1315" i="4"/>
  <c r="T1307" i="4"/>
  <c r="S1307" i="4"/>
  <c r="R1307" i="4"/>
  <c r="Q1307" i="4"/>
  <c r="O1307" i="4"/>
  <c r="P1307" i="4"/>
  <c r="T1299" i="4"/>
  <c r="R1299" i="4"/>
  <c r="S1299" i="4"/>
  <c r="Q1299" i="4"/>
  <c r="O1299" i="4"/>
  <c r="P1299" i="4"/>
  <c r="T1291" i="4"/>
  <c r="S1291" i="4"/>
  <c r="R1291" i="4"/>
  <c r="Q1291" i="4"/>
  <c r="O1291" i="4"/>
  <c r="P1291" i="4"/>
  <c r="T1283" i="4"/>
  <c r="S1283" i="4"/>
  <c r="R1283" i="4"/>
  <c r="Q1283" i="4"/>
  <c r="P1283" i="4"/>
  <c r="O1283" i="4"/>
  <c r="T1275" i="4"/>
  <c r="S1275" i="4"/>
  <c r="R1275" i="4"/>
  <c r="Q1275" i="4"/>
  <c r="O1275" i="4"/>
  <c r="P1275" i="4"/>
  <c r="T1267" i="4"/>
  <c r="S1267" i="4"/>
  <c r="R1267" i="4"/>
  <c r="Q1267" i="4"/>
  <c r="O1267" i="4"/>
  <c r="P1267" i="4"/>
  <c r="T1259" i="4"/>
  <c r="S1259" i="4"/>
  <c r="R1259" i="4"/>
  <c r="Q1259" i="4"/>
  <c r="O1259" i="4"/>
  <c r="P1259" i="4"/>
  <c r="T1251" i="4"/>
  <c r="S1251" i="4"/>
  <c r="R1251" i="4"/>
  <c r="Q1251" i="4"/>
  <c r="P1251" i="4"/>
  <c r="O1251" i="4"/>
  <c r="T1243" i="4"/>
  <c r="R1243" i="4"/>
  <c r="S1243" i="4"/>
  <c r="Q1243" i="4"/>
  <c r="O1243" i="4"/>
  <c r="P1243" i="4"/>
  <c r="T1235" i="4"/>
  <c r="S1235" i="4"/>
  <c r="R1235" i="4"/>
  <c r="Q1235" i="4"/>
  <c r="O1235" i="4"/>
  <c r="P1235" i="4"/>
  <c r="T1227" i="4"/>
  <c r="R1227" i="4"/>
  <c r="S1227" i="4"/>
  <c r="Q1227" i="4"/>
  <c r="O1227" i="4"/>
  <c r="T1219" i="4"/>
  <c r="S1219" i="4"/>
  <c r="R1219" i="4"/>
  <c r="Q1219" i="4"/>
  <c r="P1219" i="4"/>
  <c r="O1219" i="4"/>
  <c r="T1211" i="4"/>
  <c r="S1211" i="4"/>
  <c r="R1211" i="4"/>
  <c r="Q1211" i="4"/>
  <c r="O1211" i="4"/>
  <c r="P1211" i="4"/>
  <c r="T1203" i="4"/>
  <c r="R1203" i="4"/>
  <c r="S1203" i="4"/>
  <c r="Q1203" i="4"/>
  <c r="O1203" i="4"/>
  <c r="P1203" i="4"/>
  <c r="T1195" i="4"/>
  <c r="S1195" i="4"/>
  <c r="R1195" i="4"/>
  <c r="Q1195" i="4"/>
  <c r="O1195" i="4"/>
  <c r="P1195" i="4"/>
  <c r="T1187" i="4"/>
  <c r="S1187" i="4"/>
  <c r="R1187" i="4"/>
  <c r="Q1187" i="4"/>
  <c r="P1187" i="4"/>
  <c r="O1187" i="4"/>
  <c r="T1179" i="4"/>
  <c r="S1179" i="4"/>
  <c r="R1179" i="4"/>
  <c r="Q1179" i="4"/>
  <c r="O1179" i="4"/>
  <c r="P1179" i="4"/>
  <c r="T1171" i="4"/>
  <c r="R1171" i="4"/>
  <c r="S1171" i="4"/>
  <c r="Q1171" i="4"/>
  <c r="O1171" i="4"/>
  <c r="P1171" i="4"/>
  <c r="T1163" i="4"/>
  <c r="S1163" i="4"/>
  <c r="R1163" i="4"/>
  <c r="Q1163" i="4"/>
  <c r="O1163" i="4"/>
  <c r="P1163" i="4"/>
  <c r="T1155" i="4"/>
  <c r="S1155" i="4"/>
  <c r="R1155" i="4"/>
  <c r="Q1155" i="4"/>
  <c r="P1155" i="4"/>
  <c r="O1155" i="4"/>
  <c r="T1147" i="4"/>
  <c r="S1147" i="4"/>
  <c r="R1147" i="4"/>
  <c r="Q1147" i="4"/>
  <c r="O1147" i="4"/>
  <c r="P1147" i="4"/>
  <c r="T1139" i="4"/>
  <c r="S1139" i="4"/>
  <c r="R1139" i="4"/>
  <c r="Q1139" i="4"/>
  <c r="O1139" i="4"/>
  <c r="P1139" i="4"/>
  <c r="T1131" i="4"/>
  <c r="S1131" i="4"/>
  <c r="R1131" i="4"/>
  <c r="Q1131" i="4"/>
  <c r="O1131" i="4"/>
  <c r="P1131" i="4"/>
  <c r="T1123" i="4"/>
  <c r="S1123" i="4"/>
  <c r="R1123" i="4"/>
  <c r="Q1123" i="4"/>
  <c r="P1123" i="4"/>
  <c r="O1123" i="4"/>
  <c r="T1115" i="4"/>
  <c r="S1115" i="4"/>
  <c r="R1115" i="4"/>
  <c r="Q1115" i="4"/>
  <c r="O1115" i="4"/>
  <c r="P1115" i="4"/>
  <c r="T1107" i="4"/>
  <c r="S1107" i="4"/>
  <c r="R1107" i="4"/>
  <c r="Q1107" i="4"/>
  <c r="O1107" i="4"/>
  <c r="P1107" i="4"/>
  <c r="T1099" i="4"/>
  <c r="R1099" i="4"/>
  <c r="S1099" i="4"/>
  <c r="Q1099" i="4"/>
  <c r="O1099" i="4"/>
  <c r="T1091" i="4"/>
  <c r="S1091" i="4"/>
  <c r="R1091" i="4"/>
  <c r="Q1091" i="4"/>
  <c r="P1091" i="4"/>
  <c r="T1083" i="4"/>
  <c r="S1083" i="4"/>
  <c r="R1083" i="4"/>
  <c r="Q1083" i="4"/>
  <c r="P1083" i="4"/>
  <c r="O1083" i="4"/>
  <c r="T1075" i="4"/>
  <c r="S1075" i="4"/>
  <c r="R1075" i="4"/>
  <c r="Q1075" i="4"/>
  <c r="P1075" i="4"/>
  <c r="O1075" i="4"/>
  <c r="T1067" i="4"/>
  <c r="S1067" i="4"/>
  <c r="R1067" i="4"/>
  <c r="Q1067" i="4"/>
  <c r="O1067" i="4"/>
  <c r="P1067" i="4"/>
  <c r="T1059" i="4"/>
  <c r="S1059" i="4"/>
  <c r="R1059" i="4"/>
  <c r="Q1059" i="4"/>
  <c r="P1059" i="4"/>
  <c r="O1059" i="4"/>
  <c r="T1051" i="4"/>
  <c r="S1051" i="4"/>
  <c r="R1051" i="4"/>
  <c r="Q1051" i="4"/>
  <c r="P1051" i="4"/>
  <c r="O1051" i="4"/>
  <c r="T1043" i="4"/>
  <c r="S1043" i="4"/>
  <c r="R1043" i="4"/>
  <c r="Q1043" i="4"/>
  <c r="P1043" i="4"/>
  <c r="O1043" i="4"/>
  <c r="T1035" i="4"/>
  <c r="R1035" i="4"/>
  <c r="S1035" i="4"/>
  <c r="Q1035" i="4"/>
  <c r="P1035" i="4"/>
  <c r="O1035" i="4"/>
  <c r="T1027" i="4"/>
  <c r="S1027" i="4"/>
  <c r="R1027" i="4"/>
  <c r="Q1027" i="4"/>
  <c r="P1027" i="4"/>
  <c r="O1027" i="4"/>
  <c r="T1019" i="4"/>
  <c r="S1019" i="4"/>
  <c r="R1019" i="4"/>
  <c r="Q1019" i="4"/>
  <c r="P1019" i="4"/>
  <c r="O1019" i="4"/>
  <c r="T1011" i="4"/>
  <c r="S1011" i="4"/>
  <c r="R1011" i="4"/>
  <c r="Q1011" i="4"/>
  <c r="P1011" i="4"/>
  <c r="O1011" i="4"/>
  <c r="T1003" i="4"/>
  <c r="R1003" i="4"/>
  <c r="S1003" i="4"/>
  <c r="Q1003" i="4"/>
  <c r="P1003" i="4"/>
  <c r="O1003" i="4"/>
  <c r="T995" i="4"/>
  <c r="S995" i="4"/>
  <c r="R995" i="4"/>
  <c r="Q995" i="4"/>
  <c r="P995" i="4"/>
  <c r="O995" i="4"/>
  <c r="T987" i="4"/>
  <c r="S987" i="4"/>
  <c r="R987" i="4"/>
  <c r="Q987" i="4"/>
  <c r="P987" i="4"/>
  <c r="O987" i="4"/>
  <c r="T979" i="4"/>
  <c r="S979" i="4"/>
  <c r="R979" i="4"/>
  <c r="Q979" i="4"/>
  <c r="P979" i="4"/>
  <c r="O979" i="4"/>
  <c r="T971" i="4"/>
  <c r="S971" i="4"/>
  <c r="R971" i="4"/>
  <c r="Q971" i="4"/>
  <c r="O971" i="4"/>
  <c r="T963" i="4"/>
  <c r="R963" i="4"/>
  <c r="S963" i="4"/>
  <c r="Q963" i="4"/>
  <c r="P963" i="4"/>
  <c r="O963" i="4"/>
  <c r="T955" i="4"/>
  <c r="S955" i="4"/>
  <c r="R955" i="4"/>
  <c r="Q955" i="4"/>
  <c r="P955" i="4"/>
  <c r="O955" i="4"/>
  <c r="T947" i="4"/>
  <c r="S947" i="4"/>
  <c r="R947" i="4"/>
  <c r="P947" i="4"/>
  <c r="O947" i="4"/>
  <c r="T939" i="4"/>
  <c r="R939" i="4"/>
  <c r="S939" i="4"/>
  <c r="Q939" i="4"/>
  <c r="O939" i="4"/>
  <c r="P939" i="4"/>
  <c r="T931" i="4"/>
  <c r="S931" i="4"/>
  <c r="R931" i="4"/>
  <c r="Q931" i="4"/>
  <c r="P931" i="4"/>
  <c r="O931" i="4"/>
  <c r="T923" i="4"/>
  <c r="S923" i="4"/>
  <c r="R923" i="4"/>
  <c r="Q923" i="4"/>
  <c r="P923" i="4"/>
  <c r="O923" i="4"/>
  <c r="T915" i="4"/>
  <c r="S915" i="4"/>
  <c r="R915" i="4"/>
  <c r="Q915" i="4"/>
  <c r="P915" i="4"/>
  <c r="O915" i="4"/>
  <c r="T907" i="4"/>
  <c r="S907" i="4"/>
  <c r="R907" i="4"/>
  <c r="Q907" i="4"/>
  <c r="P907" i="4"/>
  <c r="O907" i="4"/>
  <c r="T899" i="4"/>
  <c r="S899" i="4"/>
  <c r="R899" i="4"/>
  <c r="Q899" i="4"/>
  <c r="P899" i="4"/>
  <c r="O899" i="4"/>
  <c r="T891" i="4"/>
  <c r="S891" i="4"/>
  <c r="R891" i="4"/>
  <c r="Q891" i="4"/>
  <c r="P891" i="4"/>
  <c r="O891" i="4"/>
  <c r="T883" i="4"/>
  <c r="S883" i="4"/>
  <c r="R883" i="4"/>
  <c r="Q883" i="4"/>
  <c r="P883" i="4"/>
  <c r="O883" i="4"/>
  <c r="T875" i="4"/>
  <c r="S875" i="4"/>
  <c r="R875" i="4"/>
  <c r="Q875" i="4"/>
  <c r="P875" i="4"/>
  <c r="O875" i="4"/>
  <c r="T867" i="4"/>
  <c r="S867" i="4"/>
  <c r="R867" i="4"/>
  <c r="Q867" i="4"/>
  <c r="P867" i="4"/>
  <c r="O867" i="4"/>
  <c r="T859" i="4"/>
  <c r="S859" i="4"/>
  <c r="R859" i="4"/>
  <c r="Q859" i="4"/>
  <c r="P859" i="4"/>
  <c r="O859" i="4"/>
  <c r="T851" i="4"/>
  <c r="S851" i="4"/>
  <c r="R851" i="4"/>
  <c r="Q851" i="4"/>
  <c r="O851" i="4"/>
  <c r="P851" i="4"/>
  <c r="T843" i="4"/>
  <c r="S843" i="4"/>
  <c r="R843" i="4"/>
  <c r="Q843" i="4"/>
  <c r="P843" i="4"/>
  <c r="O843" i="4"/>
  <c r="T835" i="4"/>
  <c r="R835" i="4"/>
  <c r="S835" i="4"/>
  <c r="Q835" i="4"/>
  <c r="P835" i="4"/>
  <c r="O835" i="4"/>
  <c r="T827" i="4"/>
  <c r="S827" i="4"/>
  <c r="R827" i="4"/>
  <c r="Q827" i="4"/>
  <c r="O827" i="4"/>
  <c r="P827" i="4"/>
  <c r="T819" i="4"/>
  <c r="S819" i="4"/>
  <c r="R819" i="4"/>
  <c r="Q819" i="4"/>
  <c r="P819" i="4"/>
  <c r="O819" i="4"/>
  <c r="T811" i="4"/>
  <c r="S811" i="4"/>
  <c r="R811" i="4"/>
  <c r="Q811" i="4"/>
  <c r="P811" i="4"/>
  <c r="O811" i="4"/>
  <c r="T803" i="4"/>
  <c r="S803" i="4"/>
  <c r="R803" i="4"/>
  <c r="Q803" i="4"/>
  <c r="P803" i="4"/>
  <c r="O803" i="4"/>
  <c r="T795" i="4"/>
  <c r="S795" i="4"/>
  <c r="R795" i="4"/>
  <c r="Q795" i="4"/>
  <c r="P795" i="4"/>
  <c r="O795" i="4"/>
  <c r="T787" i="4"/>
  <c r="S787" i="4"/>
  <c r="R787" i="4"/>
  <c r="Q787" i="4"/>
  <c r="P787" i="4"/>
  <c r="O787" i="4"/>
  <c r="T779" i="4"/>
  <c r="R779" i="4"/>
  <c r="S779" i="4"/>
  <c r="Q779" i="4"/>
  <c r="P779" i="4"/>
  <c r="O779" i="4"/>
  <c r="T771" i="4"/>
  <c r="S771" i="4"/>
  <c r="R771" i="4"/>
  <c r="Q771" i="4"/>
  <c r="P771" i="4"/>
  <c r="O771" i="4"/>
  <c r="T763" i="4"/>
  <c r="S763" i="4"/>
  <c r="R763" i="4"/>
  <c r="Q763" i="4"/>
  <c r="P763" i="4"/>
  <c r="O763" i="4"/>
  <c r="T755" i="4"/>
  <c r="S755" i="4"/>
  <c r="R755" i="4"/>
  <c r="Q755" i="4"/>
  <c r="P755" i="4"/>
  <c r="O755" i="4"/>
  <c r="T747" i="4"/>
  <c r="S747" i="4"/>
  <c r="R747" i="4"/>
  <c r="Q747" i="4"/>
  <c r="P747" i="4"/>
  <c r="O747" i="4"/>
  <c r="T739" i="4"/>
  <c r="S739" i="4"/>
  <c r="R739" i="4"/>
  <c r="Q739" i="4"/>
  <c r="P739" i="4"/>
  <c r="O739" i="4"/>
  <c r="T731" i="4"/>
  <c r="R731" i="4"/>
  <c r="S731" i="4"/>
  <c r="Q731" i="4"/>
  <c r="P731" i="4"/>
  <c r="O731" i="4"/>
  <c r="T723" i="4"/>
  <c r="S723" i="4"/>
  <c r="R723" i="4"/>
  <c r="Q723" i="4"/>
  <c r="P723" i="4"/>
  <c r="O723" i="4"/>
  <c r="T715" i="4"/>
  <c r="S715" i="4"/>
  <c r="R715" i="4"/>
  <c r="Q715" i="4"/>
  <c r="P715" i="4"/>
  <c r="O715" i="4"/>
  <c r="T707" i="4"/>
  <c r="S707" i="4"/>
  <c r="R707" i="4"/>
  <c r="Q707" i="4"/>
  <c r="P707" i="4"/>
  <c r="O707" i="4"/>
  <c r="T699" i="4"/>
  <c r="S699" i="4"/>
  <c r="R699" i="4"/>
  <c r="Q699" i="4"/>
  <c r="P699" i="4"/>
  <c r="O699" i="4"/>
  <c r="T691" i="4"/>
  <c r="S691" i="4"/>
  <c r="R691" i="4"/>
  <c r="Q691" i="4"/>
  <c r="P691" i="4"/>
  <c r="O691" i="4"/>
  <c r="T683" i="4"/>
  <c r="S683" i="4"/>
  <c r="R683" i="4"/>
  <c r="Q683" i="4"/>
  <c r="P683" i="4"/>
  <c r="O683" i="4"/>
  <c r="T675" i="4"/>
  <c r="S675" i="4"/>
  <c r="R675" i="4"/>
  <c r="Q675" i="4"/>
  <c r="P675" i="4"/>
  <c r="O675" i="4"/>
  <c r="T667" i="4"/>
  <c r="R667" i="4"/>
  <c r="S667" i="4"/>
  <c r="Q667" i="4"/>
  <c r="P667" i="4"/>
  <c r="O667" i="4"/>
  <c r="T659" i="4"/>
  <c r="S659" i="4"/>
  <c r="R659" i="4"/>
  <c r="Q659" i="4"/>
  <c r="P659" i="4"/>
  <c r="O659" i="4"/>
  <c r="T651" i="4"/>
  <c r="S651" i="4"/>
  <c r="R651" i="4"/>
  <c r="Q651" i="4"/>
  <c r="P651" i="4"/>
  <c r="O651" i="4"/>
  <c r="T643" i="4"/>
  <c r="S643" i="4"/>
  <c r="R643" i="4"/>
  <c r="Q643" i="4"/>
  <c r="P643" i="4"/>
  <c r="O643" i="4"/>
  <c r="T635" i="4"/>
  <c r="S635" i="4"/>
  <c r="R635" i="4"/>
  <c r="Q635" i="4"/>
  <c r="P635" i="4"/>
  <c r="O635" i="4"/>
  <c r="T627" i="4"/>
  <c r="S627" i="4"/>
  <c r="R627" i="4"/>
  <c r="Q627" i="4"/>
  <c r="P627" i="4"/>
  <c r="O627" i="4"/>
  <c r="T619" i="4"/>
  <c r="S619" i="4"/>
  <c r="R619" i="4"/>
  <c r="Q619" i="4"/>
  <c r="P619" i="4"/>
  <c r="O619" i="4"/>
  <c r="T611" i="4"/>
  <c r="S611" i="4"/>
  <c r="R611" i="4"/>
  <c r="Q611" i="4"/>
  <c r="P611" i="4"/>
  <c r="O611" i="4"/>
  <c r="T603" i="4"/>
  <c r="S603" i="4"/>
  <c r="R603" i="4"/>
  <c r="Q603" i="4"/>
  <c r="P603" i="4"/>
  <c r="O603" i="4"/>
  <c r="T595" i="4"/>
  <c r="S595" i="4"/>
  <c r="R595" i="4"/>
  <c r="Q595" i="4"/>
  <c r="P595" i="4"/>
  <c r="O595" i="4"/>
  <c r="T587" i="4"/>
  <c r="S587" i="4"/>
  <c r="R587" i="4"/>
  <c r="Q587" i="4"/>
  <c r="P587" i="4"/>
  <c r="O587" i="4"/>
  <c r="T579" i="4"/>
  <c r="S579" i="4"/>
  <c r="Q579" i="4"/>
  <c r="R579" i="4"/>
  <c r="O579" i="4"/>
  <c r="T571" i="4"/>
  <c r="S571" i="4"/>
  <c r="R571" i="4"/>
  <c r="Q571" i="4"/>
  <c r="P571" i="4"/>
  <c r="O571" i="4"/>
  <c r="T563" i="4"/>
  <c r="S563" i="4"/>
  <c r="R563" i="4"/>
  <c r="Q563" i="4"/>
  <c r="P563" i="4"/>
  <c r="O563" i="4"/>
  <c r="T555" i="4"/>
  <c r="S555" i="4"/>
  <c r="R555" i="4"/>
  <c r="Q555" i="4"/>
  <c r="P555" i="4"/>
  <c r="O555" i="4"/>
  <c r="T547" i="4"/>
  <c r="S547" i="4"/>
  <c r="R547" i="4"/>
  <c r="Q547" i="4"/>
  <c r="P547" i="4"/>
  <c r="O547" i="4"/>
  <c r="T539" i="4"/>
  <c r="S539" i="4"/>
  <c r="R539" i="4"/>
  <c r="Q539" i="4"/>
  <c r="O539" i="4"/>
  <c r="T531" i="4"/>
  <c r="S531" i="4"/>
  <c r="R531" i="4"/>
  <c r="Q531" i="4"/>
  <c r="P531" i="4"/>
  <c r="O531" i="4"/>
  <c r="T523" i="4"/>
  <c r="S523" i="4"/>
  <c r="R523" i="4"/>
  <c r="Q523" i="4"/>
  <c r="P523" i="4"/>
  <c r="O523" i="4"/>
  <c r="T515" i="4"/>
  <c r="S515" i="4"/>
  <c r="R515" i="4"/>
  <c r="Q515" i="4"/>
  <c r="P515" i="4"/>
  <c r="O515" i="4"/>
  <c r="T507" i="4"/>
  <c r="R507" i="4"/>
  <c r="S507" i="4"/>
  <c r="Q507" i="4"/>
  <c r="P507" i="4"/>
  <c r="O507" i="4"/>
  <c r="T499" i="4"/>
  <c r="S499" i="4"/>
  <c r="R499" i="4"/>
  <c r="Q499" i="4"/>
  <c r="P499" i="4"/>
  <c r="O499" i="4"/>
  <c r="T491" i="4"/>
  <c r="S491" i="4"/>
  <c r="R491" i="4"/>
  <c r="Q491" i="4"/>
  <c r="P491" i="4"/>
  <c r="O491" i="4"/>
  <c r="T483" i="4"/>
  <c r="S483" i="4"/>
  <c r="R483" i="4"/>
  <c r="Q483" i="4"/>
  <c r="O483" i="4"/>
  <c r="P483" i="4"/>
  <c r="T475" i="4"/>
  <c r="S475" i="4"/>
  <c r="R475" i="4"/>
  <c r="Q475" i="4"/>
  <c r="P475" i="4"/>
  <c r="O475" i="4"/>
  <c r="T467" i="4"/>
  <c r="S467" i="4"/>
  <c r="R467" i="4"/>
  <c r="Q467" i="4"/>
  <c r="P467" i="4"/>
  <c r="O467" i="4"/>
  <c r="T459" i="4"/>
  <c r="S459" i="4"/>
  <c r="R459" i="4"/>
  <c r="Q459" i="4"/>
  <c r="P459" i="4"/>
  <c r="O459" i="4"/>
  <c r="T451" i="4"/>
  <c r="S451" i="4"/>
  <c r="R451" i="4"/>
  <c r="Q451" i="4"/>
  <c r="P451" i="4"/>
  <c r="O451" i="4"/>
  <c r="T443" i="4"/>
  <c r="S443" i="4"/>
  <c r="R443" i="4"/>
  <c r="Q443" i="4"/>
  <c r="P443" i="4"/>
  <c r="O443" i="4"/>
  <c r="T435" i="4"/>
  <c r="S435" i="4"/>
  <c r="R435" i="4"/>
  <c r="Q435" i="4"/>
  <c r="P435" i="4"/>
  <c r="O435" i="4"/>
  <c r="T427" i="4"/>
  <c r="S427" i="4"/>
  <c r="R427" i="4"/>
  <c r="Q427" i="4"/>
  <c r="P427" i="4"/>
  <c r="O427" i="4"/>
  <c r="T419" i="4"/>
  <c r="S419" i="4"/>
  <c r="R419" i="4"/>
  <c r="Q419" i="4"/>
  <c r="P419" i="4"/>
  <c r="O419" i="4"/>
  <c r="T411" i="4"/>
  <c r="S411" i="4"/>
  <c r="R411" i="4"/>
  <c r="Q411" i="4"/>
  <c r="P411" i="4"/>
  <c r="O411" i="4"/>
  <c r="T403" i="4"/>
  <c r="S403" i="4"/>
  <c r="R403" i="4"/>
  <c r="Q403" i="4"/>
  <c r="P403" i="4"/>
  <c r="O403" i="4"/>
  <c r="T395" i="4"/>
  <c r="S395" i="4"/>
  <c r="R395" i="4"/>
  <c r="Q395" i="4"/>
  <c r="P395" i="4"/>
  <c r="O395" i="4"/>
  <c r="T387" i="4"/>
  <c r="S387" i="4"/>
  <c r="R387" i="4"/>
  <c r="Q387" i="4"/>
  <c r="P387" i="4"/>
  <c r="O387" i="4"/>
  <c r="T379" i="4"/>
  <c r="S379" i="4"/>
  <c r="R379" i="4"/>
  <c r="Q379" i="4"/>
  <c r="P379" i="4"/>
  <c r="O379" i="4"/>
  <c r="T371" i="4"/>
  <c r="S371" i="4"/>
  <c r="R371" i="4"/>
  <c r="Q371" i="4"/>
  <c r="P371" i="4"/>
  <c r="O371" i="4"/>
  <c r="T363" i="4"/>
  <c r="S363" i="4"/>
  <c r="R363" i="4"/>
  <c r="Q363" i="4"/>
  <c r="P363" i="4"/>
  <c r="O363" i="4"/>
  <c r="T355" i="4"/>
  <c r="S355" i="4"/>
  <c r="R355" i="4"/>
  <c r="Q355" i="4"/>
  <c r="P355" i="4"/>
  <c r="O355" i="4"/>
  <c r="T347" i="4"/>
  <c r="S347" i="4"/>
  <c r="R347" i="4"/>
  <c r="Q347" i="4"/>
  <c r="P347" i="4"/>
  <c r="O347" i="4"/>
  <c r="T339" i="4"/>
  <c r="S339" i="4"/>
  <c r="R339" i="4"/>
  <c r="Q339" i="4"/>
  <c r="P339" i="4"/>
  <c r="O339" i="4"/>
  <c r="T331" i="4"/>
  <c r="S331" i="4"/>
  <c r="R331" i="4"/>
  <c r="Q331" i="4"/>
  <c r="P331" i="4"/>
  <c r="O331" i="4"/>
  <c r="T323" i="4"/>
  <c r="S323" i="4"/>
  <c r="R323" i="4"/>
  <c r="Q323" i="4"/>
  <c r="P323" i="4"/>
  <c r="O323" i="4"/>
  <c r="T315" i="4"/>
  <c r="S315" i="4"/>
  <c r="R315" i="4"/>
  <c r="Q315" i="4"/>
  <c r="P315" i="4"/>
  <c r="O315" i="4"/>
  <c r="T307" i="4"/>
  <c r="S307" i="4"/>
  <c r="R307" i="4"/>
  <c r="Q307" i="4"/>
  <c r="P307" i="4"/>
  <c r="O307" i="4"/>
  <c r="T299" i="4"/>
  <c r="S299" i="4"/>
  <c r="R299" i="4"/>
  <c r="Q299" i="4"/>
  <c r="P299" i="4"/>
  <c r="O299" i="4"/>
  <c r="T291" i="4"/>
  <c r="S291" i="4"/>
  <c r="Q291" i="4"/>
  <c r="R291" i="4"/>
  <c r="P291" i="4"/>
  <c r="O291" i="4"/>
  <c r="T283" i="4"/>
  <c r="S283" i="4"/>
  <c r="Q283" i="4"/>
  <c r="R283" i="4"/>
  <c r="P283" i="4"/>
  <c r="O283" i="4"/>
  <c r="T275" i="4"/>
  <c r="S275" i="4"/>
  <c r="R275" i="4"/>
  <c r="Q275" i="4"/>
  <c r="P275" i="4"/>
  <c r="O275" i="4"/>
  <c r="T267" i="4"/>
  <c r="S267" i="4"/>
  <c r="R267" i="4"/>
  <c r="Q267" i="4"/>
  <c r="P267" i="4"/>
  <c r="O267" i="4"/>
  <c r="T259" i="4"/>
  <c r="S259" i="4"/>
  <c r="R259" i="4"/>
  <c r="Q259" i="4"/>
  <c r="P259" i="4"/>
  <c r="O259" i="4"/>
  <c r="T251" i="4"/>
  <c r="S251" i="4"/>
  <c r="R251" i="4"/>
  <c r="Q251" i="4"/>
  <c r="P251" i="4"/>
  <c r="O251" i="4"/>
  <c r="T243" i="4"/>
  <c r="S243" i="4"/>
  <c r="R243" i="4"/>
  <c r="Q243" i="4"/>
  <c r="P243" i="4"/>
  <c r="O243" i="4"/>
  <c r="T235" i="4"/>
  <c r="S235" i="4"/>
  <c r="R235" i="4"/>
  <c r="Q235" i="4"/>
  <c r="P235" i="4"/>
  <c r="O235" i="4"/>
  <c r="T227" i="4"/>
  <c r="S227" i="4"/>
  <c r="Q227" i="4"/>
  <c r="R227" i="4"/>
  <c r="P227" i="4"/>
  <c r="O227" i="4"/>
  <c r="T219" i="4"/>
  <c r="S219" i="4"/>
  <c r="Q219" i="4"/>
  <c r="R219" i="4"/>
  <c r="P219" i="4"/>
  <c r="O219" i="4"/>
  <c r="T211" i="4"/>
  <c r="S211" i="4"/>
  <c r="R211" i="4"/>
  <c r="Q211" i="4"/>
  <c r="P211" i="4"/>
  <c r="O211" i="4"/>
  <c r="T203" i="4"/>
  <c r="S203" i="4"/>
  <c r="R203" i="4"/>
  <c r="Q203" i="4"/>
  <c r="P203" i="4"/>
  <c r="O203" i="4"/>
  <c r="T195" i="4"/>
  <c r="S195" i="4"/>
  <c r="R195" i="4"/>
  <c r="Q195" i="4"/>
  <c r="P195" i="4"/>
  <c r="O195" i="4"/>
  <c r="T187" i="4"/>
  <c r="S187" i="4"/>
  <c r="R187" i="4"/>
  <c r="Q187" i="4"/>
  <c r="P187" i="4"/>
  <c r="O187" i="4"/>
  <c r="T179" i="4"/>
  <c r="S179" i="4"/>
  <c r="R179" i="4"/>
  <c r="Q179" i="4"/>
  <c r="P179" i="4"/>
  <c r="O179" i="4"/>
  <c r="T171" i="4"/>
  <c r="S171" i="4"/>
  <c r="R171" i="4"/>
  <c r="Q171" i="4"/>
  <c r="P171" i="4"/>
  <c r="O171" i="4"/>
  <c r="T163" i="4"/>
  <c r="S163" i="4"/>
  <c r="R163" i="4"/>
  <c r="Q163" i="4"/>
  <c r="P163" i="4"/>
  <c r="O163" i="4"/>
  <c r="T155" i="4"/>
  <c r="S155" i="4"/>
  <c r="R155" i="4"/>
  <c r="Q155" i="4"/>
  <c r="P155" i="4"/>
  <c r="O155" i="4"/>
  <c r="T147" i="4"/>
  <c r="S147" i="4"/>
  <c r="R147" i="4"/>
  <c r="Q147" i="4"/>
  <c r="P147" i="4"/>
  <c r="O147" i="4"/>
  <c r="T139" i="4"/>
  <c r="S139" i="4"/>
  <c r="R139" i="4"/>
  <c r="Q139" i="4"/>
  <c r="P139" i="4"/>
  <c r="O139" i="4"/>
  <c r="T131" i="4"/>
  <c r="S131" i="4"/>
  <c r="R131" i="4"/>
  <c r="Q131" i="4"/>
  <c r="P131" i="4"/>
  <c r="O131" i="4"/>
  <c r="T123" i="4"/>
  <c r="S123" i="4"/>
  <c r="R123" i="4"/>
  <c r="Q123" i="4"/>
  <c r="P123" i="4"/>
  <c r="O123" i="4"/>
  <c r="T115" i="4"/>
  <c r="S115" i="4"/>
  <c r="R115" i="4"/>
  <c r="Q115" i="4"/>
  <c r="P115" i="4"/>
  <c r="O115" i="4"/>
  <c r="T107" i="4"/>
  <c r="S107" i="4"/>
  <c r="R107" i="4"/>
  <c r="P107" i="4"/>
  <c r="Q107" i="4"/>
  <c r="O107" i="4"/>
  <c r="T99" i="4"/>
  <c r="S99" i="4"/>
  <c r="R99" i="4"/>
  <c r="Q99" i="4"/>
  <c r="P99" i="4"/>
  <c r="O99" i="4"/>
  <c r="T91" i="4"/>
  <c r="S91" i="4"/>
  <c r="R91" i="4"/>
  <c r="P91" i="4"/>
  <c r="Q91" i="4"/>
  <c r="O91" i="4"/>
  <c r="T83" i="4"/>
  <c r="S83" i="4"/>
  <c r="R83" i="4"/>
  <c r="Q83" i="4"/>
  <c r="P83" i="4"/>
  <c r="O83" i="4"/>
  <c r="T75" i="4"/>
  <c r="S75" i="4"/>
  <c r="R75" i="4"/>
  <c r="Q75" i="4"/>
  <c r="P75" i="4"/>
  <c r="O75" i="4"/>
  <c r="T67" i="4"/>
  <c r="S67" i="4"/>
  <c r="R67" i="4"/>
  <c r="Q67" i="4"/>
  <c r="P67" i="4"/>
  <c r="O67" i="4"/>
  <c r="T59" i="4"/>
  <c r="R59" i="4"/>
  <c r="S59" i="4"/>
  <c r="Q59" i="4"/>
  <c r="P59" i="4"/>
  <c r="O59" i="4"/>
  <c r="T51" i="4"/>
  <c r="S51" i="4"/>
  <c r="R51" i="4"/>
  <c r="Q51" i="4"/>
  <c r="P51" i="4"/>
  <c r="O51" i="4"/>
  <c r="T43" i="4"/>
  <c r="S43" i="4"/>
  <c r="R43" i="4"/>
  <c r="Q43" i="4"/>
  <c r="P43" i="4"/>
  <c r="O43" i="4"/>
  <c r="T35" i="4"/>
  <c r="S35" i="4"/>
  <c r="R35" i="4"/>
  <c r="Q35" i="4"/>
  <c r="P35" i="4"/>
  <c r="O35" i="4"/>
  <c r="T27" i="4"/>
  <c r="S27" i="4"/>
  <c r="R27" i="4"/>
  <c r="Q27" i="4"/>
  <c r="P27" i="4"/>
  <c r="O27" i="4"/>
  <c r="T19" i="4"/>
  <c r="S19" i="4"/>
  <c r="R19" i="4"/>
  <c r="Q19" i="4"/>
  <c r="P19" i="4"/>
  <c r="O19" i="4"/>
  <c r="T11" i="4"/>
  <c r="S11" i="4"/>
  <c r="R11" i="4"/>
  <c r="Q11" i="4"/>
  <c r="P11" i="4"/>
  <c r="O11" i="4"/>
  <c r="T3" i="4"/>
  <c r="S3" i="4"/>
  <c r="R3" i="4"/>
  <c r="Q3" i="4"/>
  <c r="P3" i="4"/>
  <c r="O3" i="4"/>
  <c r="O84" i="4"/>
  <c r="O128" i="4"/>
  <c r="O148" i="4"/>
  <c r="O192" i="4"/>
  <c r="O212" i="4"/>
  <c r="O276" i="4"/>
  <c r="O1238" i="4"/>
  <c r="O1366" i="4"/>
  <c r="O1494" i="4"/>
  <c r="P359" i="4"/>
  <c r="P493" i="4"/>
  <c r="P708" i="4"/>
  <c r="P1099" i="4"/>
  <c r="T1495" i="4"/>
  <c r="S1495" i="4"/>
  <c r="R1495" i="4"/>
  <c r="Q1495" i="4"/>
  <c r="P1495" i="4"/>
  <c r="O1495" i="4"/>
  <c r="T1463" i="4"/>
  <c r="S1463" i="4"/>
  <c r="R1463" i="4"/>
  <c r="Q1463" i="4"/>
  <c r="P1463" i="4"/>
  <c r="O1463" i="4"/>
  <c r="T1439" i="4"/>
  <c r="S1439" i="4"/>
  <c r="Q1439" i="4"/>
  <c r="R1439" i="4"/>
  <c r="P1439" i="4"/>
  <c r="O1439" i="4"/>
  <c r="T1407" i="4"/>
  <c r="S1407" i="4"/>
  <c r="Q1407" i="4"/>
  <c r="R1407" i="4"/>
  <c r="P1407" i="4"/>
  <c r="O1407" i="4"/>
  <c r="T1359" i="4"/>
  <c r="S1359" i="4"/>
  <c r="R1359" i="4"/>
  <c r="Q1359" i="4"/>
  <c r="P1359" i="4"/>
  <c r="T1327" i="4"/>
  <c r="S1327" i="4"/>
  <c r="R1327" i="4"/>
  <c r="Q1327" i="4"/>
  <c r="P1327" i="4"/>
  <c r="T1295" i="4"/>
  <c r="S1295" i="4"/>
  <c r="R1295" i="4"/>
  <c r="Q1295" i="4"/>
  <c r="P1295" i="4"/>
  <c r="T1255" i="4"/>
  <c r="S1255" i="4"/>
  <c r="R1255" i="4"/>
  <c r="Q1255" i="4"/>
  <c r="P1255" i="4"/>
  <c r="O1255" i="4"/>
  <c r="T1223" i="4"/>
  <c r="S1223" i="4"/>
  <c r="R1223" i="4"/>
  <c r="Q1223" i="4"/>
  <c r="P1223" i="4"/>
  <c r="O1223" i="4"/>
  <c r="T1191" i="4"/>
  <c r="S1191" i="4"/>
  <c r="R1191" i="4"/>
  <c r="Q1191" i="4"/>
  <c r="P1191" i="4"/>
  <c r="O1191" i="4"/>
  <c r="T1151" i="4"/>
  <c r="S1151" i="4"/>
  <c r="Q1151" i="4"/>
  <c r="R1151" i="4"/>
  <c r="P1151" i="4"/>
  <c r="O1151" i="4"/>
  <c r="S1111" i="4"/>
  <c r="T1111" i="4"/>
  <c r="R1111" i="4"/>
  <c r="Q1111" i="4"/>
  <c r="P1111" i="4"/>
  <c r="O1111" i="4"/>
  <c r="S1087" i="4"/>
  <c r="T1087" i="4"/>
  <c r="R1087" i="4"/>
  <c r="Q1087" i="4"/>
  <c r="P1087" i="4"/>
  <c r="O1087" i="4"/>
  <c r="T1071" i="4"/>
  <c r="S1071" i="4"/>
  <c r="R1071" i="4"/>
  <c r="Q1071" i="4"/>
  <c r="P1071" i="4"/>
  <c r="O1071" i="4"/>
  <c r="T1047" i="4"/>
  <c r="S1047" i="4"/>
  <c r="R1047" i="4"/>
  <c r="Q1047" i="4"/>
  <c r="P1047" i="4"/>
  <c r="O1047" i="4"/>
  <c r="T1031" i="4"/>
  <c r="S1031" i="4"/>
  <c r="R1031" i="4"/>
  <c r="Q1031" i="4"/>
  <c r="P1031" i="4"/>
  <c r="O1031" i="4"/>
  <c r="T1015" i="4"/>
  <c r="S1015" i="4"/>
  <c r="R1015" i="4"/>
  <c r="Q1015" i="4"/>
  <c r="P1015" i="4"/>
  <c r="O1015" i="4"/>
  <c r="T999" i="4"/>
  <c r="S999" i="4"/>
  <c r="R999" i="4"/>
  <c r="Q999" i="4"/>
  <c r="P999" i="4"/>
  <c r="O999" i="4"/>
  <c r="S975" i="4"/>
  <c r="T975" i="4"/>
  <c r="R975" i="4"/>
  <c r="Q975" i="4"/>
  <c r="P975" i="4"/>
  <c r="O975" i="4"/>
  <c r="T951" i="4"/>
  <c r="S951" i="4"/>
  <c r="R951" i="4"/>
  <c r="Q951" i="4"/>
  <c r="P951" i="4"/>
  <c r="O951" i="4"/>
  <c r="T935" i="4"/>
  <c r="S935" i="4"/>
  <c r="R935" i="4"/>
  <c r="Q935" i="4"/>
  <c r="P935" i="4"/>
  <c r="O935" i="4"/>
  <c r="T919" i="4"/>
  <c r="S919" i="4"/>
  <c r="R919" i="4"/>
  <c r="Q919" i="4"/>
  <c r="P919" i="4"/>
  <c r="O919" i="4"/>
  <c r="T895" i="4"/>
  <c r="S895" i="4"/>
  <c r="Q895" i="4"/>
  <c r="P895" i="4"/>
  <c r="R895" i="4"/>
  <c r="O895" i="4"/>
  <c r="T879" i="4"/>
  <c r="S879" i="4"/>
  <c r="R879" i="4"/>
  <c r="Q879" i="4"/>
  <c r="P879" i="4"/>
  <c r="O879" i="4"/>
  <c r="T863" i="4"/>
  <c r="S863" i="4"/>
  <c r="R863" i="4"/>
  <c r="P863" i="4"/>
  <c r="Q863" i="4"/>
  <c r="O863" i="4"/>
  <c r="T847" i="4"/>
  <c r="S847" i="4"/>
  <c r="R847" i="4"/>
  <c r="Q847" i="4"/>
  <c r="O847" i="4"/>
  <c r="T823" i="4"/>
  <c r="S823" i="4"/>
  <c r="R823" i="4"/>
  <c r="Q823" i="4"/>
  <c r="P823" i="4"/>
  <c r="O823" i="4"/>
  <c r="T807" i="4"/>
  <c r="S807" i="4"/>
  <c r="R807" i="4"/>
  <c r="Q807" i="4"/>
  <c r="P807" i="4"/>
  <c r="O807" i="4"/>
  <c r="T783" i="4"/>
  <c r="S783" i="4"/>
  <c r="R783" i="4"/>
  <c r="Q783" i="4"/>
  <c r="P783" i="4"/>
  <c r="O783" i="4"/>
  <c r="T767" i="4"/>
  <c r="S767" i="4"/>
  <c r="R767" i="4"/>
  <c r="Q767" i="4"/>
  <c r="P767" i="4"/>
  <c r="O767" i="4"/>
  <c r="T759" i="4"/>
  <c r="S759" i="4"/>
  <c r="R759" i="4"/>
  <c r="Q759" i="4"/>
  <c r="O759" i="4"/>
  <c r="T743" i="4"/>
  <c r="S743" i="4"/>
  <c r="R743" i="4"/>
  <c r="Q743" i="4"/>
  <c r="P743" i="4"/>
  <c r="O743" i="4"/>
  <c r="T719" i="4"/>
  <c r="S719" i="4"/>
  <c r="R719" i="4"/>
  <c r="Q719" i="4"/>
  <c r="P719" i="4"/>
  <c r="O719" i="4"/>
  <c r="T703" i="4"/>
  <c r="S703" i="4"/>
  <c r="R703" i="4"/>
  <c r="Q703" i="4"/>
  <c r="P703" i="4"/>
  <c r="O703" i="4"/>
  <c r="T687" i="4"/>
  <c r="S687" i="4"/>
  <c r="R687" i="4"/>
  <c r="Q687" i="4"/>
  <c r="P687" i="4"/>
  <c r="O687" i="4"/>
  <c r="T671" i="4"/>
  <c r="S671" i="4"/>
  <c r="R671" i="4"/>
  <c r="Q671" i="4"/>
  <c r="P671" i="4"/>
  <c r="O671" i="4"/>
  <c r="T655" i="4"/>
  <c r="S655" i="4"/>
  <c r="R655" i="4"/>
  <c r="Q655" i="4"/>
  <c r="P655" i="4"/>
  <c r="O655" i="4"/>
  <c r="T639" i="4"/>
  <c r="S639" i="4"/>
  <c r="R639" i="4"/>
  <c r="Q639" i="4"/>
  <c r="P639" i="4"/>
  <c r="O639" i="4"/>
  <c r="T623" i="4"/>
  <c r="S623" i="4"/>
  <c r="R623" i="4"/>
  <c r="Q623" i="4"/>
  <c r="P623" i="4"/>
  <c r="O623" i="4"/>
  <c r="T599" i="4"/>
  <c r="S599" i="4"/>
  <c r="R599" i="4"/>
  <c r="Q599" i="4"/>
  <c r="P599" i="4"/>
  <c r="O599" i="4"/>
  <c r="T583" i="4"/>
  <c r="S583" i="4"/>
  <c r="R583" i="4"/>
  <c r="Q583" i="4"/>
  <c r="P583" i="4"/>
  <c r="O583" i="4"/>
  <c r="T567" i="4"/>
  <c r="S567" i="4"/>
  <c r="R567" i="4"/>
  <c r="Q567" i="4"/>
  <c r="P567" i="4"/>
  <c r="O567" i="4"/>
  <c r="T551" i="4"/>
  <c r="S551" i="4"/>
  <c r="R551" i="4"/>
  <c r="Q551" i="4"/>
  <c r="P551" i="4"/>
  <c r="O551" i="4"/>
  <c r="T535" i="4"/>
  <c r="R535" i="4"/>
  <c r="S535" i="4"/>
  <c r="Q535" i="4"/>
  <c r="P535" i="4"/>
  <c r="O535" i="4"/>
  <c r="T511" i="4"/>
  <c r="S511" i="4"/>
  <c r="R511" i="4"/>
  <c r="Q511" i="4"/>
  <c r="P511" i="4"/>
  <c r="O511" i="4"/>
  <c r="T495" i="4"/>
  <c r="S495" i="4"/>
  <c r="R495" i="4"/>
  <c r="Q495" i="4"/>
  <c r="P495" i="4"/>
  <c r="O495" i="4"/>
  <c r="T471" i="4"/>
  <c r="S471" i="4"/>
  <c r="R471" i="4"/>
  <c r="Q471" i="4"/>
  <c r="P471" i="4"/>
  <c r="O471" i="4"/>
  <c r="T455" i="4"/>
  <c r="S455" i="4"/>
  <c r="R455" i="4"/>
  <c r="Q455" i="4"/>
  <c r="O455" i="4"/>
  <c r="T431" i="4"/>
  <c r="S431" i="4"/>
  <c r="R431" i="4"/>
  <c r="Q431" i="4"/>
  <c r="P431" i="4"/>
  <c r="O431" i="4"/>
  <c r="T415" i="4"/>
  <c r="S415" i="4"/>
  <c r="R415" i="4"/>
  <c r="Q415" i="4"/>
  <c r="P415" i="4"/>
  <c r="O415" i="4"/>
  <c r="T399" i="4"/>
  <c r="S399" i="4"/>
  <c r="R399" i="4"/>
  <c r="Q399" i="4"/>
  <c r="P399" i="4"/>
  <c r="O399" i="4"/>
  <c r="T375" i="4"/>
  <c r="S375" i="4"/>
  <c r="R375" i="4"/>
  <c r="Q375" i="4"/>
  <c r="P375" i="4"/>
  <c r="O375" i="4"/>
  <c r="T351" i="4"/>
  <c r="S351" i="4"/>
  <c r="R351" i="4"/>
  <c r="Q351" i="4"/>
  <c r="P351" i="4"/>
  <c r="O351" i="4"/>
  <c r="T335" i="4"/>
  <c r="S335" i="4"/>
  <c r="R335" i="4"/>
  <c r="Q335" i="4"/>
  <c r="P335" i="4"/>
  <c r="O335" i="4"/>
  <c r="T319" i="4"/>
  <c r="S319" i="4"/>
  <c r="R319" i="4"/>
  <c r="Q319" i="4"/>
  <c r="P319" i="4"/>
  <c r="O319" i="4"/>
  <c r="T303" i="4"/>
  <c r="S303" i="4"/>
  <c r="R303" i="4"/>
  <c r="Q303" i="4"/>
  <c r="P303" i="4"/>
  <c r="O303" i="4"/>
  <c r="T287" i="4"/>
  <c r="S287" i="4"/>
  <c r="R287" i="4"/>
  <c r="Q287" i="4"/>
  <c r="P287" i="4"/>
  <c r="O287" i="4"/>
  <c r="T271" i="4"/>
  <c r="S271" i="4"/>
  <c r="R271" i="4"/>
  <c r="Q271" i="4"/>
  <c r="P271" i="4"/>
  <c r="O271" i="4"/>
  <c r="T247" i="4"/>
  <c r="S247" i="4"/>
  <c r="R247" i="4"/>
  <c r="Q247" i="4"/>
  <c r="P247" i="4"/>
  <c r="O247" i="4"/>
  <c r="T231" i="4"/>
  <c r="S231" i="4"/>
  <c r="R231" i="4"/>
  <c r="Q231" i="4"/>
  <c r="O231" i="4"/>
  <c r="T215" i="4"/>
  <c r="S215" i="4"/>
  <c r="R215" i="4"/>
  <c r="Q215" i="4"/>
  <c r="P215" i="4"/>
  <c r="O215" i="4"/>
  <c r="T199" i="4"/>
  <c r="S199" i="4"/>
  <c r="R199" i="4"/>
  <c r="Q199" i="4"/>
  <c r="O199" i="4"/>
  <c r="T183" i="4"/>
  <c r="S183" i="4"/>
  <c r="R183" i="4"/>
  <c r="Q183" i="4"/>
  <c r="P183" i="4"/>
  <c r="O183" i="4"/>
  <c r="T167" i="4"/>
  <c r="S167" i="4"/>
  <c r="R167" i="4"/>
  <c r="Q167" i="4"/>
  <c r="O167" i="4"/>
  <c r="T143" i="4"/>
  <c r="S143" i="4"/>
  <c r="Q143" i="4"/>
  <c r="R143" i="4"/>
  <c r="P143" i="4"/>
  <c r="O143" i="4"/>
  <c r="T127" i="4"/>
  <c r="S127" i="4"/>
  <c r="R127" i="4"/>
  <c r="Q127" i="4"/>
  <c r="P127" i="4"/>
  <c r="O127" i="4"/>
  <c r="T103" i="4"/>
  <c r="S103" i="4"/>
  <c r="R103" i="4"/>
  <c r="Q103" i="4"/>
  <c r="O103" i="4"/>
  <c r="T95" i="4"/>
  <c r="S95" i="4"/>
  <c r="R95" i="4"/>
  <c r="Q95" i="4"/>
  <c r="P95" i="4"/>
  <c r="O95" i="4"/>
  <c r="T79" i="4"/>
  <c r="S79" i="4"/>
  <c r="Q79" i="4"/>
  <c r="R79" i="4"/>
  <c r="P79" i="4"/>
  <c r="O79" i="4"/>
  <c r="T63" i="4"/>
  <c r="S63" i="4"/>
  <c r="R63" i="4"/>
  <c r="Q63" i="4"/>
  <c r="P63" i="4"/>
  <c r="O63" i="4"/>
  <c r="T47" i="4"/>
  <c r="S47" i="4"/>
  <c r="R47" i="4"/>
  <c r="Q47" i="4"/>
  <c r="P47" i="4"/>
  <c r="O47" i="4"/>
  <c r="T31" i="4"/>
  <c r="S31" i="4"/>
  <c r="R31" i="4"/>
  <c r="Q31" i="4"/>
  <c r="P31" i="4"/>
  <c r="O31" i="4"/>
  <c r="T15" i="4"/>
  <c r="S15" i="4"/>
  <c r="Q15" i="4"/>
  <c r="R15" i="4"/>
  <c r="P15" i="4"/>
  <c r="O15" i="4"/>
  <c r="S1502" i="4"/>
  <c r="T1502" i="4"/>
  <c r="R1502" i="4"/>
  <c r="Q1502" i="4"/>
  <c r="P1502" i="4"/>
  <c r="O1502" i="4"/>
  <c r="T1478" i="4"/>
  <c r="S1478" i="4"/>
  <c r="R1478" i="4"/>
  <c r="P1478" i="4"/>
  <c r="Q1478" i="4"/>
  <c r="O1478" i="4"/>
  <c r="T1454" i="4"/>
  <c r="S1454" i="4"/>
  <c r="R1454" i="4"/>
  <c r="Q1454" i="4"/>
  <c r="P1454" i="4"/>
  <c r="O1454" i="4"/>
  <c r="S1422" i="4"/>
  <c r="T1422" i="4"/>
  <c r="R1422" i="4"/>
  <c r="Q1422" i="4"/>
  <c r="P1422" i="4"/>
  <c r="O1422" i="4"/>
  <c r="T1350" i="4"/>
  <c r="S1350" i="4"/>
  <c r="R1350" i="4"/>
  <c r="Q1350" i="4"/>
  <c r="P1350" i="4"/>
  <c r="O1350" i="4"/>
  <c r="T1318" i="4"/>
  <c r="S1318" i="4"/>
  <c r="R1318" i="4"/>
  <c r="Q1318" i="4"/>
  <c r="P1318" i="4"/>
  <c r="O1318" i="4"/>
  <c r="T1286" i="4"/>
  <c r="S1286" i="4"/>
  <c r="R1286" i="4"/>
  <c r="P1286" i="4"/>
  <c r="O1286" i="4"/>
  <c r="Q1286" i="4"/>
  <c r="T1254" i="4"/>
  <c r="S1254" i="4"/>
  <c r="R1254" i="4"/>
  <c r="Q1254" i="4"/>
  <c r="P1254" i="4"/>
  <c r="O1254" i="4"/>
  <c r="T1222" i="4"/>
  <c r="S1222" i="4"/>
  <c r="R1222" i="4"/>
  <c r="P1222" i="4"/>
  <c r="Q1222" i="4"/>
  <c r="O1222" i="4"/>
  <c r="T1190" i="4"/>
  <c r="S1190" i="4"/>
  <c r="R1190" i="4"/>
  <c r="Q1190" i="4"/>
  <c r="P1190" i="4"/>
  <c r="O1190" i="4"/>
  <c r="T1158" i="4"/>
  <c r="S1158" i="4"/>
  <c r="R1158" i="4"/>
  <c r="Q1158" i="4"/>
  <c r="P1158" i="4"/>
  <c r="O1158" i="4"/>
  <c r="T1142" i="4"/>
  <c r="R1142" i="4"/>
  <c r="S1142" i="4"/>
  <c r="Q1142" i="4"/>
  <c r="P1142" i="4"/>
  <c r="T1110" i="4"/>
  <c r="S1110" i="4"/>
  <c r="R1110" i="4"/>
  <c r="Q1110" i="4"/>
  <c r="P1110" i="4"/>
  <c r="T1078" i="4"/>
  <c r="S1078" i="4"/>
  <c r="R1078" i="4"/>
  <c r="Q1078" i="4"/>
  <c r="P1078" i="4"/>
  <c r="O1078" i="4"/>
  <c r="T1046" i="4"/>
  <c r="S1046" i="4"/>
  <c r="R1046" i="4"/>
  <c r="Q1046" i="4"/>
  <c r="P1046" i="4"/>
  <c r="O1046" i="4"/>
  <c r="T1014" i="4"/>
  <c r="S1014" i="4"/>
  <c r="R1014" i="4"/>
  <c r="Q1014" i="4"/>
  <c r="P1014" i="4"/>
  <c r="O1014" i="4"/>
  <c r="T982" i="4"/>
  <c r="S982" i="4"/>
  <c r="R982" i="4"/>
  <c r="Q982" i="4"/>
  <c r="P982" i="4"/>
  <c r="O982" i="4"/>
  <c r="T950" i="4"/>
  <c r="S950" i="4"/>
  <c r="R950" i="4"/>
  <c r="Q950" i="4"/>
  <c r="P950" i="4"/>
  <c r="O950" i="4"/>
  <c r="T918" i="4"/>
  <c r="S918" i="4"/>
  <c r="R918" i="4"/>
  <c r="Q918" i="4"/>
  <c r="P918" i="4"/>
  <c r="O918" i="4"/>
  <c r="T886" i="4"/>
  <c r="S886" i="4"/>
  <c r="R886" i="4"/>
  <c r="Q886" i="4"/>
  <c r="P886" i="4"/>
  <c r="O886" i="4"/>
  <c r="T846" i="4"/>
  <c r="S846" i="4"/>
  <c r="R846" i="4"/>
  <c r="Q846" i="4"/>
  <c r="P846" i="4"/>
  <c r="O846" i="4"/>
  <c r="T814" i="4"/>
  <c r="S814" i="4"/>
  <c r="R814" i="4"/>
  <c r="Q814" i="4"/>
  <c r="P814" i="4"/>
  <c r="O814" i="4"/>
  <c r="T782" i="4"/>
  <c r="S782" i="4"/>
  <c r="R782" i="4"/>
  <c r="Q782" i="4"/>
  <c r="P782" i="4"/>
  <c r="O782" i="4"/>
  <c r="T758" i="4"/>
  <c r="S758" i="4"/>
  <c r="R758" i="4"/>
  <c r="Q758" i="4"/>
  <c r="P758" i="4"/>
  <c r="O758" i="4"/>
  <c r="T702" i="4"/>
  <c r="R702" i="4"/>
  <c r="S702" i="4"/>
  <c r="Q702" i="4"/>
  <c r="P702" i="4"/>
  <c r="O702" i="4"/>
  <c r="T326" i="4"/>
  <c r="S326" i="4"/>
  <c r="R326" i="4"/>
  <c r="Q326" i="4"/>
  <c r="P326" i="4"/>
  <c r="O326" i="4"/>
  <c r="T2" i="4"/>
  <c r="Q2" i="4"/>
  <c r="T1514" i="4"/>
  <c r="S1514" i="4"/>
  <c r="R1514" i="4"/>
  <c r="Q1514" i="4"/>
  <c r="O1514" i="4"/>
  <c r="P1514" i="4"/>
  <c r="T1506" i="4"/>
  <c r="S1506" i="4"/>
  <c r="R1506" i="4"/>
  <c r="Q1506" i="4"/>
  <c r="P1506" i="4"/>
  <c r="O1506" i="4"/>
  <c r="T1498" i="4"/>
  <c r="S1498" i="4"/>
  <c r="R1498" i="4"/>
  <c r="Q1498" i="4"/>
  <c r="P1498" i="4"/>
  <c r="O1498" i="4"/>
  <c r="T1490" i="4"/>
  <c r="S1490" i="4"/>
  <c r="R1490" i="4"/>
  <c r="Q1490" i="4"/>
  <c r="P1490" i="4"/>
  <c r="O1490" i="4"/>
  <c r="T1482" i="4"/>
  <c r="S1482" i="4"/>
  <c r="R1482" i="4"/>
  <c r="Q1482" i="4"/>
  <c r="P1482" i="4"/>
  <c r="O1482" i="4"/>
  <c r="T1474" i="4"/>
  <c r="S1474" i="4"/>
  <c r="R1474" i="4"/>
  <c r="Q1474" i="4"/>
  <c r="O1474" i="4"/>
  <c r="P1474" i="4"/>
  <c r="T1466" i="4"/>
  <c r="S1466" i="4"/>
  <c r="R1466" i="4"/>
  <c r="Q1466" i="4"/>
  <c r="P1466" i="4"/>
  <c r="O1466" i="4"/>
  <c r="T1458" i="4"/>
  <c r="S1458" i="4"/>
  <c r="R1458" i="4"/>
  <c r="Q1458" i="4"/>
  <c r="P1458" i="4"/>
  <c r="O1458" i="4"/>
  <c r="T1450" i="4"/>
  <c r="S1450" i="4"/>
  <c r="R1450" i="4"/>
  <c r="Q1450" i="4"/>
  <c r="P1450" i="4"/>
  <c r="O1450" i="4"/>
  <c r="T1442" i="4"/>
  <c r="S1442" i="4"/>
  <c r="R1442" i="4"/>
  <c r="Q1442" i="4"/>
  <c r="P1442" i="4"/>
  <c r="O1442" i="4"/>
  <c r="T1434" i="4"/>
  <c r="S1434" i="4"/>
  <c r="R1434" i="4"/>
  <c r="Q1434" i="4"/>
  <c r="P1434" i="4"/>
  <c r="O1434" i="4"/>
  <c r="T1426" i="4"/>
  <c r="S1426" i="4"/>
  <c r="R1426" i="4"/>
  <c r="Q1426" i="4"/>
  <c r="P1426" i="4"/>
  <c r="O1426" i="4"/>
  <c r="T1418" i="4"/>
  <c r="S1418" i="4"/>
  <c r="R1418" i="4"/>
  <c r="Q1418" i="4"/>
  <c r="P1418" i="4"/>
  <c r="O1418" i="4"/>
  <c r="T1410" i="4"/>
  <c r="S1410" i="4"/>
  <c r="R1410" i="4"/>
  <c r="Q1410" i="4"/>
  <c r="P1410" i="4"/>
  <c r="O1410" i="4"/>
  <c r="T1402" i="4"/>
  <c r="S1402" i="4"/>
  <c r="R1402" i="4"/>
  <c r="Q1402" i="4"/>
  <c r="P1402" i="4"/>
  <c r="O1402" i="4"/>
  <c r="T1394" i="4"/>
  <c r="S1394" i="4"/>
  <c r="R1394" i="4"/>
  <c r="Q1394" i="4"/>
  <c r="P1394" i="4"/>
  <c r="O1394" i="4"/>
  <c r="T1386" i="4"/>
  <c r="S1386" i="4"/>
  <c r="R1386" i="4"/>
  <c r="Q1386" i="4"/>
  <c r="P1386" i="4"/>
  <c r="O1386" i="4"/>
  <c r="T1378" i="4"/>
  <c r="S1378" i="4"/>
  <c r="R1378" i="4"/>
  <c r="Q1378" i="4"/>
  <c r="P1378" i="4"/>
  <c r="O1378" i="4"/>
  <c r="T1370" i="4"/>
  <c r="S1370" i="4"/>
  <c r="R1370" i="4"/>
  <c r="Q1370" i="4"/>
  <c r="P1370" i="4"/>
  <c r="O1370" i="4"/>
  <c r="T1362" i="4"/>
  <c r="S1362" i="4"/>
  <c r="R1362" i="4"/>
  <c r="Q1362" i="4"/>
  <c r="P1362" i="4"/>
  <c r="O1362" i="4"/>
  <c r="T1354" i="4"/>
  <c r="S1354" i="4"/>
  <c r="R1354" i="4"/>
  <c r="Q1354" i="4"/>
  <c r="P1354" i="4"/>
  <c r="O1354" i="4"/>
  <c r="T1346" i="4"/>
  <c r="S1346" i="4"/>
  <c r="R1346" i="4"/>
  <c r="Q1346" i="4"/>
  <c r="P1346" i="4"/>
  <c r="O1346" i="4"/>
  <c r="T1338" i="4"/>
  <c r="S1338" i="4"/>
  <c r="R1338" i="4"/>
  <c r="Q1338" i="4"/>
  <c r="P1338" i="4"/>
  <c r="O1338" i="4"/>
  <c r="T1330" i="4"/>
  <c r="S1330" i="4"/>
  <c r="R1330" i="4"/>
  <c r="Q1330" i="4"/>
  <c r="P1330" i="4"/>
  <c r="O1330" i="4"/>
  <c r="T1322" i="4"/>
  <c r="S1322" i="4"/>
  <c r="R1322" i="4"/>
  <c r="Q1322" i="4"/>
  <c r="P1322" i="4"/>
  <c r="O1322" i="4"/>
  <c r="T1314" i="4"/>
  <c r="S1314" i="4"/>
  <c r="R1314" i="4"/>
  <c r="Q1314" i="4"/>
  <c r="P1314" i="4"/>
  <c r="O1314" i="4"/>
  <c r="T1306" i="4"/>
  <c r="S1306" i="4"/>
  <c r="R1306" i="4"/>
  <c r="Q1306" i="4"/>
  <c r="P1306" i="4"/>
  <c r="O1306" i="4"/>
  <c r="T1298" i="4"/>
  <c r="S1298" i="4"/>
  <c r="R1298" i="4"/>
  <c r="Q1298" i="4"/>
  <c r="P1298" i="4"/>
  <c r="O1298" i="4"/>
  <c r="T1290" i="4"/>
  <c r="S1290" i="4"/>
  <c r="R1290" i="4"/>
  <c r="Q1290" i="4"/>
  <c r="P1290" i="4"/>
  <c r="O1290" i="4"/>
  <c r="T1282" i="4"/>
  <c r="S1282" i="4"/>
  <c r="R1282" i="4"/>
  <c r="Q1282" i="4"/>
  <c r="P1282" i="4"/>
  <c r="O1282" i="4"/>
  <c r="T1274" i="4"/>
  <c r="S1274" i="4"/>
  <c r="R1274" i="4"/>
  <c r="Q1274" i="4"/>
  <c r="P1274" i="4"/>
  <c r="O1274" i="4"/>
  <c r="T1266" i="4"/>
  <c r="S1266" i="4"/>
  <c r="R1266" i="4"/>
  <c r="Q1266" i="4"/>
  <c r="P1266" i="4"/>
  <c r="O1266" i="4"/>
  <c r="T1258" i="4"/>
  <c r="S1258" i="4"/>
  <c r="R1258" i="4"/>
  <c r="Q1258" i="4"/>
  <c r="P1258" i="4"/>
  <c r="O1258" i="4"/>
  <c r="T1250" i="4"/>
  <c r="S1250" i="4"/>
  <c r="R1250" i="4"/>
  <c r="Q1250" i="4"/>
  <c r="P1250" i="4"/>
  <c r="O1250" i="4"/>
  <c r="T1242" i="4"/>
  <c r="S1242" i="4"/>
  <c r="R1242" i="4"/>
  <c r="Q1242" i="4"/>
  <c r="P1242" i="4"/>
  <c r="O1242" i="4"/>
  <c r="T1234" i="4"/>
  <c r="S1234" i="4"/>
  <c r="R1234" i="4"/>
  <c r="Q1234" i="4"/>
  <c r="P1234" i="4"/>
  <c r="O1234" i="4"/>
  <c r="T1226" i="4"/>
  <c r="S1226" i="4"/>
  <c r="R1226" i="4"/>
  <c r="Q1226" i="4"/>
  <c r="P1226" i="4"/>
  <c r="O1226" i="4"/>
  <c r="T1218" i="4"/>
  <c r="S1218" i="4"/>
  <c r="R1218" i="4"/>
  <c r="Q1218" i="4"/>
  <c r="P1218" i="4"/>
  <c r="O1218" i="4"/>
  <c r="T1210" i="4"/>
  <c r="S1210" i="4"/>
  <c r="R1210" i="4"/>
  <c r="Q1210" i="4"/>
  <c r="P1210" i="4"/>
  <c r="O1210" i="4"/>
  <c r="T1202" i="4"/>
  <c r="S1202" i="4"/>
  <c r="R1202" i="4"/>
  <c r="Q1202" i="4"/>
  <c r="P1202" i="4"/>
  <c r="O1202" i="4"/>
  <c r="T1194" i="4"/>
  <c r="S1194" i="4"/>
  <c r="R1194" i="4"/>
  <c r="Q1194" i="4"/>
  <c r="P1194" i="4"/>
  <c r="O1194" i="4"/>
  <c r="S1186" i="4"/>
  <c r="T1186" i="4"/>
  <c r="R1186" i="4"/>
  <c r="Q1186" i="4"/>
  <c r="P1186" i="4"/>
  <c r="O1186" i="4"/>
  <c r="T1178" i="4"/>
  <c r="S1178" i="4"/>
  <c r="R1178" i="4"/>
  <c r="Q1178" i="4"/>
  <c r="P1178" i="4"/>
  <c r="O1178" i="4"/>
  <c r="T1170" i="4"/>
  <c r="S1170" i="4"/>
  <c r="R1170" i="4"/>
  <c r="Q1170" i="4"/>
  <c r="P1170" i="4"/>
  <c r="O1170" i="4"/>
  <c r="T1162" i="4"/>
  <c r="S1162" i="4"/>
  <c r="R1162" i="4"/>
  <c r="Q1162" i="4"/>
  <c r="P1162" i="4"/>
  <c r="O1162" i="4"/>
  <c r="T1154" i="4"/>
  <c r="S1154" i="4"/>
  <c r="R1154" i="4"/>
  <c r="Q1154" i="4"/>
  <c r="P1154" i="4"/>
  <c r="O1154" i="4"/>
  <c r="T1146" i="4"/>
  <c r="S1146" i="4"/>
  <c r="R1146" i="4"/>
  <c r="Q1146" i="4"/>
  <c r="P1146" i="4"/>
  <c r="O1146" i="4"/>
  <c r="T1138" i="4"/>
  <c r="S1138" i="4"/>
  <c r="R1138" i="4"/>
  <c r="Q1138" i="4"/>
  <c r="P1138" i="4"/>
  <c r="O1138" i="4"/>
  <c r="T1130" i="4"/>
  <c r="S1130" i="4"/>
  <c r="R1130" i="4"/>
  <c r="Q1130" i="4"/>
  <c r="P1130" i="4"/>
  <c r="O1130" i="4"/>
  <c r="T1122" i="4"/>
  <c r="S1122" i="4"/>
  <c r="R1122" i="4"/>
  <c r="Q1122" i="4"/>
  <c r="P1122" i="4"/>
  <c r="O1122" i="4"/>
  <c r="T1114" i="4"/>
  <c r="S1114" i="4"/>
  <c r="R1114" i="4"/>
  <c r="Q1114" i="4"/>
  <c r="P1114" i="4"/>
  <c r="O1114" i="4"/>
  <c r="T1106" i="4"/>
  <c r="S1106" i="4"/>
  <c r="R1106" i="4"/>
  <c r="Q1106" i="4"/>
  <c r="P1106" i="4"/>
  <c r="O1106" i="4"/>
  <c r="T1098" i="4"/>
  <c r="S1098" i="4"/>
  <c r="R1098" i="4"/>
  <c r="Q1098" i="4"/>
  <c r="P1098" i="4"/>
  <c r="O1098" i="4"/>
  <c r="T1090" i="4"/>
  <c r="S1090" i="4"/>
  <c r="R1090" i="4"/>
  <c r="Q1090" i="4"/>
  <c r="P1090" i="4"/>
  <c r="O1090" i="4"/>
  <c r="T1082" i="4"/>
  <c r="S1082" i="4"/>
  <c r="R1082" i="4"/>
  <c r="Q1082" i="4"/>
  <c r="P1082" i="4"/>
  <c r="O1082" i="4"/>
  <c r="T1074" i="4"/>
  <c r="S1074" i="4"/>
  <c r="R1074" i="4"/>
  <c r="Q1074" i="4"/>
  <c r="P1074" i="4"/>
  <c r="O1074" i="4"/>
  <c r="T1066" i="4"/>
  <c r="S1066" i="4"/>
  <c r="R1066" i="4"/>
  <c r="Q1066" i="4"/>
  <c r="P1066" i="4"/>
  <c r="O1066" i="4"/>
  <c r="T1058" i="4"/>
  <c r="S1058" i="4"/>
  <c r="R1058" i="4"/>
  <c r="Q1058" i="4"/>
  <c r="P1058" i="4"/>
  <c r="O1058" i="4"/>
  <c r="T1050" i="4"/>
  <c r="S1050" i="4"/>
  <c r="R1050" i="4"/>
  <c r="Q1050" i="4"/>
  <c r="P1050" i="4"/>
  <c r="O1050" i="4"/>
  <c r="T1042" i="4"/>
  <c r="S1042" i="4"/>
  <c r="R1042" i="4"/>
  <c r="Q1042" i="4"/>
  <c r="P1042" i="4"/>
  <c r="O1042" i="4"/>
  <c r="T1034" i="4"/>
  <c r="S1034" i="4"/>
  <c r="R1034" i="4"/>
  <c r="Q1034" i="4"/>
  <c r="P1034" i="4"/>
  <c r="O1034" i="4"/>
  <c r="T1026" i="4"/>
  <c r="S1026" i="4"/>
  <c r="R1026" i="4"/>
  <c r="Q1026" i="4"/>
  <c r="P1026" i="4"/>
  <c r="O1026" i="4"/>
  <c r="T1018" i="4"/>
  <c r="S1018" i="4"/>
  <c r="R1018" i="4"/>
  <c r="Q1018" i="4"/>
  <c r="P1018" i="4"/>
  <c r="O1018" i="4"/>
  <c r="T1010" i="4"/>
  <c r="S1010" i="4"/>
  <c r="R1010" i="4"/>
  <c r="Q1010" i="4"/>
  <c r="P1010" i="4"/>
  <c r="O1010" i="4"/>
  <c r="T1002" i="4"/>
  <c r="S1002" i="4"/>
  <c r="R1002" i="4"/>
  <c r="Q1002" i="4"/>
  <c r="P1002" i="4"/>
  <c r="O1002" i="4"/>
  <c r="T994" i="4"/>
  <c r="S994" i="4"/>
  <c r="R994" i="4"/>
  <c r="Q994" i="4"/>
  <c r="P994" i="4"/>
  <c r="O994" i="4"/>
  <c r="T986" i="4"/>
  <c r="S986" i="4"/>
  <c r="R986" i="4"/>
  <c r="Q986" i="4"/>
  <c r="P986" i="4"/>
  <c r="O986" i="4"/>
  <c r="T978" i="4"/>
  <c r="R978" i="4"/>
  <c r="S978" i="4"/>
  <c r="Q978" i="4"/>
  <c r="P978" i="4"/>
  <c r="O978" i="4"/>
  <c r="T970" i="4"/>
  <c r="S970" i="4"/>
  <c r="R970" i="4"/>
  <c r="Q970" i="4"/>
  <c r="P970" i="4"/>
  <c r="O970" i="4"/>
  <c r="T962" i="4"/>
  <c r="S962" i="4"/>
  <c r="R962" i="4"/>
  <c r="Q962" i="4"/>
  <c r="P962" i="4"/>
  <c r="O962" i="4"/>
  <c r="T954" i="4"/>
  <c r="S954" i="4"/>
  <c r="R954" i="4"/>
  <c r="Q954" i="4"/>
  <c r="P954" i="4"/>
  <c r="O954" i="4"/>
  <c r="T946" i="4"/>
  <c r="S946" i="4"/>
  <c r="R946" i="4"/>
  <c r="Q946" i="4"/>
  <c r="P946" i="4"/>
  <c r="O946" i="4"/>
  <c r="T938" i="4"/>
  <c r="R938" i="4"/>
  <c r="S938" i="4"/>
  <c r="Q938" i="4"/>
  <c r="P938" i="4"/>
  <c r="O938" i="4"/>
  <c r="T930" i="4"/>
  <c r="S930" i="4"/>
  <c r="R930" i="4"/>
  <c r="Q930" i="4"/>
  <c r="P930" i="4"/>
  <c r="O930" i="4"/>
  <c r="T922" i="4"/>
  <c r="S922" i="4"/>
  <c r="R922" i="4"/>
  <c r="Q922" i="4"/>
  <c r="P922" i="4"/>
  <c r="O922" i="4"/>
  <c r="T914" i="4"/>
  <c r="S914" i="4"/>
  <c r="R914" i="4"/>
  <c r="Q914" i="4"/>
  <c r="P914" i="4"/>
  <c r="O914" i="4"/>
  <c r="T906" i="4"/>
  <c r="S906" i="4"/>
  <c r="R906" i="4"/>
  <c r="Q906" i="4"/>
  <c r="P906" i="4"/>
  <c r="O906" i="4"/>
  <c r="T898" i="4"/>
  <c r="S898" i="4"/>
  <c r="R898" i="4"/>
  <c r="Q898" i="4"/>
  <c r="P898" i="4"/>
  <c r="O898" i="4"/>
  <c r="T890" i="4"/>
  <c r="R890" i="4"/>
  <c r="S890" i="4"/>
  <c r="Q890" i="4"/>
  <c r="P890" i="4"/>
  <c r="O890" i="4"/>
  <c r="T882" i="4"/>
  <c r="S882" i="4"/>
  <c r="R882" i="4"/>
  <c r="Q882" i="4"/>
  <c r="P882" i="4"/>
  <c r="O882" i="4"/>
  <c r="T874" i="4"/>
  <c r="S874" i="4"/>
  <c r="R874" i="4"/>
  <c r="Q874" i="4"/>
  <c r="P874" i="4"/>
  <c r="O874" i="4"/>
  <c r="T866" i="4"/>
  <c r="S866" i="4"/>
  <c r="R866" i="4"/>
  <c r="Q866" i="4"/>
  <c r="P866" i="4"/>
  <c r="O866" i="4"/>
  <c r="T858" i="4"/>
  <c r="S858" i="4"/>
  <c r="R858" i="4"/>
  <c r="Q858" i="4"/>
  <c r="P858" i="4"/>
  <c r="O858" i="4"/>
  <c r="T850" i="4"/>
  <c r="S850" i="4"/>
  <c r="R850" i="4"/>
  <c r="Q850" i="4"/>
  <c r="P850" i="4"/>
  <c r="O850" i="4"/>
  <c r="T842" i="4"/>
  <c r="S842" i="4"/>
  <c r="R842" i="4"/>
  <c r="Q842" i="4"/>
  <c r="P842" i="4"/>
  <c r="O842" i="4"/>
  <c r="T834" i="4"/>
  <c r="R834" i="4"/>
  <c r="S834" i="4"/>
  <c r="Q834" i="4"/>
  <c r="P834" i="4"/>
  <c r="O834" i="4"/>
  <c r="T826" i="4"/>
  <c r="R826" i="4"/>
  <c r="S826" i="4"/>
  <c r="Q826" i="4"/>
  <c r="P826" i="4"/>
  <c r="O826" i="4"/>
  <c r="T818" i="4"/>
  <c r="S818" i="4"/>
  <c r="R818" i="4"/>
  <c r="Q818" i="4"/>
  <c r="P818" i="4"/>
  <c r="O818" i="4"/>
  <c r="T810" i="4"/>
  <c r="S810" i="4"/>
  <c r="R810" i="4"/>
  <c r="Q810" i="4"/>
  <c r="P810" i="4"/>
  <c r="O810" i="4"/>
  <c r="T802" i="4"/>
  <c r="S802" i="4"/>
  <c r="R802" i="4"/>
  <c r="Q802" i="4"/>
  <c r="P802" i="4"/>
  <c r="O802" i="4"/>
  <c r="T794" i="4"/>
  <c r="S794" i="4"/>
  <c r="R794" i="4"/>
  <c r="Q794" i="4"/>
  <c r="P794" i="4"/>
  <c r="O794" i="4"/>
  <c r="T786" i="4"/>
  <c r="S786" i="4"/>
  <c r="R786" i="4"/>
  <c r="Q786" i="4"/>
  <c r="P786" i="4"/>
  <c r="O786" i="4"/>
  <c r="T778" i="4"/>
  <c r="S778" i="4"/>
  <c r="R778" i="4"/>
  <c r="Q778" i="4"/>
  <c r="P778" i="4"/>
  <c r="O778" i="4"/>
  <c r="T770" i="4"/>
  <c r="S770" i="4"/>
  <c r="R770" i="4"/>
  <c r="Q770" i="4"/>
  <c r="P770" i="4"/>
  <c r="O770" i="4"/>
  <c r="T762" i="4"/>
  <c r="S762" i="4"/>
  <c r="R762" i="4"/>
  <c r="Q762" i="4"/>
  <c r="P762" i="4"/>
  <c r="O762" i="4"/>
  <c r="T754" i="4"/>
  <c r="S754" i="4"/>
  <c r="R754" i="4"/>
  <c r="Q754" i="4"/>
  <c r="P754" i="4"/>
  <c r="O754" i="4"/>
  <c r="T746" i="4"/>
  <c r="S746" i="4"/>
  <c r="R746" i="4"/>
  <c r="Q746" i="4"/>
  <c r="P746" i="4"/>
  <c r="O746" i="4"/>
  <c r="T738" i="4"/>
  <c r="S738" i="4"/>
  <c r="R738" i="4"/>
  <c r="Q738" i="4"/>
  <c r="P738" i="4"/>
  <c r="O738" i="4"/>
  <c r="T730" i="4"/>
  <c r="S730" i="4"/>
  <c r="R730" i="4"/>
  <c r="Q730" i="4"/>
  <c r="P730" i="4"/>
  <c r="O730" i="4"/>
  <c r="T722" i="4"/>
  <c r="S722" i="4"/>
  <c r="R722" i="4"/>
  <c r="Q722" i="4"/>
  <c r="P722" i="4"/>
  <c r="O722" i="4"/>
  <c r="T714" i="4"/>
  <c r="S714" i="4"/>
  <c r="R714" i="4"/>
  <c r="Q714" i="4"/>
  <c r="P714" i="4"/>
  <c r="O714" i="4"/>
  <c r="T706" i="4"/>
  <c r="S706" i="4"/>
  <c r="R706" i="4"/>
  <c r="Q706" i="4"/>
  <c r="P706" i="4"/>
  <c r="O706" i="4"/>
  <c r="T698" i="4"/>
  <c r="R698" i="4"/>
  <c r="S698" i="4"/>
  <c r="Q698" i="4"/>
  <c r="P698" i="4"/>
  <c r="O698" i="4"/>
  <c r="T690" i="4"/>
  <c r="S690" i="4"/>
  <c r="R690" i="4"/>
  <c r="Q690" i="4"/>
  <c r="P690" i="4"/>
  <c r="O690" i="4"/>
  <c r="T682" i="4"/>
  <c r="S682" i="4"/>
  <c r="R682" i="4"/>
  <c r="Q682" i="4"/>
  <c r="P682" i="4"/>
  <c r="O682" i="4"/>
  <c r="T674" i="4"/>
  <c r="S674" i="4"/>
  <c r="R674" i="4"/>
  <c r="Q674" i="4"/>
  <c r="P674" i="4"/>
  <c r="O674" i="4"/>
  <c r="T666" i="4"/>
  <c r="S666" i="4"/>
  <c r="R666" i="4"/>
  <c r="Q666" i="4"/>
  <c r="P666" i="4"/>
  <c r="O666" i="4"/>
  <c r="T658" i="4"/>
  <c r="S658" i="4"/>
  <c r="R658" i="4"/>
  <c r="Q658" i="4"/>
  <c r="P658" i="4"/>
  <c r="O658" i="4"/>
  <c r="T650" i="4"/>
  <c r="S650" i="4"/>
  <c r="R650" i="4"/>
  <c r="Q650" i="4"/>
  <c r="P650" i="4"/>
  <c r="O650" i="4"/>
  <c r="T642" i="4"/>
  <c r="S642" i="4"/>
  <c r="R642" i="4"/>
  <c r="Q642" i="4"/>
  <c r="P642" i="4"/>
  <c r="O642" i="4"/>
  <c r="T634" i="4"/>
  <c r="S634" i="4"/>
  <c r="R634" i="4"/>
  <c r="P634" i="4"/>
  <c r="Q634" i="4"/>
  <c r="O634" i="4"/>
  <c r="T626" i="4"/>
  <c r="S626" i="4"/>
  <c r="R626" i="4"/>
  <c r="Q626" i="4"/>
  <c r="P626" i="4"/>
  <c r="O626" i="4"/>
  <c r="T618" i="4"/>
  <c r="S618" i="4"/>
  <c r="R618" i="4"/>
  <c r="Q618" i="4"/>
  <c r="P618" i="4"/>
  <c r="O618" i="4"/>
  <c r="T610" i="4"/>
  <c r="S610" i="4"/>
  <c r="R610" i="4"/>
  <c r="Q610" i="4"/>
  <c r="P610" i="4"/>
  <c r="O610" i="4"/>
  <c r="T602" i="4"/>
  <c r="S602" i="4"/>
  <c r="R602" i="4"/>
  <c r="Q602" i="4"/>
  <c r="P602" i="4"/>
  <c r="O602" i="4"/>
  <c r="T594" i="4"/>
  <c r="S594" i="4"/>
  <c r="R594" i="4"/>
  <c r="Q594" i="4"/>
  <c r="P594" i="4"/>
  <c r="O594" i="4"/>
  <c r="T586" i="4"/>
  <c r="S586" i="4"/>
  <c r="R586" i="4"/>
  <c r="Q586" i="4"/>
  <c r="P586" i="4"/>
  <c r="O586" i="4"/>
  <c r="T578" i="4"/>
  <c r="S578" i="4"/>
  <c r="Q578" i="4"/>
  <c r="R578" i="4"/>
  <c r="P578" i="4"/>
  <c r="O578" i="4"/>
  <c r="T570" i="4"/>
  <c r="S570" i="4"/>
  <c r="R570" i="4"/>
  <c r="Q570" i="4"/>
  <c r="P570" i="4"/>
  <c r="O570" i="4"/>
  <c r="T562" i="4"/>
  <c r="S562" i="4"/>
  <c r="R562" i="4"/>
  <c r="Q562" i="4"/>
  <c r="P562" i="4"/>
  <c r="O562" i="4"/>
  <c r="T554" i="4"/>
  <c r="S554" i="4"/>
  <c r="R554" i="4"/>
  <c r="Q554" i="4"/>
  <c r="P554" i="4"/>
  <c r="O554" i="4"/>
  <c r="T546" i="4"/>
  <c r="S546" i="4"/>
  <c r="R546" i="4"/>
  <c r="Q546" i="4"/>
  <c r="P546" i="4"/>
  <c r="O546" i="4"/>
  <c r="T538" i="4"/>
  <c r="S538" i="4"/>
  <c r="R538" i="4"/>
  <c r="Q538" i="4"/>
  <c r="P538" i="4"/>
  <c r="O538" i="4"/>
  <c r="T530" i="4"/>
  <c r="S530" i="4"/>
  <c r="R530" i="4"/>
  <c r="Q530" i="4"/>
  <c r="P530" i="4"/>
  <c r="O530" i="4"/>
  <c r="T522" i="4"/>
  <c r="S522" i="4"/>
  <c r="R522" i="4"/>
  <c r="Q522" i="4"/>
  <c r="P522" i="4"/>
  <c r="O522" i="4"/>
  <c r="T514" i="4"/>
  <c r="S514" i="4"/>
  <c r="R514" i="4"/>
  <c r="Q514" i="4"/>
  <c r="P514" i="4"/>
  <c r="O514" i="4"/>
  <c r="T506" i="4"/>
  <c r="S506" i="4"/>
  <c r="R506" i="4"/>
  <c r="Q506" i="4"/>
  <c r="P506" i="4"/>
  <c r="O506" i="4"/>
  <c r="T498" i="4"/>
  <c r="S498" i="4"/>
  <c r="R498" i="4"/>
  <c r="Q498" i="4"/>
  <c r="P498" i="4"/>
  <c r="O498" i="4"/>
  <c r="T490" i="4"/>
  <c r="S490" i="4"/>
  <c r="R490" i="4"/>
  <c r="Q490" i="4"/>
  <c r="P490" i="4"/>
  <c r="O490" i="4"/>
  <c r="T482" i="4"/>
  <c r="S482" i="4"/>
  <c r="R482" i="4"/>
  <c r="Q482" i="4"/>
  <c r="P482" i="4"/>
  <c r="O482" i="4"/>
  <c r="T474" i="4"/>
  <c r="S474" i="4"/>
  <c r="R474" i="4"/>
  <c r="Q474" i="4"/>
  <c r="P474" i="4"/>
  <c r="O474" i="4"/>
  <c r="T466" i="4"/>
  <c r="S466" i="4"/>
  <c r="R466" i="4"/>
  <c r="Q466" i="4"/>
  <c r="P466" i="4"/>
  <c r="O466" i="4"/>
  <c r="T458" i="4"/>
  <c r="S458" i="4"/>
  <c r="R458" i="4"/>
  <c r="Q458" i="4"/>
  <c r="P458" i="4"/>
  <c r="O458" i="4"/>
  <c r="T450" i="4"/>
  <c r="S450" i="4"/>
  <c r="R450" i="4"/>
  <c r="Q450" i="4"/>
  <c r="P450" i="4"/>
  <c r="O450" i="4"/>
  <c r="T442" i="4"/>
  <c r="S442" i="4"/>
  <c r="R442" i="4"/>
  <c r="Q442" i="4"/>
  <c r="P442" i="4"/>
  <c r="O442" i="4"/>
  <c r="T434" i="4"/>
  <c r="S434" i="4"/>
  <c r="R434" i="4"/>
  <c r="Q434" i="4"/>
  <c r="P434" i="4"/>
  <c r="O434" i="4"/>
  <c r="T426" i="4"/>
  <c r="S426" i="4"/>
  <c r="R426" i="4"/>
  <c r="Q426" i="4"/>
  <c r="P426" i="4"/>
  <c r="O426" i="4"/>
  <c r="T418" i="4"/>
  <c r="S418" i="4"/>
  <c r="R418" i="4"/>
  <c r="Q418" i="4"/>
  <c r="P418" i="4"/>
  <c r="O418" i="4"/>
  <c r="T410" i="4"/>
  <c r="S410" i="4"/>
  <c r="R410" i="4"/>
  <c r="Q410" i="4"/>
  <c r="P410" i="4"/>
  <c r="O410" i="4"/>
  <c r="T402" i="4"/>
  <c r="S402" i="4"/>
  <c r="R402" i="4"/>
  <c r="Q402" i="4"/>
  <c r="P402" i="4"/>
  <c r="O402" i="4"/>
  <c r="T394" i="4"/>
  <c r="S394" i="4"/>
  <c r="R394" i="4"/>
  <c r="Q394" i="4"/>
  <c r="P394" i="4"/>
  <c r="O394" i="4"/>
  <c r="T386" i="4"/>
  <c r="S386" i="4"/>
  <c r="R386" i="4"/>
  <c r="Q386" i="4"/>
  <c r="P386" i="4"/>
  <c r="O386" i="4"/>
  <c r="T378" i="4"/>
  <c r="S378" i="4"/>
  <c r="R378" i="4"/>
  <c r="Q378" i="4"/>
  <c r="P378" i="4"/>
  <c r="O378" i="4"/>
  <c r="T370" i="4"/>
  <c r="S370" i="4"/>
  <c r="R370" i="4"/>
  <c r="Q370" i="4"/>
  <c r="P370" i="4"/>
  <c r="O370" i="4"/>
  <c r="T362" i="4"/>
  <c r="S362" i="4"/>
  <c r="R362" i="4"/>
  <c r="Q362" i="4"/>
  <c r="P362" i="4"/>
  <c r="O362" i="4"/>
  <c r="T354" i="4"/>
  <c r="S354" i="4"/>
  <c r="R354" i="4"/>
  <c r="Q354" i="4"/>
  <c r="P354" i="4"/>
  <c r="O354" i="4"/>
  <c r="T346" i="4"/>
  <c r="S346" i="4"/>
  <c r="R346" i="4"/>
  <c r="Q346" i="4"/>
  <c r="P346" i="4"/>
  <c r="O346" i="4"/>
  <c r="T338" i="4"/>
  <c r="S338" i="4"/>
  <c r="R338" i="4"/>
  <c r="Q338" i="4"/>
  <c r="P338" i="4"/>
  <c r="O338" i="4"/>
  <c r="T330" i="4"/>
  <c r="S330" i="4"/>
  <c r="R330" i="4"/>
  <c r="Q330" i="4"/>
  <c r="P330" i="4"/>
  <c r="O330" i="4"/>
  <c r="T322" i="4"/>
  <c r="S322" i="4"/>
  <c r="R322" i="4"/>
  <c r="Q322" i="4"/>
  <c r="P322" i="4"/>
  <c r="O322" i="4"/>
  <c r="T314" i="4"/>
  <c r="S314" i="4"/>
  <c r="R314" i="4"/>
  <c r="Q314" i="4"/>
  <c r="P314" i="4"/>
  <c r="O314" i="4"/>
  <c r="T306" i="4"/>
  <c r="S306" i="4"/>
  <c r="R306" i="4"/>
  <c r="Q306" i="4"/>
  <c r="P306" i="4"/>
  <c r="O306" i="4"/>
  <c r="T298" i="4"/>
  <c r="S298" i="4"/>
  <c r="R298" i="4"/>
  <c r="Q298" i="4"/>
  <c r="P298" i="4"/>
  <c r="O298" i="4"/>
  <c r="T290" i="4"/>
  <c r="S290" i="4"/>
  <c r="R290" i="4"/>
  <c r="Q290" i="4"/>
  <c r="P290" i="4"/>
  <c r="O290" i="4"/>
  <c r="T282" i="4"/>
  <c r="S282" i="4"/>
  <c r="R282" i="4"/>
  <c r="Q282" i="4"/>
  <c r="P282" i="4"/>
  <c r="O282" i="4"/>
  <c r="T274" i="4"/>
  <c r="S274" i="4"/>
  <c r="R274" i="4"/>
  <c r="Q274" i="4"/>
  <c r="P274" i="4"/>
  <c r="O274" i="4"/>
  <c r="T266" i="4"/>
  <c r="S266" i="4"/>
  <c r="R266" i="4"/>
  <c r="Q266" i="4"/>
  <c r="P266" i="4"/>
  <c r="O266" i="4"/>
  <c r="T258" i="4"/>
  <c r="S258" i="4"/>
  <c r="R258" i="4"/>
  <c r="Q258" i="4"/>
  <c r="P258" i="4"/>
  <c r="O258" i="4"/>
  <c r="T250" i="4"/>
  <c r="S250" i="4"/>
  <c r="R250" i="4"/>
  <c r="Q250" i="4"/>
  <c r="P250" i="4"/>
  <c r="O250" i="4"/>
  <c r="T242" i="4"/>
  <c r="S242" i="4"/>
  <c r="R242" i="4"/>
  <c r="Q242" i="4"/>
  <c r="P242" i="4"/>
  <c r="O242" i="4"/>
  <c r="T234" i="4"/>
  <c r="S234" i="4"/>
  <c r="R234" i="4"/>
  <c r="Q234" i="4"/>
  <c r="P234" i="4"/>
  <c r="O234" i="4"/>
  <c r="T226" i="4"/>
  <c r="S226" i="4"/>
  <c r="R226" i="4"/>
  <c r="Q226" i="4"/>
  <c r="P226" i="4"/>
  <c r="O226" i="4"/>
  <c r="T218" i="4"/>
  <c r="S218" i="4"/>
  <c r="R218" i="4"/>
  <c r="Q218" i="4"/>
  <c r="P218" i="4"/>
  <c r="O218" i="4"/>
  <c r="T210" i="4"/>
  <c r="S210" i="4"/>
  <c r="R210" i="4"/>
  <c r="Q210" i="4"/>
  <c r="P210" i="4"/>
  <c r="O210" i="4"/>
  <c r="T202" i="4"/>
  <c r="S202" i="4"/>
  <c r="R202" i="4"/>
  <c r="Q202" i="4"/>
  <c r="P202" i="4"/>
  <c r="O202" i="4"/>
  <c r="T194" i="4"/>
  <c r="S194" i="4"/>
  <c r="R194" i="4"/>
  <c r="Q194" i="4"/>
  <c r="P194" i="4"/>
  <c r="O194" i="4"/>
  <c r="T186" i="4"/>
  <c r="S186" i="4"/>
  <c r="R186" i="4"/>
  <c r="Q186" i="4"/>
  <c r="P186" i="4"/>
  <c r="O186" i="4"/>
  <c r="T178" i="4"/>
  <c r="S178" i="4"/>
  <c r="R178" i="4"/>
  <c r="Q178" i="4"/>
  <c r="P178" i="4"/>
  <c r="O178" i="4"/>
  <c r="T170" i="4"/>
  <c r="S170" i="4"/>
  <c r="R170" i="4"/>
  <c r="Q170" i="4"/>
  <c r="P170" i="4"/>
  <c r="O170" i="4"/>
  <c r="T162" i="4"/>
  <c r="S162" i="4"/>
  <c r="R162" i="4"/>
  <c r="Q162" i="4"/>
  <c r="P162" i="4"/>
  <c r="O162" i="4"/>
  <c r="T154" i="4"/>
  <c r="S154" i="4"/>
  <c r="R154" i="4"/>
  <c r="Q154" i="4"/>
  <c r="P154" i="4"/>
  <c r="O154" i="4"/>
  <c r="T146" i="4"/>
  <c r="S146" i="4"/>
  <c r="R146" i="4"/>
  <c r="Q146" i="4"/>
  <c r="P146" i="4"/>
  <c r="O146" i="4"/>
  <c r="T138" i="4"/>
  <c r="S138" i="4"/>
  <c r="R138" i="4"/>
  <c r="Q138" i="4"/>
  <c r="P138" i="4"/>
  <c r="O138" i="4"/>
  <c r="T130" i="4"/>
  <c r="S130" i="4"/>
  <c r="R130" i="4"/>
  <c r="Q130" i="4"/>
  <c r="P130" i="4"/>
  <c r="O130" i="4"/>
  <c r="T122" i="4"/>
  <c r="S122" i="4"/>
  <c r="R122" i="4"/>
  <c r="Q122" i="4"/>
  <c r="P122" i="4"/>
  <c r="O122" i="4"/>
  <c r="T114" i="4"/>
  <c r="S114" i="4"/>
  <c r="R114" i="4"/>
  <c r="Q114" i="4"/>
  <c r="P114" i="4"/>
  <c r="O114" i="4"/>
  <c r="T106" i="4"/>
  <c r="S106" i="4"/>
  <c r="R106" i="4"/>
  <c r="Q106" i="4"/>
  <c r="P106" i="4"/>
  <c r="O106" i="4"/>
  <c r="T98" i="4"/>
  <c r="S98" i="4"/>
  <c r="R98" i="4"/>
  <c r="Q98" i="4"/>
  <c r="P98" i="4"/>
  <c r="O98" i="4"/>
  <c r="T90" i="4"/>
  <c r="S90" i="4"/>
  <c r="R90" i="4"/>
  <c r="Q90" i="4"/>
  <c r="P90" i="4"/>
  <c r="O90" i="4"/>
  <c r="T82" i="4"/>
  <c r="S82" i="4"/>
  <c r="R82" i="4"/>
  <c r="Q82" i="4"/>
  <c r="P82" i="4"/>
  <c r="O82" i="4"/>
  <c r="T74" i="4"/>
  <c r="S74" i="4"/>
  <c r="R74" i="4"/>
  <c r="Q74" i="4"/>
  <c r="P74" i="4"/>
  <c r="O74" i="4"/>
  <c r="T66" i="4"/>
  <c r="R66" i="4"/>
  <c r="Q66" i="4"/>
  <c r="S66" i="4"/>
  <c r="P66" i="4"/>
  <c r="T58" i="4"/>
  <c r="S58" i="4"/>
  <c r="R58" i="4"/>
  <c r="Q58" i="4"/>
  <c r="P58" i="4"/>
  <c r="T50" i="4"/>
  <c r="S50" i="4"/>
  <c r="R50" i="4"/>
  <c r="Q50" i="4"/>
  <c r="P50" i="4"/>
  <c r="T42" i="4"/>
  <c r="S42" i="4"/>
  <c r="R42" i="4"/>
  <c r="Q42" i="4"/>
  <c r="P42" i="4"/>
  <c r="T34" i="4"/>
  <c r="S34" i="4"/>
  <c r="R34" i="4"/>
  <c r="Q34" i="4"/>
  <c r="P34" i="4"/>
  <c r="T26" i="4"/>
  <c r="R26" i="4"/>
  <c r="Q26" i="4"/>
  <c r="S26" i="4"/>
  <c r="P26" i="4"/>
  <c r="T18" i="4"/>
  <c r="S18" i="4"/>
  <c r="R18" i="4"/>
  <c r="Q18" i="4"/>
  <c r="P18" i="4"/>
  <c r="T10" i="4"/>
  <c r="S10" i="4"/>
  <c r="R10" i="4"/>
  <c r="Q10" i="4"/>
  <c r="P10" i="4"/>
  <c r="O4" i="4"/>
  <c r="O18" i="4"/>
  <c r="O34" i="4"/>
  <c r="O50" i="4"/>
  <c r="O66" i="4"/>
  <c r="O88" i="4"/>
  <c r="O108" i="4"/>
  <c r="O152" i="4"/>
  <c r="O172" i="4"/>
  <c r="O216" i="4"/>
  <c r="O236" i="4"/>
  <c r="O1135" i="4"/>
  <c r="O1263" i="4"/>
  <c r="O1391" i="4"/>
  <c r="O1519" i="4"/>
  <c r="P128" i="4"/>
  <c r="P527" i="4"/>
  <c r="P759" i="4"/>
  <c r="P1196" i="4"/>
  <c r="Q716" i="4"/>
  <c r="T1521" i="4"/>
  <c r="S1521" i="4"/>
  <c r="R1521" i="4"/>
  <c r="Q1521" i="4"/>
  <c r="P1521" i="4"/>
  <c r="O1521" i="4"/>
  <c r="T1513" i="4"/>
  <c r="S1513" i="4"/>
  <c r="R1513" i="4"/>
  <c r="Q1513" i="4"/>
  <c r="O1513" i="4"/>
  <c r="P1513" i="4"/>
  <c r="T1505" i="4"/>
  <c r="S1505" i="4"/>
  <c r="R1505" i="4"/>
  <c r="Q1505" i="4"/>
  <c r="P1505" i="4"/>
  <c r="O1505" i="4"/>
  <c r="T1497" i="4"/>
  <c r="S1497" i="4"/>
  <c r="R1497" i="4"/>
  <c r="Q1497" i="4"/>
  <c r="P1497" i="4"/>
  <c r="O1497" i="4"/>
  <c r="T1489" i="4"/>
  <c r="S1489" i="4"/>
  <c r="R1489" i="4"/>
  <c r="Q1489" i="4"/>
  <c r="P1489" i="4"/>
  <c r="O1489" i="4"/>
  <c r="T1481" i="4"/>
  <c r="S1481" i="4"/>
  <c r="R1481" i="4"/>
  <c r="Q1481" i="4"/>
  <c r="P1481" i="4"/>
  <c r="O1481" i="4"/>
  <c r="T1473" i="4"/>
  <c r="S1473" i="4"/>
  <c r="R1473" i="4"/>
  <c r="Q1473" i="4"/>
  <c r="O1473" i="4"/>
  <c r="P1473" i="4"/>
  <c r="T1465" i="4"/>
  <c r="S1465" i="4"/>
  <c r="R1465" i="4"/>
  <c r="Q1465" i="4"/>
  <c r="O1465" i="4"/>
  <c r="T1457" i="4"/>
  <c r="S1457" i="4"/>
  <c r="R1457" i="4"/>
  <c r="Q1457" i="4"/>
  <c r="P1457" i="4"/>
  <c r="O1457" i="4"/>
  <c r="T1449" i="4"/>
  <c r="S1449" i="4"/>
  <c r="R1449" i="4"/>
  <c r="Q1449" i="4"/>
  <c r="P1449" i="4"/>
  <c r="O1449" i="4"/>
  <c r="T1441" i="4"/>
  <c r="S1441" i="4"/>
  <c r="R1441" i="4"/>
  <c r="Q1441" i="4"/>
  <c r="P1441" i="4"/>
  <c r="O1441" i="4"/>
  <c r="T1433" i="4"/>
  <c r="S1433" i="4"/>
  <c r="R1433" i="4"/>
  <c r="Q1433" i="4"/>
  <c r="P1433" i="4"/>
  <c r="O1433" i="4"/>
  <c r="T1425" i="4"/>
  <c r="S1425" i="4"/>
  <c r="R1425" i="4"/>
  <c r="Q1425" i="4"/>
  <c r="P1425" i="4"/>
  <c r="O1425" i="4"/>
  <c r="T1417" i="4"/>
  <c r="S1417" i="4"/>
  <c r="R1417" i="4"/>
  <c r="Q1417" i="4"/>
  <c r="P1417" i="4"/>
  <c r="O1417" i="4"/>
  <c r="T1409" i="4"/>
  <c r="S1409" i="4"/>
  <c r="R1409" i="4"/>
  <c r="Q1409" i="4"/>
  <c r="P1409" i="4"/>
  <c r="O1409" i="4"/>
  <c r="T1401" i="4"/>
  <c r="R1401" i="4"/>
  <c r="S1401" i="4"/>
  <c r="Q1401" i="4"/>
  <c r="P1401" i="4"/>
  <c r="O1401" i="4"/>
  <c r="T1393" i="4"/>
  <c r="S1393" i="4"/>
  <c r="R1393" i="4"/>
  <c r="Q1393" i="4"/>
  <c r="P1393" i="4"/>
  <c r="O1393" i="4"/>
  <c r="T1385" i="4"/>
  <c r="S1385" i="4"/>
  <c r="R1385" i="4"/>
  <c r="Q1385" i="4"/>
  <c r="P1385" i="4"/>
  <c r="O1385" i="4"/>
  <c r="T1377" i="4"/>
  <c r="S1377" i="4"/>
  <c r="R1377" i="4"/>
  <c r="Q1377" i="4"/>
  <c r="P1377" i="4"/>
  <c r="O1377" i="4"/>
  <c r="T1369" i="4"/>
  <c r="S1369" i="4"/>
  <c r="R1369" i="4"/>
  <c r="Q1369" i="4"/>
  <c r="P1369" i="4"/>
  <c r="O1369" i="4"/>
  <c r="T1361" i="4"/>
  <c r="S1361" i="4"/>
  <c r="R1361" i="4"/>
  <c r="Q1361" i="4"/>
  <c r="P1361" i="4"/>
  <c r="O1361" i="4"/>
  <c r="T1353" i="4"/>
  <c r="S1353" i="4"/>
  <c r="R1353" i="4"/>
  <c r="Q1353" i="4"/>
  <c r="P1353" i="4"/>
  <c r="O1353" i="4"/>
  <c r="T1345" i="4"/>
  <c r="S1345" i="4"/>
  <c r="R1345" i="4"/>
  <c r="Q1345" i="4"/>
  <c r="P1345" i="4"/>
  <c r="O1345" i="4"/>
  <c r="T1337" i="4"/>
  <c r="S1337" i="4"/>
  <c r="R1337" i="4"/>
  <c r="Q1337" i="4"/>
  <c r="P1337" i="4"/>
  <c r="O1337" i="4"/>
  <c r="T1329" i="4"/>
  <c r="S1329" i="4"/>
  <c r="R1329" i="4"/>
  <c r="Q1329" i="4"/>
  <c r="P1329" i="4"/>
  <c r="O1329" i="4"/>
  <c r="T1321" i="4"/>
  <c r="S1321" i="4"/>
  <c r="R1321" i="4"/>
  <c r="Q1321" i="4"/>
  <c r="P1321" i="4"/>
  <c r="O1321" i="4"/>
  <c r="T1313" i="4"/>
  <c r="S1313" i="4"/>
  <c r="R1313" i="4"/>
  <c r="Q1313" i="4"/>
  <c r="P1313" i="4"/>
  <c r="O1313" i="4"/>
  <c r="T1305" i="4"/>
  <c r="R1305" i="4"/>
  <c r="S1305" i="4"/>
  <c r="Q1305" i="4"/>
  <c r="P1305" i="4"/>
  <c r="O1305" i="4"/>
  <c r="T1297" i="4"/>
  <c r="S1297" i="4"/>
  <c r="R1297" i="4"/>
  <c r="Q1297" i="4"/>
  <c r="P1297" i="4"/>
  <c r="O1297" i="4"/>
  <c r="T1289" i="4"/>
  <c r="S1289" i="4"/>
  <c r="R1289" i="4"/>
  <c r="Q1289" i="4"/>
  <c r="P1289" i="4"/>
  <c r="O1289" i="4"/>
  <c r="T1281" i="4"/>
  <c r="S1281" i="4"/>
  <c r="R1281" i="4"/>
  <c r="Q1281" i="4"/>
  <c r="P1281" i="4"/>
  <c r="O1281" i="4"/>
  <c r="T1273" i="4"/>
  <c r="S1273" i="4"/>
  <c r="R1273" i="4"/>
  <c r="Q1273" i="4"/>
  <c r="P1273" i="4"/>
  <c r="O1273" i="4"/>
  <c r="T1265" i="4"/>
  <c r="S1265" i="4"/>
  <c r="R1265" i="4"/>
  <c r="Q1265" i="4"/>
  <c r="P1265" i="4"/>
  <c r="O1265" i="4"/>
  <c r="T1257" i="4"/>
  <c r="S1257" i="4"/>
  <c r="R1257" i="4"/>
  <c r="Q1257" i="4"/>
  <c r="P1257" i="4"/>
  <c r="O1257" i="4"/>
  <c r="T1249" i="4"/>
  <c r="S1249" i="4"/>
  <c r="R1249" i="4"/>
  <c r="Q1249" i="4"/>
  <c r="P1249" i="4"/>
  <c r="O1249" i="4"/>
  <c r="T1241" i="4"/>
  <c r="S1241" i="4"/>
  <c r="R1241" i="4"/>
  <c r="Q1241" i="4"/>
  <c r="P1241" i="4"/>
  <c r="O1241" i="4"/>
  <c r="T1233" i="4"/>
  <c r="S1233" i="4"/>
  <c r="R1233" i="4"/>
  <c r="Q1233" i="4"/>
  <c r="P1233" i="4"/>
  <c r="O1233" i="4"/>
  <c r="T1225" i="4"/>
  <c r="S1225" i="4"/>
  <c r="R1225" i="4"/>
  <c r="Q1225" i="4"/>
  <c r="P1225" i="4"/>
  <c r="O1225" i="4"/>
  <c r="T1217" i="4"/>
  <c r="S1217" i="4"/>
  <c r="R1217" i="4"/>
  <c r="Q1217" i="4"/>
  <c r="P1217" i="4"/>
  <c r="O1217" i="4"/>
  <c r="T1209" i="4"/>
  <c r="S1209" i="4"/>
  <c r="R1209" i="4"/>
  <c r="Q1209" i="4"/>
  <c r="P1209" i="4"/>
  <c r="O1209" i="4"/>
  <c r="T1201" i="4"/>
  <c r="S1201" i="4"/>
  <c r="R1201" i="4"/>
  <c r="Q1201" i="4"/>
  <c r="P1201" i="4"/>
  <c r="O1201" i="4"/>
  <c r="T1193" i="4"/>
  <c r="S1193" i="4"/>
  <c r="R1193" i="4"/>
  <c r="Q1193" i="4"/>
  <c r="P1193" i="4"/>
  <c r="O1193" i="4"/>
  <c r="T1185" i="4"/>
  <c r="S1185" i="4"/>
  <c r="R1185" i="4"/>
  <c r="Q1185" i="4"/>
  <c r="P1185" i="4"/>
  <c r="O1185" i="4"/>
  <c r="T1177" i="4"/>
  <c r="S1177" i="4"/>
  <c r="R1177" i="4"/>
  <c r="Q1177" i="4"/>
  <c r="P1177" i="4"/>
  <c r="O1177" i="4"/>
  <c r="T1169" i="4"/>
  <c r="S1169" i="4"/>
  <c r="R1169" i="4"/>
  <c r="Q1169" i="4"/>
  <c r="P1169" i="4"/>
  <c r="O1169" i="4"/>
  <c r="T1161" i="4"/>
  <c r="S1161" i="4"/>
  <c r="R1161" i="4"/>
  <c r="Q1161" i="4"/>
  <c r="P1161" i="4"/>
  <c r="O1161" i="4"/>
  <c r="T1153" i="4"/>
  <c r="S1153" i="4"/>
  <c r="R1153" i="4"/>
  <c r="Q1153" i="4"/>
  <c r="P1153" i="4"/>
  <c r="O1153" i="4"/>
  <c r="T1145" i="4"/>
  <c r="S1145" i="4"/>
  <c r="R1145" i="4"/>
  <c r="Q1145" i="4"/>
  <c r="P1145" i="4"/>
  <c r="O1145" i="4"/>
  <c r="T1137" i="4"/>
  <c r="S1137" i="4"/>
  <c r="R1137" i="4"/>
  <c r="Q1137" i="4"/>
  <c r="P1137" i="4"/>
  <c r="O1137" i="4"/>
  <c r="T1129" i="4"/>
  <c r="S1129" i="4"/>
  <c r="R1129" i="4"/>
  <c r="Q1129" i="4"/>
  <c r="P1129" i="4"/>
  <c r="O1129" i="4"/>
  <c r="T1121" i="4"/>
  <c r="S1121" i="4"/>
  <c r="R1121" i="4"/>
  <c r="Q1121" i="4"/>
  <c r="P1121" i="4"/>
  <c r="O1121" i="4"/>
  <c r="T1113" i="4"/>
  <c r="S1113" i="4"/>
  <c r="R1113" i="4"/>
  <c r="Q1113" i="4"/>
  <c r="P1113" i="4"/>
  <c r="O1113" i="4"/>
  <c r="T1105" i="4"/>
  <c r="S1105" i="4"/>
  <c r="R1105" i="4"/>
  <c r="Q1105" i="4"/>
  <c r="P1105" i="4"/>
  <c r="T1097" i="4"/>
  <c r="S1097" i="4"/>
  <c r="R1097" i="4"/>
  <c r="Q1097" i="4"/>
  <c r="P1097" i="4"/>
  <c r="O1097" i="4"/>
  <c r="T1089" i="4"/>
  <c r="S1089" i="4"/>
  <c r="R1089" i="4"/>
  <c r="Q1089" i="4"/>
  <c r="P1089" i="4"/>
  <c r="T1081" i="4"/>
  <c r="S1081" i="4"/>
  <c r="R1081" i="4"/>
  <c r="Q1081" i="4"/>
  <c r="P1081" i="4"/>
  <c r="T1073" i="4"/>
  <c r="S1073" i="4"/>
  <c r="R1073" i="4"/>
  <c r="Q1073" i="4"/>
  <c r="P1073" i="4"/>
  <c r="T1065" i="4"/>
  <c r="S1065" i="4"/>
  <c r="R1065" i="4"/>
  <c r="Q1065" i="4"/>
  <c r="P1065" i="4"/>
  <c r="T1057" i="4"/>
  <c r="S1057" i="4"/>
  <c r="R1057" i="4"/>
  <c r="Q1057" i="4"/>
  <c r="P1057" i="4"/>
  <c r="T1049" i="4"/>
  <c r="R1049" i="4"/>
  <c r="S1049" i="4"/>
  <c r="Q1049" i="4"/>
  <c r="P1049" i="4"/>
  <c r="T1041" i="4"/>
  <c r="S1041" i="4"/>
  <c r="R1041" i="4"/>
  <c r="Q1041" i="4"/>
  <c r="P1041" i="4"/>
  <c r="T1033" i="4"/>
  <c r="S1033" i="4"/>
  <c r="R1033" i="4"/>
  <c r="Q1033" i="4"/>
  <c r="P1033" i="4"/>
  <c r="T1025" i="4"/>
  <c r="S1025" i="4"/>
  <c r="R1025" i="4"/>
  <c r="Q1025" i="4"/>
  <c r="P1025" i="4"/>
  <c r="T1017" i="4"/>
  <c r="R1017" i="4"/>
  <c r="S1017" i="4"/>
  <c r="Q1017" i="4"/>
  <c r="P1017" i="4"/>
  <c r="T1009" i="4"/>
  <c r="S1009" i="4"/>
  <c r="R1009" i="4"/>
  <c r="Q1009" i="4"/>
  <c r="P1009" i="4"/>
  <c r="T1001" i="4"/>
  <c r="S1001" i="4"/>
  <c r="R1001" i="4"/>
  <c r="Q1001" i="4"/>
  <c r="P1001" i="4"/>
  <c r="T993" i="4"/>
  <c r="S993" i="4"/>
  <c r="R993" i="4"/>
  <c r="Q993" i="4"/>
  <c r="P993" i="4"/>
  <c r="T985" i="4"/>
  <c r="S985" i="4"/>
  <c r="R985" i="4"/>
  <c r="Q985" i="4"/>
  <c r="P985" i="4"/>
  <c r="T977" i="4"/>
  <c r="S977" i="4"/>
  <c r="R977" i="4"/>
  <c r="Q977" i="4"/>
  <c r="P977" i="4"/>
  <c r="T969" i="4"/>
  <c r="S969" i="4"/>
  <c r="R969" i="4"/>
  <c r="Q969" i="4"/>
  <c r="P969" i="4"/>
  <c r="T961" i="4"/>
  <c r="S961" i="4"/>
  <c r="R961" i="4"/>
  <c r="Q961" i="4"/>
  <c r="P961" i="4"/>
  <c r="T953" i="4"/>
  <c r="S953" i="4"/>
  <c r="R953" i="4"/>
  <c r="Q953" i="4"/>
  <c r="P953" i="4"/>
  <c r="T945" i="4"/>
  <c r="S945" i="4"/>
  <c r="R945" i="4"/>
  <c r="Q945" i="4"/>
  <c r="P945" i="4"/>
  <c r="T937" i="4"/>
  <c r="S937" i="4"/>
  <c r="R937" i="4"/>
  <c r="Q937" i="4"/>
  <c r="P937" i="4"/>
  <c r="T929" i="4"/>
  <c r="S929" i="4"/>
  <c r="R929" i="4"/>
  <c r="Q929" i="4"/>
  <c r="P929" i="4"/>
  <c r="T921" i="4"/>
  <c r="S921" i="4"/>
  <c r="R921" i="4"/>
  <c r="Q921" i="4"/>
  <c r="P921" i="4"/>
  <c r="T913" i="4"/>
  <c r="S913" i="4"/>
  <c r="R913" i="4"/>
  <c r="Q913" i="4"/>
  <c r="P913" i="4"/>
  <c r="T905" i="4"/>
  <c r="S905" i="4"/>
  <c r="R905" i="4"/>
  <c r="Q905" i="4"/>
  <c r="P905" i="4"/>
  <c r="T897" i="4"/>
  <c r="S897" i="4"/>
  <c r="R897" i="4"/>
  <c r="Q897" i="4"/>
  <c r="P897" i="4"/>
  <c r="T889" i="4"/>
  <c r="S889" i="4"/>
  <c r="R889" i="4"/>
  <c r="Q889" i="4"/>
  <c r="P889" i="4"/>
  <c r="T881" i="4"/>
  <c r="S881" i="4"/>
  <c r="R881" i="4"/>
  <c r="Q881" i="4"/>
  <c r="P881" i="4"/>
  <c r="T873" i="4"/>
  <c r="S873" i="4"/>
  <c r="R873" i="4"/>
  <c r="Q873" i="4"/>
  <c r="P873" i="4"/>
  <c r="T865" i="4"/>
  <c r="S865" i="4"/>
  <c r="R865" i="4"/>
  <c r="Q865" i="4"/>
  <c r="P865" i="4"/>
  <c r="T857" i="4"/>
  <c r="S857" i="4"/>
  <c r="R857" i="4"/>
  <c r="Q857" i="4"/>
  <c r="P857" i="4"/>
  <c r="T849" i="4"/>
  <c r="S849" i="4"/>
  <c r="R849" i="4"/>
  <c r="Q849" i="4"/>
  <c r="P849" i="4"/>
  <c r="T841" i="4"/>
  <c r="S841" i="4"/>
  <c r="R841" i="4"/>
  <c r="Q841" i="4"/>
  <c r="P841" i="4"/>
  <c r="T833" i="4"/>
  <c r="S833" i="4"/>
  <c r="Q833" i="4"/>
  <c r="R833" i="4"/>
  <c r="P833" i="4"/>
  <c r="T825" i="4"/>
  <c r="S825" i="4"/>
  <c r="R825" i="4"/>
  <c r="Q825" i="4"/>
  <c r="P825" i="4"/>
  <c r="T817" i="4"/>
  <c r="S817" i="4"/>
  <c r="R817" i="4"/>
  <c r="Q817" i="4"/>
  <c r="P817" i="4"/>
  <c r="T809" i="4"/>
  <c r="S809" i="4"/>
  <c r="Q809" i="4"/>
  <c r="R809" i="4"/>
  <c r="P809" i="4"/>
  <c r="T801" i="4"/>
  <c r="S801" i="4"/>
  <c r="R801" i="4"/>
  <c r="Q801" i="4"/>
  <c r="P801" i="4"/>
  <c r="T793" i="4"/>
  <c r="S793" i="4"/>
  <c r="R793" i="4"/>
  <c r="Q793" i="4"/>
  <c r="P793" i="4"/>
  <c r="T785" i="4"/>
  <c r="S785" i="4"/>
  <c r="R785" i="4"/>
  <c r="Q785" i="4"/>
  <c r="P785" i="4"/>
  <c r="T777" i="4"/>
  <c r="S777" i="4"/>
  <c r="R777" i="4"/>
  <c r="Q777" i="4"/>
  <c r="P777" i="4"/>
  <c r="T769" i="4"/>
  <c r="S769" i="4"/>
  <c r="R769" i="4"/>
  <c r="Q769" i="4"/>
  <c r="P769" i="4"/>
  <c r="T761" i="4"/>
  <c r="S761" i="4"/>
  <c r="R761" i="4"/>
  <c r="Q761" i="4"/>
  <c r="P761" i="4"/>
  <c r="T753" i="4"/>
  <c r="S753" i="4"/>
  <c r="R753" i="4"/>
  <c r="Q753" i="4"/>
  <c r="P753" i="4"/>
  <c r="T745" i="4"/>
  <c r="S745" i="4"/>
  <c r="R745" i="4"/>
  <c r="Q745" i="4"/>
  <c r="P745" i="4"/>
  <c r="T737" i="4"/>
  <c r="S737" i="4"/>
  <c r="R737" i="4"/>
  <c r="Q737" i="4"/>
  <c r="P737" i="4"/>
  <c r="T729" i="4"/>
  <c r="S729" i="4"/>
  <c r="R729" i="4"/>
  <c r="Q729" i="4"/>
  <c r="P729" i="4"/>
  <c r="T721" i="4"/>
  <c r="S721" i="4"/>
  <c r="R721" i="4"/>
  <c r="Q721" i="4"/>
  <c r="P721" i="4"/>
  <c r="T713" i="4"/>
  <c r="S713" i="4"/>
  <c r="R713" i="4"/>
  <c r="Q713" i="4"/>
  <c r="P713" i="4"/>
  <c r="T705" i="4"/>
  <c r="S705" i="4"/>
  <c r="R705" i="4"/>
  <c r="Q705" i="4"/>
  <c r="P705" i="4"/>
  <c r="T697" i="4"/>
  <c r="S697" i="4"/>
  <c r="R697" i="4"/>
  <c r="Q697" i="4"/>
  <c r="P697" i="4"/>
  <c r="T689" i="4"/>
  <c r="S689" i="4"/>
  <c r="R689" i="4"/>
  <c r="Q689" i="4"/>
  <c r="P689" i="4"/>
  <c r="T681" i="4"/>
  <c r="S681" i="4"/>
  <c r="R681" i="4"/>
  <c r="Q681" i="4"/>
  <c r="P681" i="4"/>
  <c r="T673" i="4"/>
  <c r="S673" i="4"/>
  <c r="R673" i="4"/>
  <c r="Q673" i="4"/>
  <c r="P673" i="4"/>
  <c r="T665" i="4"/>
  <c r="S665" i="4"/>
  <c r="R665" i="4"/>
  <c r="Q665" i="4"/>
  <c r="P665" i="4"/>
  <c r="T657" i="4"/>
  <c r="S657" i="4"/>
  <c r="R657" i="4"/>
  <c r="Q657" i="4"/>
  <c r="P657" i="4"/>
  <c r="T649" i="4"/>
  <c r="S649" i="4"/>
  <c r="R649" i="4"/>
  <c r="Q649" i="4"/>
  <c r="P649" i="4"/>
  <c r="T641" i="4"/>
  <c r="S641" i="4"/>
  <c r="R641" i="4"/>
  <c r="Q641" i="4"/>
  <c r="P641" i="4"/>
  <c r="T633" i="4"/>
  <c r="S633" i="4"/>
  <c r="R633" i="4"/>
  <c r="Q633" i="4"/>
  <c r="P633" i="4"/>
  <c r="T625" i="4"/>
  <c r="S625" i="4"/>
  <c r="R625" i="4"/>
  <c r="Q625" i="4"/>
  <c r="P625" i="4"/>
  <c r="T617" i="4"/>
  <c r="S617" i="4"/>
  <c r="R617" i="4"/>
  <c r="Q617" i="4"/>
  <c r="P617" i="4"/>
  <c r="T609" i="4"/>
  <c r="S609" i="4"/>
  <c r="R609" i="4"/>
  <c r="Q609" i="4"/>
  <c r="P609" i="4"/>
  <c r="T601" i="4"/>
  <c r="S601" i="4"/>
  <c r="R601" i="4"/>
  <c r="Q601" i="4"/>
  <c r="P601" i="4"/>
  <c r="T593" i="4"/>
  <c r="S593" i="4"/>
  <c r="R593" i="4"/>
  <c r="Q593" i="4"/>
  <c r="P593" i="4"/>
  <c r="T585" i="4"/>
  <c r="S585" i="4"/>
  <c r="R585" i="4"/>
  <c r="Q585" i="4"/>
  <c r="P585" i="4"/>
  <c r="T577" i="4"/>
  <c r="S577" i="4"/>
  <c r="R577" i="4"/>
  <c r="Q577" i="4"/>
  <c r="P577" i="4"/>
  <c r="T569" i="4"/>
  <c r="S569" i="4"/>
  <c r="R569" i="4"/>
  <c r="Q569" i="4"/>
  <c r="P569" i="4"/>
  <c r="T561" i="4"/>
  <c r="S561" i="4"/>
  <c r="R561" i="4"/>
  <c r="P561" i="4"/>
  <c r="Q561" i="4"/>
  <c r="T553" i="4"/>
  <c r="S553" i="4"/>
  <c r="R553" i="4"/>
  <c r="Q553" i="4"/>
  <c r="P553" i="4"/>
  <c r="T545" i="4"/>
  <c r="S545" i="4"/>
  <c r="R545" i="4"/>
  <c r="Q545" i="4"/>
  <c r="P545" i="4"/>
  <c r="T537" i="4"/>
  <c r="S537" i="4"/>
  <c r="R537" i="4"/>
  <c r="Q537" i="4"/>
  <c r="P537" i="4"/>
  <c r="T529" i="4"/>
  <c r="S529" i="4"/>
  <c r="R529" i="4"/>
  <c r="Q529" i="4"/>
  <c r="P529" i="4"/>
  <c r="T521" i="4"/>
  <c r="S521" i="4"/>
  <c r="R521" i="4"/>
  <c r="Q521" i="4"/>
  <c r="P521" i="4"/>
  <c r="T513" i="4"/>
  <c r="S513" i="4"/>
  <c r="R513" i="4"/>
  <c r="Q513" i="4"/>
  <c r="P513" i="4"/>
  <c r="T505" i="4"/>
  <c r="S505" i="4"/>
  <c r="R505" i="4"/>
  <c r="Q505" i="4"/>
  <c r="P505" i="4"/>
  <c r="T497" i="4"/>
  <c r="S497" i="4"/>
  <c r="R497" i="4"/>
  <c r="Q497" i="4"/>
  <c r="P497" i="4"/>
  <c r="T489" i="4"/>
  <c r="S489" i="4"/>
  <c r="R489" i="4"/>
  <c r="Q489" i="4"/>
  <c r="P489" i="4"/>
  <c r="T481" i="4"/>
  <c r="S481" i="4"/>
  <c r="R481" i="4"/>
  <c r="Q481" i="4"/>
  <c r="P481" i="4"/>
  <c r="T473" i="4"/>
  <c r="S473" i="4"/>
  <c r="R473" i="4"/>
  <c r="Q473" i="4"/>
  <c r="P473" i="4"/>
  <c r="T465" i="4"/>
  <c r="S465" i="4"/>
  <c r="R465" i="4"/>
  <c r="Q465" i="4"/>
  <c r="P465" i="4"/>
  <c r="T457" i="4"/>
  <c r="S457" i="4"/>
  <c r="R457" i="4"/>
  <c r="Q457" i="4"/>
  <c r="P457" i="4"/>
  <c r="T449" i="4"/>
  <c r="R449" i="4"/>
  <c r="S449" i="4"/>
  <c r="Q449" i="4"/>
  <c r="P449" i="4"/>
  <c r="T441" i="4"/>
  <c r="S441" i="4"/>
  <c r="R441" i="4"/>
  <c r="Q441" i="4"/>
  <c r="P441" i="4"/>
  <c r="T433" i="4"/>
  <c r="S433" i="4"/>
  <c r="R433" i="4"/>
  <c r="P433" i="4"/>
  <c r="Q433" i="4"/>
  <c r="T425" i="4"/>
  <c r="R425" i="4"/>
  <c r="S425" i="4"/>
  <c r="Q425" i="4"/>
  <c r="P425" i="4"/>
  <c r="T417" i="4"/>
  <c r="R417" i="4"/>
  <c r="S417" i="4"/>
  <c r="Q417" i="4"/>
  <c r="P417" i="4"/>
  <c r="T409" i="4"/>
  <c r="S409" i="4"/>
  <c r="R409" i="4"/>
  <c r="Q409" i="4"/>
  <c r="P409" i="4"/>
  <c r="T401" i="4"/>
  <c r="R401" i="4"/>
  <c r="S401" i="4"/>
  <c r="Q401" i="4"/>
  <c r="P401" i="4"/>
  <c r="T393" i="4"/>
  <c r="S393" i="4"/>
  <c r="R393" i="4"/>
  <c r="Q393" i="4"/>
  <c r="P393" i="4"/>
  <c r="T385" i="4"/>
  <c r="S385" i="4"/>
  <c r="R385" i="4"/>
  <c r="Q385" i="4"/>
  <c r="P385" i="4"/>
  <c r="T377" i="4"/>
  <c r="S377" i="4"/>
  <c r="R377" i="4"/>
  <c r="Q377" i="4"/>
  <c r="P377" i="4"/>
  <c r="T369" i="4"/>
  <c r="R369" i="4"/>
  <c r="S369" i="4"/>
  <c r="Q369" i="4"/>
  <c r="P369" i="4"/>
  <c r="T361" i="4"/>
  <c r="S361" i="4"/>
  <c r="R361" i="4"/>
  <c r="Q361" i="4"/>
  <c r="P361" i="4"/>
  <c r="T353" i="4"/>
  <c r="R353" i="4"/>
  <c r="S353" i="4"/>
  <c r="Q353" i="4"/>
  <c r="P353" i="4"/>
  <c r="T345" i="4"/>
  <c r="S345" i="4"/>
  <c r="R345" i="4"/>
  <c r="Q345" i="4"/>
  <c r="P345" i="4"/>
  <c r="T337" i="4"/>
  <c r="R337" i="4"/>
  <c r="S337" i="4"/>
  <c r="Q337" i="4"/>
  <c r="P337" i="4"/>
  <c r="T329" i="4"/>
  <c r="S329" i="4"/>
  <c r="R329" i="4"/>
  <c r="Q329" i="4"/>
  <c r="P329" i="4"/>
  <c r="T321" i="4"/>
  <c r="S321" i="4"/>
  <c r="R321" i="4"/>
  <c r="Q321" i="4"/>
  <c r="P321" i="4"/>
  <c r="T313" i="4"/>
  <c r="S313" i="4"/>
  <c r="R313" i="4"/>
  <c r="Q313" i="4"/>
  <c r="P313" i="4"/>
  <c r="T305" i="4"/>
  <c r="R305" i="4"/>
  <c r="S305" i="4"/>
  <c r="P305" i="4"/>
  <c r="T297" i="4"/>
  <c r="S297" i="4"/>
  <c r="R297" i="4"/>
  <c r="Q297" i="4"/>
  <c r="P297" i="4"/>
  <c r="T289" i="4"/>
  <c r="R289" i="4"/>
  <c r="S289" i="4"/>
  <c r="Q289" i="4"/>
  <c r="P289" i="4"/>
  <c r="T281" i="4"/>
  <c r="S281" i="4"/>
  <c r="R281" i="4"/>
  <c r="Q281" i="4"/>
  <c r="P281" i="4"/>
  <c r="T273" i="4"/>
  <c r="R273" i="4"/>
  <c r="S273" i="4"/>
  <c r="Q273" i="4"/>
  <c r="P273" i="4"/>
  <c r="T265" i="4"/>
  <c r="S265" i="4"/>
  <c r="R265" i="4"/>
  <c r="Q265" i="4"/>
  <c r="P265" i="4"/>
  <c r="T257" i="4"/>
  <c r="S257" i="4"/>
  <c r="R257" i="4"/>
  <c r="Q257" i="4"/>
  <c r="P257" i="4"/>
  <c r="T249" i="4"/>
  <c r="S249" i="4"/>
  <c r="R249" i="4"/>
  <c r="Q249" i="4"/>
  <c r="P249" i="4"/>
  <c r="T241" i="4"/>
  <c r="R241" i="4"/>
  <c r="S241" i="4"/>
  <c r="Q241" i="4"/>
  <c r="P241" i="4"/>
  <c r="T233" i="4"/>
  <c r="S233" i="4"/>
  <c r="R233" i="4"/>
  <c r="Q233" i="4"/>
  <c r="P233" i="4"/>
  <c r="T225" i="4"/>
  <c r="R225" i="4"/>
  <c r="S225" i="4"/>
  <c r="Q225" i="4"/>
  <c r="P225" i="4"/>
  <c r="T217" i="4"/>
  <c r="S217" i="4"/>
  <c r="R217" i="4"/>
  <c r="Q217" i="4"/>
  <c r="P217" i="4"/>
  <c r="T209" i="4"/>
  <c r="S209" i="4"/>
  <c r="R209" i="4"/>
  <c r="Q209" i="4"/>
  <c r="P209" i="4"/>
  <c r="T201" i="4"/>
  <c r="S201" i="4"/>
  <c r="R201" i="4"/>
  <c r="Q201" i="4"/>
  <c r="P201" i="4"/>
  <c r="T193" i="4"/>
  <c r="S193" i="4"/>
  <c r="R193" i="4"/>
  <c r="Q193" i="4"/>
  <c r="P193" i="4"/>
  <c r="T185" i="4"/>
  <c r="S185" i="4"/>
  <c r="R185" i="4"/>
  <c r="Q185" i="4"/>
  <c r="P185" i="4"/>
  <c r="T177" i="4"/>
  <c r="S177" i="4"/>
  <c r="R177" i="4"/>
  <c r="P177" i="4"/>
  <c r="Q177" i="4"/>
  <c r="T169" i="4"/>
  <c r="S169" i="4"/>
  <c r="R169" i="4"/>
  <c r="Q169" i="4"/>
  <c r="P169" i="4"/>
  <c r="T161" i="4"/>
  <c r="S161" i="4"/>
  <c r="R161" i="4"/>
  <c r="Q161" i="4"/>
  <c r="P161" i="4"/>
  <c r="T153" i="4"/>
  <c r="S153" i="4"/>
  <c r="R153" i="4"/>
  <c r="Q153" i="4"/>
  <c r="P153" i="4"/>
  <c r="T145" i="4"/>
  <c r="S145" i="4"/>
  <c r="R145" i="4"/>
  <c r="Q145" i="4"/>
  <c r="P145" i="4"/>
  <c r="T137" i="4"/>
  <c r="S137" i="4"/>
  <c r="R137" i="4"/>
  <c r="Q137" i="4"/>
  <c r="P137" i="4"/>
  <c r="T129" i="4"/>
  <c r="S129" i="4"/>
  <c r="R129" i="4"/>
  <c r="Q129" i="4"/>
  <c r="P129" i="4"/>
  <c r="T121" i="4"/>
  <c r="S121" i="4"/>
  <c r="R121" i="4"/>
  <c r="Q121" i="4"/>
  <c r="P121" i="4"/>
  <c r="T113" i="4"/>
  <c r="S113" i="4"/>
  <c r="R113" i="4"/>
  <c r="Q113" i="4"/>
  <c r="P113" i="4"/>
  <c r="T105" i="4"/>
  <c r="S105" i="4"/>
  <c r="R105" i="4"/>
  <c r="Q105" i="4"/>
  <c r="P105" i="4"/>
  <c r="T97" i="4"/>
  <c r="S97" i="4"/>
  <c r="R97" i="4"/>
  <c r="Q97" i="4"/>
  <c r="P97" i="4"/>
  <c r="T89" i="4"/>
  <c r="S89" i="4"/>
  <c r="R89" i="4"/>
  <c r="Q89" i="4"/>
  <c r="P89" i="4"/>
  <c r="T81" i="4"/>
  <c r="S81" i="4"/>
  <c r="R81" i="4"/>
  <c r="Q81" i="4"/>
  <c r="P81" i="4"/>
  <c r="T73" i="4"/>
  <c r="S73" i="4"/>
  <c r="R73" i="4"/>
  <c r="Q73" i="4"/>
  <c r="P73" i="4"/>
  <c r="T65" i="4"/>
  <c r="S65" i="4"/>
  <c r="R65" i="4"/>
  <c r="Q65" i="4"/>
  <c r="P65" i="4"/>
  <c r="T57" i="4"/>
  <c r="S57" i="4"/>
  <c r="R57" i="4"/>
  <c r="Q57" i="4"/>
  <c r="P57" i="4"/>
  <c r="T49" i="4"/>
  <c r="S49" i="4"/>
  <c r="R49" i="4"/>
  <c r="Q49" i="4"/>
  <c r="P49" i="4"/>
  <c r="T41" i="4"/>
  <c r="S41" i="4"/>
  <c r="R41" i="4"/>
  <c r="Q41" i="4"/>
  <c r="P41" i="4"/>
  <c r="T33" i="4"/>
  <c r="S33" i="4"/>
  <c r="R33" i="4"/>
  <c r="P33" i="4"/>
  <c r="Q33" i="4"/>
  <c r="T25" i="4"/>
  <c r="S25" i="4"/>
  <c r="R25" i="4"/>
  <c r="Q25" i="4"/>
  <c r="P25" i="4"/>
  <c r="T17" i="4"/>
  <c r="S17" i="4"/>
  <c r="R17" i="4"/>
  <c r="Q17" i="4"/>
  <c r="P17" i="4"/>
  <c r="T9" i="4"/>
  <c r="S9" i="4"/>
  <c r="R9" i="4"/>
  <c r="Q9" i="4"/>
  <c r="P9" i="4"/>
  <c r="O6" i="4"/>
  <c r="O20" i="4"/>
  <c r="O36" i="4"/>
  <c r="O52" i="4"/>
  <c r="O68" i="4"/>
  <c r="O89" i="4"/>
  <c r="O112" i="4"/>
  <c r="O132" i="4"/>
  <c r="O153" i="4"/>
  <c r="O176" i="4"/>
  <c r="O196" i="4"/>
  <c r="O217" i="4"/>
  <c r="O260" i="4"/>
  <c r="O281" i="4"/>
  <c r="O305" i="4"/>
  <c r="O337" i="4"/>
  <c r="O369" i="4"/>
  <c r="O401" i="4"/>
  <c r="O433" i="4"/>
  <c r="O465" i="4"/>
  <c r="O497" i="4"/>
  <c r="O529" i="4"/>
  <c r="O561" i="4"/>
  <c r="O593" i="4"/>
  <c r="O625" i="4"/>
  <c r="O657" i="4"/>
  <c r="O689" i="4"/>
  <c r="O721" i="4"/>
  <c r="O753" i="4"/>
  <c r="O785" i="4"/>
  <c r="O817" i="4"/>
  <c r="O849" i="4"/>
  <c r="O881" i="4"/>
  <c r="O913" i="4"/>
  <c r="O945" i="4"/>
  <c r="O977" i="4"/>
  <c r="O1009" i="4"/>
  <c r="O1041" i="4"/>
  <c r="O1073" i="4"/>
  <c r="O1142" i="4"/>
  <c r="O1270" i="4"/>
  <c r="O1398" i="4"/>
  <c r="P7" i="4"/>
  <c r="P135" i="4"/>
  <c r="P263" i="4"/>
  <c r="P391" i="4"/>
  <c r="P539" i="4"/>
  <c r="P772" i="4"/>
  <c r="P1227" i="4"/>
  <c r="Q947" i="4"/>
  <c r="AR51" i="15" l="1"/>
  <c r="AQ52" i="15" s="1"/>
  <c r="AP57" i="15" s="1"/>
  <c r="AQ51" i="15"/>
  <c r="AL93" i="4"/>
  <c r="BL40" i="4"/>
  <c r="BL76" i="4"/>
  <c r="AL89" i="4"/>
  <c r="AL75" i="4"/>
  <c r="BL23" i="4"/>
  <c r="AL39" i="4"/>
  <c r="BL38" i="4"/>
  <c r="BL67" i="4"/>
  <c r="BL5" i="4"/>
  <c r="BL72" i="4"/>
  <c r="AL37" i="4"/>
  <c r="BL50" i="4"/>
  <c r="BL28" i="4"/>
  <c r="BL30" i="4"/>
  <c r="BG9" i="4"/>
  <c r="AQ84" i="4"/>
  <c r="BL60" i="4"/>
  <c r="BL34" i="4"/>
  <c r="BL11" i="4"/>
  <c r="BL80" i="4"/>
  <c r="BL32" i="4"/>
  <c r="BL75" i="4"/>
  <c r="BL19" i="4"/>
  <c r="BL13" i="4"/>
  <c r="BL41" i="4"/>
  <c r="BL25" i="4"/>
  <c r="BL17" i="4"/>
  <c r="BQ79" i="4"/>
  <c r="BQ68" i="4"/>
  <c r="BL2" i="4"/>
  <c r="BL46" i="4"/>
  <c r="BL7" i="4"/>
  <c r="BL21" i="4"/>
  <c r="BL31" i="4"/>
  <c r="BQ34" i="4"/>
  <c r="BL48" i="4"/>
  <c r="BQ71" i="4"/>
  <c r="BL26" i="4"/>
  <c r="BL24" i="4"/>
  <c r="BQ9" i="4"/>
  <c r="BL54" i="4"/>
  <c r="BL22" i="4"/>
  <c r="BL39" i="4"/>
  <c r="BL42" i="4"/>
  <c r="BG79" i="4"/>
  <c r="BG68" i="4"/>
  <c r="BG62" i="4"/>
  <c r="BG75" i="4"/>
  <c r="BG71" i="4"/>
  <c r="BG64" i="4"/>
  <c r="BG78" i="4"/>
  <c r="BG67" i="4"/>
  <c r="BG74" i="4"/>
  <c r="BG70" i="4"/>
  <c r="BG81" i="4"/>
  <c r="BG63" i="4"/>
  <c r="BG77" i="4"/>
  <c r="BG73" i="4"/>
  <c r="BG66" i="4"/>
  <c r="BG80" i="4"/>
  <c r="BG69" i="4"/>
  <c r="BG76" i="4"/>
  <c r="BG72" i="4"/>
  <c r="BG65" i="4"/>
  <c r="AG91" i="4"/>
  <c r="AG87" i="4"/>
  <c r="AG83" i="4"/>
  <c r="AG79" i="4"/>
  <c r="AG75" i="4"/>
  <c r="AG84" i="4"/>
  <c r="AG92" i="4"/>
  <c r="AG80" i="4"/>
  <c r="AG90" i="4"/>
  <c r="AG86" i="4"/>
  <c r="AG82" i="4"/>
  <c r="AG78" i="4"/>
  <c r="AG74" i="4"/>
  <c r="AG93" i="4"/>
  <c r="AG89" i="4"/>
  <c r="AG85" i="4"/>
  <c r="AG81" i="4"/>
  <c r="AG77" i="4"/>
  <c r="AG88" i="4"/>
  <c r="AG76" i="4"/>
  <c r="BG3" i="4"/>
  <c r="BL70" i="4"/>
  <c r="BL74" i="4"/>
  <c r="BR82" i="4"/>
  <c r="BG6" i="4"/>
  <c r="BC58" i="4"/>
  <c r="BC56" i="4"/>
  <c r="BC48" i="4"/>
  <c r="BC46" i="4"/>
  <c r="BC60" i="4"/>
  <c r="BC53" i="4"/>
  <c r="BC55" i="4"/>
  <c r="BC43" i="4"/>
  <c r="BC59" i="4"/>
  <c r="BC57" i="4"/>
  <c r="BC52" i="4"/>
  <c r="BC47" i="4"/>
  <c r="BC45" i="4"/>
  <c r="BC49" i="4"/>
  <c r="BC61" i="4"/>
  <c r="BC54" i="4"/>
  <c r="BC51" i="4"/>
  <c r="BC44" i="4"/>
  <c r="BC42" i="4"/>
  <c r="BC50" i="4"/>
  <c r="BE20" i="4"/>
  <c r="BE13" i="4"/>
  <c r="BE19" i="4"/>
  <c r="BE8" i="4"/>
  <c r="BE14" i="4"/>
  <c r="BE12" i="4"/>
  <c r="BE10" i="4"/>
  <c r="BE9" i="4"/>
  <c r="BE5" i="4"/>
  <c r="BE7" i="4"/>
  <c r="BE6" i="4"/>
  <c r="BE3" i="4"/>
  <c r="BE2" i="4"/>
  <c r="BE4" i="4"/>
  <c r="BE21" i="4"/>
  <c r="BE17" i="4"/>
  <c r="BE16" i="4"/>
  <c r="BE18" i="4"/>
  <c r="BE15" i="4"/>
  <c r="BE11" i="4"/>
  <c r="BG59" i="4"/>
  <c r="BG57" i="4"/>
  <c r="BG52" i="4"/>
  <c r="BG47" i="4"/>
  <c r="BG45" i="4"/>
  <c r="BG49" i="4"/>
  <c r="BG61" i="4"/>
  <c r="BG51" i="4"/>
  <c r="BG44" i="4"/>
  <c r="BG42" i="4"/>
  <c r="BG58" i="4"/>
  <c r="BG56" i="4"/>
  <c r="BG48" i="4"/>
  <c r="BG46" i="4"/>
  <c r="BG60" i="4"/>
  <c r="BG53" i="4"/>
  <c r="BG50" i="4"/>
  <c r="BG55" i="4"/>
  <c r="BG43" i="4"/>
  <c r="BG54" i="4"/>
  <c r="BH19" i="4"/>
  <c r="BH8" i="4"/>
  <c r="BH18" i="4"/>
  <c r="BH7" i="4"/>
  <c r="BH9" i="4"/>
  <c r="BA9" i="4" s="1"/>
  <c r="BH5" i="4"/>
  <c r="BH6" i="4"/>
  <c r="BH4" i="4"/>
  <c r="BH3" i="4"/>
  <c r="BH2" i="4"/>
  <c r="BH11" i="4"/>
  <c r="BH21" i="4"/>
  <c r="BH20" i="4"/>
  <c r="BH17" i="4"/>
  <c r="BH16" i="4"/>
  <c r="BH15" i="4"/>
  <c r="BH14" i="4"/>
  <c r="BH13" i="4"/>
  <c r="BH10" i="4"/>
  <c r="BH12" i="4"/>
  <c r="BE80" i="4"/>
  <c r="BE69" i="4"/>
  <c r="BE76" i="4"/>
  <c r="BE72" i="4"/>
  <c r="BE65" i="4"/>
  <c r="BE79" i="4"/>
  <c r="BE68" i="4"/>
  <c r="BE62" i="4"/>
  <c r="BE75" i="4"/>
  <c r="BE71" i="4"/>
  <c r="BE64" i="4"/>
  <c r="BE78" i="4"/>
  <c r="BE67" i="4"/>
  <c r="BE74" i="4"/>
  <c r="BE70" i="4"/>
  <c r="BE81" i="4"/>
  <c r="BE63" i="4"/>
  <c r="BE77" i="4"/>
  <c r="BE73" i="4"/>
  <c r="BE66" i="4"/>
  <c r="AE92" i="4"/>
  <c r="Z92" i="4" s="1"/>
  <c r="AE88" i="4"/>
  <c r="AE84" i="4"/>
  <c r="AE80" i="4"/>
  <c r="AE76" i="4"/>
  <c r="AE85" i="4"/>
  <c r="AE93" i="4"/>
  <c r="AE81" i="4"/>
  <c r="AE91" i="4"/>
  <c r="Z91" i="4" s="1"/>
  <c r="AE87" i="4"/>
  <c r="AE83" i="4"/>
  <c r="AE79" i="4"/>
  <c r="AE75" i="4"/>
  <c r="AE90" i="4"/>
  <c r="AE86" i="4"/>
  <c r="AE82" i="4"/>
  <c r="AE78" i="4"/>
  <c r="AE74" i="4"/>
  <c r="AE89" i="4"/>
  <c r="AE77" i="4"/>
  <c r="BG12" i="4"/>
  <c r="BA12" i="4" s="1"/>
  <c r="BC37" i="4"/>
  <c r="BC28" i="4"/>
  <c r="BC23" i="4"/>
  <c r="BC39" i="4"/>
  <c r="BC25" i="4"/>
  <c r="BC34" i="4"/>
  <c r="BC27" i="4"/>
  <c r="BC38" i="4"/>
  <c r="BC36" i="4"/>
  <c r="BC24" i="4"/>
  <c r="BC22" i="4"/>
  <c r="BC35" i="4"/>
  <c r="BC33" i="4"/>
  <c r="BC29" i="4"/>
  <c r="BC32" i="4"/>
  <c r="BC31" i="4"/>
  <c r="BC30" i="4"/>
  <c r="BC40" i="4"/>
  <c r="BC41" i="4"/>
  <c r="BC26" i="4"/>
  <c r="BL58" i="4"/>
  <c r="BL56" i="4"/>
  <c r="BG5" i="4"/>
  <c r="BA5" i="4" s="1"/>
  <c r="BG2" i="4"/>
  <c r="BA2" i="4" s="1"/>
  <c r="BG16" i="4"/>
  <c r="BA16" i="4" s="1"/>
  <c r="BD9" i="4"/>
  <c r="BD5" i="4"/>
  <c r="BD6" i="4"/>
  <c r="BD4" i="4"/>
  <c r="BD19" i="4"/>
  <c r="BD8" i="4"/>
  <c r="BD18" i="4"/>
  <c r="BD7" i="4"/>
  <c r="BD11" i="4"/>
  <c r="BD10" i="4"/>
  <c r="BD13" i="4"/>
  <c r="BD3" i="4"/>
  <c r="BD2" i="4"/>
  <c r="BD21" i="4"/>
  <c r="BD20" i="4"/>
  <c r="BD17" i="4"/>
  <c r="BD16" i="4"/>
  <c r="BD15" i="4"/>
  <c r="BD14" i="4"/>
  <c r="BD12" i="4"/>
  <c r="BG19" i="4"/>
  <c r="BE50" i="4"/>
  <c r="BE55" i="4"/>
  <c r="BE43" i="4"/>
  <c r="BE49" i="4"/>
  <c r="BE61" i="4"/>
  <c r="BE54" i="4"/>
  <c r="BE51" i="4"/>
  <c r="BE44" i="4"/>
  <c r="BE42" i="4"/>
  <c r="BE58" i="4"/>
  <c r="BE56" i="4"/>
  <c r="BE60" i="4"/>
  <c r="BE53" i="4"/>
  <c r="BE45" i="4"/>
  <c r="BE57" i="4"/>
  <c r="BE46" i="4"/>
  <c r="BE47" i="4"/>
  <c r="BE59" i="4"/>
  <c r="BE52" i="4"/>
  <c r="BE48" i="4"/>
  <c r="BD77" i="4"/>
  <c r="BD73" i="4"/>
  <c r="BD66" i="4"/>
  <c r="BD80" i="4"/>
  <c r="BD69" i="4"/>
  <c r="BD76" i="4"/>
  <c r="BD72" i="4"/>
  <c r="BD65" i="4"/>
  <c r="BD79" i="4"/>
  <c r="BD68" i="4"/>
  <c r="BD62" i="4"/>
  <c r="BD75" i="4"/>
  <c r="BD71" i="4"/>
  <c r="BD64" i="4"/>
  <c r="BD78" i="4"/>
  <c r="BD67" i="4"/>
  <c r="BD74" i="4"/>
  <c r="BD70" i="4"/>
  <c r="BD81" i="4"/>
  <c r="BD63" i="4"/>
  <c r="AD75" i="4"/>
  <c r="AD92" i="4"/>
  <c r="AD88" i="4"/>
  <c r="AD84" i="4"/>
  <c r="AD80" i="4"/>
  <c r="AD76" i="4"/>
  <c r="AD91" i="4"/>
  <c r="AD87" i="4"/>
  <c r="AD83" i="4"/>
  <c r="AD79" i="4"/>
  <c r="AD90" i="4"/>
  <c r="AD86" i="4"/>
  <c r="AD82" i="4"/>
  <c r="AD78" i="4"/>
  <c r="AD74" i="4"/>
  <c r="AD93" i="4"/>
  <c r="AD89" i="4"/>
  <c r="AD85" i="4"/>
  <c r="AD81" i="4"/>
  <c r="AD77" i="4"/>
  <c r="BG38" i="4"/>
  <c r="BG36" i="4"/>
  <c r="BG24" i="4"/>
  <c r="BG22" i="4"/>
  <c r="BG29" i="4"/>
  <c r="BG35" i="4"/>
  <c r="BG33" i="4"/>
  <c r="BG37" i="4"/>
  <c r="BG28" i="4"/>
  <c r="BG23" i="4"/>
  <c r="BG39" i="4"/>
  <c r="BG34" i="4"/>
  <c r="BG27" i="4"/>
  <c r="BG31" i="4"/>
  <c r="BG32" i="4"/>
  <c r="BG30" i="4"/>
  <c r="BG40" i="4"/>
  <c r="BG41" i="4"/>
  <c r="BG26" i="4"/>
  <c r="BG25" i="4"/>
  <c r="AL16" i="4"/>
  <c r="BQ7" i="4"/>
  <c r="BQ5" i="4"/>
  <c r="BL18" i="4"/>
  <c r="BL10" i="4"/>
  <c r="BG11" i="4"/>
  <c r="BA11" i="4" s="1"/>
  <c r="BG21" i="4"/>
  <c r="BF55" i="4"/>
  <c r="BF43" i="4"/>
  <c r="BF59" i="4"/>
  <c r="BF57" i="4"/>
  <c r="BF52" i="4"/>
  <c r="BF47" i="4"/>
  <c r="BF45" i="4"/>
  <c r="BF61" i="4"/>
  <c r="BF54" i="4"/>
  <c r="BF51" i="4"/>
  <c r="BF44" i="4"/>
  <c r="BF42" i="4"/>
  <c r="BF58" i="4"/>
  <c r="BF56" i="4"/>
  <c r="BF48" i="4"/>
  <c r="BF46" i="4"/>
  <c r="BF60" i="4"/>
  <c r="BF53" i="4"/>
  <c r="BF50" i="4"/>
  <c r="BF49" i="4"/>
  <c r="BF76" i="4"/>
  <c r="BF72" i="4"/>
  <c r="BF65" i="4"/>
  <c r="BF79" i="4"/>
  <c r="BF68" i="4"/>
  <c r="BF62" i="4"/>
  <c r="BF75" i="4"/>
  <c r="BF71" i="4"/>
  <c r="BF64" i="4"/>
  <c r="BF78" i="4"/>
  <c r="BF67" i="4"/>
  <c r="BF74" i="4"/>
  <c r="AZ74" i="4" s="1"/>
  <c r="BF70" i="4"/>
  <c r="BF81" i="4"/>
  <c r="BF63" i="4"/>
  <c r="BF77" i="4"/>
  <c r="BF73" i="4"/>
  <c r="BF66" i="4"/>
  <c r="BF80" i="4"/>
  <c r="BF69" i="4"/>
  <c r="AF78" i="4"/>
  <c r="AF91" i="4"/>
  <c r="AF87" i="4"/>
  <c r="AF83" i="4"/>
  <c r="AF79" i="4"/>
  <c r="AF75" i="4"/>
  <c r="AF90" i="4"/>
  <c r="AF86" i="4"/>
  <c r="AF82" i="4"/>
  <c r="AF74" i="4"/>
  <c r="AF93" i="4"/>
  <c r="AF89" i="4"/>
  <c r="AF85" i="4"/>
  <c r="AF81" i="4"/>
  <c r="AF77" i="4"/>
  <c r="AF92" i="4"/>
  <c r="AF88" i="4"/>
  <c r="AF84" i="4"/>
  <c r="AF80" i="4"/>
  <c r="AF76" i="4"/>
  <c r="BF17" i="4"/>
  <c r="BF15" i="4"/>
  <c r="BF11" i="4"/>
  <c r="AZ11" i="4" s="1"/>
  <c r="BF2" i="4"/>
  <c r="BF14" i="4"/>
  <c r="BF12" i="4"/>
  <c r="BF10" i="4"/>
  <c r="BF21" i="4"/>
  <c r="BF16" i="4"/>
  <c r="BF3" i="4"/>
  <c r="BF20" i="4"/>
  <c r="BF13" i="4"/>
  <c r="BF9" i="4"/>
  <c r="BF7" i="4"/>
  <c r="BF6" i="4"/>
  <c r="BF8" i="4"/>
  <c r="BF4" i="4"/>
  <c r="BF5" i="4"/>
  <c r="BF18" i="4"/>
  <c r="BF19" i="4"/>
  <c r="BE41" i="4"/>
  <c r="BE32" i="4"/>
  <c r="BE30" i="4"/>
  <c r="BE34" i="4"/>
  <c r="BE27" i="4"/>
  <c r="BE29" i="4"/>
  <c r="BE40" i="4"/>
  <c r="BE31" i="4"/>
  <c r="BE26" i="4"/>
  <c r="BE35" i="4"/>
  <c r="BE39" i="4"/>
  <c r="BE25" i="4"/>
  <c r="BE28" i="4"/>
  <c r="BE33" i="4"/>
  <c r="BE36" i="4"/>
  <c r="BE24" i="4"/>
  <c r="BE23" i="4"/>
  <c r="BE22" i="4"/>
  <c r="BE37" i="4"/>
  <c r="BE38" i="4"/>
  <c r="BG15" i="4"/>
  <c r="BD60" i="4"/>
  <c r="BD53" i="4"/>
  <c r="BD50" i="4"/>
  <c r="BD59" i="4"/>
  <c r="BD57" i="4"/>
  <c r="BD52" i="4"/>
  <c r="BD47" i="4"/>
  <c r="BD45" i="4"/>
  <c r="BD49" i="4"/>
  <c r="AY49" i="4" s="1"/>
  <c r="BD61" i="4"/>
  <c r="BD54" i="4"/>
  <c r="BD51" i="4"/>
  <c r="BD58" i="4"/>
  <c r="BD56" i="4"/>
  <c r="BD48" i="4"/>
  <c r="AY48" i="4" s="1"/>
  <c r="BD46" i="4"/>
  <c r="BD55" i="4"/>
  <c r="BD42" i="4"/>
  <c r="BD43" i="4"/>
  <c r="BD44" i="4"/>
  <c r="BH75" i="4"/>
  <c r="BH71" i="4"/>
  <c r="BH64" i="4"/>
  <c r="BH78" i="4"/>
  <c r="BH67" i="4"/>
  <c r="BH74" i="4"/>
  <c r="BH70" i="4"/>
  <c r="BH81" i="4"/>
  <c r="BH63" i="4"/>
  <c r="BH77" i="4"/>
  <c r="BH73" i="4"/>
  <c r="BH66" i="4"/>
  <c r="BH80" i="4"/>
  <c r="BH69" i="4"/>
  <c r="BH76" i="4"/>
  <c r="BH72" i="4"/>
  <c r="BH65" i="4"/>
  <c r="BH79" i="4"/>
  <c r="BH68" i="4"/>
  <c r="BH62" i="4"/>
  <c r="AH90" i="4"/>
  <c r="AH86" i="4"/>
  <c r="AH82" i="4"/>
  <c r="AH78" i="4"/>
  <c r="AH74" i="4"/>
  <c r="AH93" i="4"/>
  <c r="AH89" i="4"/>
  <c r="AH85" i="4"/>
  <c r="AH81" i="4"/>
  <c r="AH77" i="4"/>
  <c r="AH92" i="4"/>
  <c r="AH88" i="4"/>
  <c r="AH84" i="4"/>
  <c r="AH80" i="4"/>
  <c r="AH76" i="4"/>
  <c r="AA76" i="4" s="1"/>
  <c r="AH91" i="4"/>
  <c r="AH87" i="4"/>
  <c r="AH83" i="4"/>
  <c r="AH79" i="4"/>
  <c r="AH75" i="4"/>
  <c r="AA75" i="4" s="1"/>
  <c r="BF34" i="4"/>
  <c r="BF27" i="4"/>
  <c r="BF38" i="4"/>
  <c r="BF36" i="4"/>
  <c r="BF24" i="4"/>
  <c r="BF40" i="4"/>
  <c r="AZ40" i="4" s="1"/>
  <c r="BF31" i="4"/>
  <c r="BF26" i="4"/>
  <c r="AZ26" i="4" s="1"/>
  <c r="BF35" i="4"/>
  <c r="BF33" i="4"/>
  <c r="BF37" i="4"/>
  <c r="BF41" i="4"/>
  <c r="BF32" i="4"/>
  <c r="BF30" i="4"/>
  <c r="BF29" i="4"/>
  <c r="BF25" i="4"/>
  <c r="AZ25" i="4" s="1"/>
  <c r="BF39" i="4"/>
  <c r="BF23" i="4"/>
  <c r="BF22" i="4"/>
  <c r="BF28" i="4"/>
  <c r="AQ86" i="4"/>
  <c r="BL78" i="4"/>
  <c r="BL4" i="4"/>
  <c r="BG17" i="4"/>
  <c r="AT51" i="15"/>
  <c r="K54" i="15"/>
  <c r="AF52" i="15"/>
  <c r="AI52" i="15"/>
  <c r="AH51" i="15"/>
  <c r="AJ51" i="15"/>
  <c r="AG52" i="15"/>
  <c r="AJ52" i="15"/>
  <c r="AI51" i="15"/>
  <c r="AE51" i="15"/>
  <c r="AH52" i="15"/>
  <c r="AF51" i="15"/>
  <c r="AE52" i="15"/>
  <c r="AG51" i="15"/>
  <c r="BC81" i="4"/>
  <c r="AY81" i="4" s="1"/>
  <c r="BC63" i="4"/>
  <c r="AY63" i="4" s="1"/>
  <c r="BC77" i="4"/>
  <c r="BC73" i="4"/>
  <c r="BC66" i="4"/>
  <c r="AY66" i="4" s="1"/>
  <c r="BC80" i="4"/>
  <c r="AY80" i="4" s="1"/>
  <c r="BC69" i="4"/>
  <c r="BC76" i="4"/>
  <c r="AY76" i="4" s="1"/>
  <c r="BC72" i="4"/>
  <c r="AY72" i="4" s="1"/>
  <c r="BC65" i="4"/>
  <c r="AY65" i="4" s="1"/>
  <c r="BC79" i="4"/>
  <c r="BC68" i="4"/>
  <c r="BC62" i="4"/>
  <c r="AY62" i="4" s="1"/>
  <c r="BC75" i="4"/>
  <c r="AY75" i="4" s="1"/>
  <c r="BC71" i="4"/>
  <c r="BC64" i="4"/>
  <c r="AY64" i="4" s="1"/>
  <c r="BC78" i="4"/>
  <c r="AY78" i="4" s="1"/>
  <c r="BC67" i="4"/>
  <c r="BC74" i="4"/>
  <c r="BC70" i="4"/>
  <c r="AC93" i="4"/>
  <c r="Y93" i="4" s="1"/>
  <c r="AC89" i="4"/>
  <c r="AC85" i="4"/>
  <c r="Y85" i="4" s="1"/>
  <c r="AC81" i="4"/>
  <c r="Y81" i="4" s="1"/>
  <c r="AC77" i="4"/>
  <c r="Y77" i="4" s="1"/>
  <c r="AC86" i="4"/>
  <c r="Y86" i="4" s="1"/>
  <c r="AC74" i="4"/>
  <c r="Y74" i="4" s="1"/>
  <c r="AC82" i="4"/>
  <c r="AC92" i="4"/>
  <c r="Y92" i="4" s="1"/>
  <c r="AC88" i="4"/>
  <c r="Y88" i="4" s="1"/>
  <c r="AC84" i="4"/>
  <c r="Y84" i="4" s="1"/>
  <c r="AC80" i="4"/>
  <c r="AC76" i="4"/>
  <c r="AC91" i="4"/>
  <c r="Y91" i="4" s="1"/>
  <c r="AC87" i="4"/>
  <c r="Y87" i="4" s="1"/>
  <c r="AC83" i="4"/>
  <c r="AC79" i="4"/>
  <c r="AC75" i="4"/>
  <c r="AC90" i="4"/>
  <c r="Y90" i="4" s="1"/>
  <c r="AC78" i="4"/>
  <c r="BH49" i="4"/>
  <c r="BH61" i="4"/>
  <c r="BH54" i="4"/>
  <c r="BH58" i="4"/>
  <c r="BH56" i="4"/>
  <c r="BH48" i="4"/>
  <c r="BH46" i="4"/>
  <c r="BH60" i="4"/>
  <c r="BA60" i="4" s="1"/>
  <c r="BH53" i="4"/>
  <c r="BH50" i="4"/>
  <c r="BH55" i="4"/>
  <c r="BH59" i="4"/>
  <c r="BH57" i="4"/>
  <c r="BH52" i="4"/>
  <c r="BH47" i="4"/>
  <c r="BH45" i="4"/>
  <c r="BH51" i="4"/>
  <c r="BH42" i="4"/>
  <c r="BH43" i="4"/>
  <c r="BH44" i="4"/>
  <c r="BA44" i="4" s="1"/>
  <c r="BD39" i="4"/>
  <c r="BD25" i="4"/>
  <c r="BD41" i="4"/>
  <c r="BD32" i="4"/>
  <c r="BD30" i="4"/>
  <c r="BD38" i="4"/>
  <c r="BD36" i="4"/>
  <c r="AY36" i="4" s="1"/>
  <c r="BD24" i="4"/>
  <c r="BD22" i="4"/>
  <c r="BD29" i="4"/>
  <c r="BD40" i="4"/>
  <c r="BD37" i="4"/>
  <c r="BD28" i="4"/>
  <c r="BD23" i="4"/>
  <c r="BD31" i="4"/>
  <c r="BD34" i="4"/>
  <c r="BD33" i="4"/>
  <c r="BD35" i="4"/>
  <c r="BD26" i="4"/>
  <c r="BD27" i="4"/>
  <c r="BG7" i="4"/>
  <c r="BA7" i="4" s="1"/>
  <c r="BL37" i="4"/>
  <c r="BL6" i="4"/>
  <c r="BH29" i="4"/>
  <c r="BH40" i="4"/>
  <c r="BH31" i="4"/>
  <c r="BH26" i="4"/>
  <c r="BH37" i="4"/>
  <c r="BH28" i="4"/>
  <c r="BH23" i="4"/>
  <c r="BH39" i="4"/>
  <c r="BH25" i="4"/>
  <c r="BH41" i="4"/>
  <c r="BH38" i="4"/>
  <c r="BH36" i="4"/>
  <c r="BH24" i="4"/>
  <c r="BH22" i="4"/>
  <c r="BH33" i="4"/>
  <c r="BH32" i="4"/>
  <c r="BH30" i="4"/>
  <c r="BH34" i="4"/>
  <c r="BH35" i="4"/>
  <c r="BH27" i="4"/>
  <c r="BC18" i="4"/>
  <c r="AY18" i="4" s="1"/>
  <c r="BC7" i="4"/>
  <c r="AY7" i="4" s="1"/>
  <c r="BC17" i="4"/>
  <c r="AY17" i="4" s="1"/>
  <c r="BC15" i="4"/>
  <c r="BC11" i="4"/>
  <c r="AY11" i="4" s="1"/>
  <c r="BC2" i="4"/>
  <c r="AY2" i="4" s="1"/>
  <c r="BC6" i="4"/>
  <c r="BC4" i="4"/>
  <c r="AY4" i="4" s="1"/>
  <c r="BC21" i="4"/>
  <c r="BC16" i="4"/>
  <c r="AY16" i="4" s="1"/>
  <c r="BC3" i="4"/>
  <c r="AY3" i="4" s="1"/>
  <c r="BC12" i="4"/>
  <c r="AY12" i="4" s="1"/>
  <c r="BC10" i="4"/>
  <c r="BC9" i="4"/>
  <c r="AY9" i="4" s="1"/>
  <c r="BC14" i="4"/>
  <c r="BC8" i="4"/>
  <c r="AY8" i="4" s="1"/>
  <c r="BC5" i="4"/>
  <c r="BC20" i="4"/>
  <c r="AY20" i="4" s="1"/>
  <c r="BC19" i="4"/>
  <c r="AY19" i="4" s="1"/>
  <c r="BC13" i="4"/>
  <c r="AL74" i="4"/>
  <c r="AL87" i="4"/>
  <c r="BG8" i="4"/>
  <c r="BG18" i="4"/>
  <c r="BA18" i="4" s="1"/>
  <c r="BG4" i="4"/>
  <c r="BG14" i="4"/>
  <c r="BG13" i="4"/>
  <c r="BG10" i="4"/>
  <c r="BA10" i="4" s="1"/>
  <c r="BG20" i="4"/>
  <c r="BL44" i="4"/>
  <c r="BQ26" i="4"/>
  <c r="BL59" i="4"/>
  <c r="BQ32" i="4"/>
  <c r="BL65" i="4"/>
  <c r="BL35" i="4"/>
  <c r="BL47" i="4"/>
  <c r="BQ3" i="4"/>
  <c r="BQ24" i="4"/>
  <c r="BQ64" i="4"/>
  <c r="BL14" i="4"/>
  <c r="BL55" i="4"/>
  <c r="AL82" i="4"/>
  <c r="AL76" i="4"/>
  <c r="AL78" i="4"/>
  <c r="AL79" i="4"/>
  <c r="AQ91" i="4"/>
  <c r="AL77" i="4"/>
  <c r="AL81" i="4"/>
  <c r="AL52" i="4"/>
  <c r="AL55" i="4"/>
  <c r="AG50" i="4"/>
  <c r="AG58" i="4"/>
  <c r="AG66" i="4"/>
  <c r="AG51" i="4"/>
  <c r="AG59" i="4"/>
  <c r="AG67" i="4"/>
  <c r="AG52" i="4"/>
  <c r="AA52" i="4" s="1"/>
  <c r="AG60" i="4"/>
  <c r="AG68" i="4"/>
  <c r="AG54" i="4"/>
  <c r="AG65" i="4"/>
  <c r="AG53" i="4"/>
  <c r="AG61" i="4"/>
  <c r="AG49" i="4"/>
  <c r="AG62" i="4"/>
  <c r="AG55" i="4"/>
  <c r="AG63" i="4"/>
  <c r="AG56" i="4"/>
  <c r="AG64" i="4"/>
  <c r="AG57" i="4"/>
  <c r="AL6" i="4"/>
  <c r="AL2" i="4"/>
  <c r="AL15" i="4"/>
  <c r="AL19" i="4"/>
  <c r="AL53" i="4"/>
  <c r="AL7" i="4"/>
  <c r="AL31" i="4"/>
  <c r="AL26" i="4"/>
  <c r="AQ6" i="4"/>
  <c r="AL13" i="4"/>
  <c r="AL8" i="4"/>
  <c r="AL11" i="4"/>
  <c r="AL9" i="4"/>
  <c r="AL18" i="4"/>
  <c r="AQ18" i="4"/>
  <c r="AQ2" i="4"/>
  <c r="AL4" i="4"/>
  <c r="AQ7" i="4"/>
  <c r="AL17" i="4"/>
  <c r="AL36" i="4"/>
  <c r="AL63" i="4"/>
  <c r="AL12" i="4"/>
  <c r="AL50" i="4"/>
  <c r="AL10" i="4"/>
  <c r="AL28" i="4"/>
  <c r="AL29" i="4"/>
  <c r="AQ15" i="4"/>
  <c r="AL38" i="4"/>
  <c r="AL60" i="4"/>
  <c r="AL57" i="4"/>
  <c r="AL58" i="4"/>
  <c r="AL3" i="4"/>
  <c r="AL59" i="4"/>
  <c r="AL14" i="4"/>
  <c r="AQ14" i="4"/>
  <c r="AL40" i="4"/>
  <c r="AJ22" i="4"/>
  <c r="AL34" i="4"/>
  <c r="AL27" i="4"/>
  <c r="AL62" i="4"/>
  <c r="AR54" i="4"/>
  <c r="AL30" i="4"/>
  <c r="AL35" i="4"/>
  <c r="AL20" i="4"/>
  <c r="AH50" i="4"/>
  <c r="AH58" i="4"/>
  <c r="AH66" i="4"/>
  <c r="AH51" i="4"/>
  <c r="AH59" i="4"/>
  <c r="AH67" i="4"/>
  <c r="AH52" i="4"/>
  <c r="AH60" i="4"/>
  <c r="AH68" i="4"/>
  <c r="AH64" i="4"/>
  <c r="AH53" i="4"/>
  <c r="AH61" i="4"/>
  <c r="AH49" i="4"/>
  <c r="AH54" i="4"/>
  <c r="AH62" i="4"/>
  <c r="AH55" i="4"/>
  <c r="AH63" i="4"/>
  <c r="AH56" i="4"/>
  <c r="AH57" i="4"/>
  <c r="AH65" i="4"/>
  <c r="AA65" i="4" s="1"/>
  <c r="AD32" i="4"/>
  <c r="AD40" i="4"/>
  <c r="AD33" i="4"/>
  <c r="AD41" i="4"/>
  <c r="AD26" i="4"/>
  <c r="AD34" i="4"/>
  <c r="AD42" i="4"/>
  <c r="AD27" i="4"/>
  <c r="AD35" i="4"/>
  <c r="AD43" i="4"/>
  <c r="AD28" i="4"/>
  <c r="AD36" i="4"/>
  <c r="AD44" i="4"/>
  <c r="AD25" i="4"/>
  <c r="AD29" i="4"/>
  <c r="AD37" i="4"/>
  <c r="AD31" i="4"/>
  <c r="AD39" i="4"/>
  <c r="AD30" i="4"/>
  <c r="AD38" i="4"/>
  <c r="AL64" i="4"/>
  <c r="AQ64" i="4"/>
  <c r="AH28" i="4"/>
  <c r="AH36" i="4"/>
  <c r="AH44" i="4"/>
  <c r="AH25" i="4"/>
  <c r="AH29" i="4"/>
  <c r="AH37" i="4"/>
  <c r="AH30" i="4"/>
  <c r="AH38" i="4"/>
  <c r="AH31" i="4"/>
  <c r="AH39" i="4"/>
  <c r="AH32" i="4"/>
  <c r="AH40" i="4"/>
  <c r="AH33" i="4"/>
  <c r="AH41" i="4"/>
  <c r="AH27" i="4"/>
  <c r="AH35" i="4"/>
  <c r="AH43" i="4"/>
  <c r="AH34" i="4"/>
  <c r="AH42" i="4"/>
  <c r="AH26" i="4"/>
  <c r="AR49" i="4"/>
  <c r="AK69" i="4"/>
  <c r="AL66" i="4"/>
  <c r="AQ66" i="4"/>
  <c r="AJ69" i="4"/>
  <c r="AL5" i="4"/>
  <c r="AL32" i="4"/>
  <c r="AR32" i="4"/>
  <c r="AL67" i="4"/>
  <c r="AQ67" i="4"/>
  <c r="AL61" i="4"/>
  <c r="AL21" i="4"/>
  <c r="AC51" i="4"/>
  <c r="AC59" i="4"/>
  <c r="AC67" i="4"/>
  <c r="AC52" i="4"/>
  <c r="AC60" i="4"/>
  <c r="AC68" i="4"/>
  <c r="AC53" i="4"/>
  <c r="AC61" i="4"/>
  <c r="AC54" i="4"/>
  <c r="AC62" i="4"/>
  <c r="AC49" i="4"/>
  <c r="AC55" i="4"/>
  <c r="AC63" i="4"/>
  <c r="AC65" i="4"/>
  <c r="AC56" i="4"/>
  <c r="AC64" i="4"/>
  <c r="AC57" i="4"/>
  <c r="AC50" i="4"/>
  <c r="AC58" i="4"/>
  <c r="AC66" i="4"/>
  <c r="AK22" i="4"/>
  <c r="AR25" i="4"/>
  <c r="AK45" i="4"/>
  <c r="AL33" i="4"/>
  <c r="AQ33" i="4"/>
  <c r="AL68" i="4"/>
  <c r="AQ68" i="4"/>
  <c r="AJ45" i="4"/>
  <c r="AA64" i="4"/>
  <c r="AA57" i="4"/>
  <c r="AA66" i="4"/>
  <c r="AA53" i="4"/>
  <c r="AC29" i="4"/>
  <c r="Y29" i="4" s="1"/>
  <c r="AC37" i="4"/>
  <c r="Y37" i="4" s="1"/>
  <c r="AC30" i="4"/>
  <c r="AC38" i="4"/>
  <c r="AC31" i="4"/>
  <c r="AC39" i="4"/>
  <c r="AC32" i="4"/>
  <c r="AC40" i="4"/>
  <c r="AC33" i="4"/>
  <c r="AC41" i="4"/>
  <c r="AC26" i="4"/>
  <c r="AC34" i="4"/>
  <c r="AC42" i="4"/>
  <c r="Y42" i="4" s="1"/>
  <c r="AC28" i="4"/>
  <c r="AC36" i="4"/>
  <c r="AC44" i="4"/>
  <c r="AC25" i="4"/>
  <c r="AC27" i="4"/>
  <c r="Y27" i="4" s="1"/>
  <c r="AC35" i="4"/>
  <c r="AC43" i="4"/>
  <c r="AL41" i="4"/>
  <c r="AQ41" i="4"/>
  <c r="AE57" i="4"/>
  <c r="AE65" i="4"/>
  <c r="AE50" i="4"/>
  <c r="AE58" i="4"/>
  <c r="AE66" i="4"/>
  <c r="AE49" i="4"/>
  <c r="AE51" i="4"/>
  <c r="AE59" i="4"/>
  <c r="AE67" i="4"/>
  <c r="AE63" i="4"/>
  <c r="AE52" i="4"/>
  <c r="AE60" i="4"/>
  <c r="AE68" i="4"/>
  <c r="AE53" i="4"/>
  <c r="AE61" i="4"/>
  <c r="AE54" i="4"/>
  <c r="AE62" i="4"/>
  <c r="AE55" i="4"/>
  <c r="AE56" i="4"/>
  <c r="AE64" i="4"/>
  <c r="AG33" i="4"/>
  <c r="AG41" i="4"/>
  <c r="AG26" i="4"/>
  <c r="AG34" i="4"/>
  <c r="AG42" i="4"/>
  <c r="AG27" i="4"/>
  <c r="AG35" i="4"/>
  <c r="AG43" i="4"/>
  <c r="AG25" i="4"/>
  <c r="AA25" i="4" s="1"/>
  <c r="AG28" i="4"/>
  <c r="AA28" i="4" s="1"/>
  <c r="AG36" i="4"/>
  <c r="AG44" i="4"/>
  <c r="AG29" i="4"/>
  <c r="AG37" i="4"/>
  <c r="AG30" i="4"/>
  <c r="AG38" i="4"/>
  <c r="AG32" i="4"/>
  <c r="AG40" i="4"/>
  <c r="AG31" i="4"/>
  <c r="AA31" i="4" s="1"/>
  <c r="AG39" i="4"/>
  <c r="AL44" i="4"/>
  <c r="AQ44" i="4"/>
  <c r="AE27" i="4"/>
  <c r="AE35" i="4"/>
  <c r="AE43" i="4"/>
  <c r="AE28" i="4"/>
  <c r="AE36" i="4"/>
  <c r="AE44" i="4"/>
  <c r="AE29" i="4"/>
  <c r="AE37" i="4"/>
  <c r="AE30" i="4"/>
  <c r="AE38" i="4"/>
  <c r="AE31" i="4"/>
  <c r="AE39" i="4"/>
  <c r="AE25" i="4"/>
  <c r="AE32" i="4"/>
  <c r="AE40" i="4"/>
  <c r="AE26" i="4"/>
  <c r="AE34" i="4"/>
  <c r="AE42" i="4"/>
  <c r="AE41" i="4"/>
  <c r="AE33" i="4"/>
  <c r="AF52" i="4"/>
  <c r="AF60" i="4"/>
  <c r="AF68" i="4"/>
  <c r="AF49" i="4"/>
  <c r="AF53" i="4"/>
  <c r="AF61" i="4"/>
  <c r="AF54" i="4"/>
  <c r="AF62" i="4"/>
  <c r="AF50" i="4"/>
  <c r="AF66" i="4"/>
  <c r="AF55" i="4"/>
  <c r="AF63" i="4"/>
  <c r="AF56" i="4"/>
  <c r="AF64" i="4"/>
  <c r="AF57" i="4"/>
  <c r="AF65" i="4"/>
  <c r="AF58" i="4"/>
  <c r="AF51" i="4"/>
  <c r="AF59" i="4"/>
  <c r="AF67" i="4"/>
  <c r="AD54" i="4"/>
  <c r="AD62" i="4"/>
  <c r="AD55" i="4"/>
  <c r="AD63" i="4"/>
  <c r="AD56" i="4"/>
  <c r="AD64" i="4"/>
  <c r="AD49" i="4"/>
  <c r="AD68" i="4"/>
  <c r="AD57" i="4"/>
  <c r="AD65" i="4"/>
  <c r="AD60" i="4"/>
  <c r="AD50" i="4"/>
  <c r="AD58" i="4"/>
  <c r="AD66" i="4"/>
  <c r="AD51" i="4"/>
  <c r="AD59" i="4"/>
  <c r="AD67" i="4"/>
  <c r="AD52" i="4"/>
  <c r="AD53" i="4"/>
  <c r="AD61" i="4"/>
  <c r="AF30" i="4"/>
  <c r="AF38" i="4"/>
  <c r="AF31" i="4"/>
  <c r="AF39" i="4"/>
  <c r="AF32" i="4"/>
  <c r="AF40" i="4"/>
  <c r="AF33" i="4"/>
  <c r="AF41" i="4"/>
  <c r="AF25" i="4"/>
  <c r="Z25" i="4" s="1"/>
  <c r="AF26" i="4"/>
  <c r="AF34" i="4"/>
  <c r="AF42" i="4"/>
  <c r="AF27" i="4"/>
  <c r="AF35" i="4"/>
  <c r="AF43" i="4"/>
  <c r="Z43" i="4" s="1"/>
  <c r="AF29" i="4"/>
  <c r="AF37" i="4"/>
  <c r="AF28" i="4"/>
  <c r="AF36" i="4"/>
  <c r="AF44" i="4"/>
  <c r="AL25" i="4"/>
  <c r="AL43" i="4"/>
  <c r="AR43" i="4"/>
  <c r="AL56" i="4"/>
  <c r="AQ56" i="4"/>
  <c r="AL65" i="4"/>
  <c r="AL49" i="4"/>
  <c r="AL42" i="4"/>
  <c r="AR42" i="4"/>
  <c r="AD2" i="4"/>
  <c r="AG15" i="4"/>
  <c r="AG7" i="4"/>
  <c r="AG17" i="4"/>
  <c r="AG12" i="4"/>
  <c r="AG10" i="4"/>
  <c r="AG20" i="4"/>
  <c r="AF5" i="4"/>
  <c r="AF13" i="4"/>
  <c r="AF21" i="4"/>
  <c r="AF6" i="4"/>
  <c r="AF14" i="4"/>
  <c r="AF7" i="4"/>
  <c r="AF15" i="4"/>
  <c r="AF12" i="4"/>
  <c r="AF8" i="4"/>
  <c r="AF16" i="4"/>
  <c r="AF9" i="4"/>
  <c r="AF17" i="4"/>
  <c r="AF2" i="4"/>
  <c r="AF4" i="4"/>
  <c r="AF10" i="4"/>
  <c r="AF18" i="4"/>
  <c r="AF3" i="4"/>
  <c r="AF11" i="4"/>
  <c r="AF19" i="4"/>
  <c r="AF20" i="4"/>
  <c r="AG18" i="4"/>
  <c r="AG5" i="4"/>
  <c r="AG13" i="4"/>
  <c r="AG11" i="4"/>
  <c r="AG21" i="4"/>
  <c r="AH3" i="4"/>
  <c r="AH11" i="4"/>
  <c r="AH19" i="4"/>
  <c r="AH4" i="4"/>
  <c r="AH12" i="4"/>
  <c r="AH20" i="4"/>
  <c r="AH5" i="4"/>
  <c r="AH13" i="4"/>
  <c r="AH21" i="4"/>
  <c r="AH2" i="4"/>
  <c r="AH18" i="4"/>
  <c r="AH6" i="4"/>
  <c r="AH14" i="4"/>
  <c r="AH7" i="4"/>
  <c r="AH15" i="4"/>
  <c r="AH17" i="4"/>
  <c r="AH8" i="4"/>
  <c r="AH16" i="4"/>
  <c r="AH9" i="4"/>
  <c r="AH10" i="4"/>
  <c r="AG3" i="4"/>
  <c r="AC4" i="4"/>
  <c r="AC12" i="4"/>
  <c r="AC20" i="4"/>
  <c r="AC3" i="4"/>
  <c r="AC5" i="4"/>
  <c r="AC13" i="4"/>
  <c r="AC21" i="4"/>
  <c r="AC2" i="4"/>
  <c r="AC6" i="4"/>
  <c r="AC14" i="4"/>
  <c r="AC19" i="4"/>
  <c r="AC7" i="4"/>
  <c r="AC15" i="4"/>
  <c r="AC8" i="4"/>
  <c r="AC16" i="4"/>
  <c r="AC10" i="4"/>
  <c r="AC9" i="4"/>
  <c r="AC17" i="4"/>
  <c r="AC18" i="4"/>
  <c r="AC11" i="4"/>
  <c r="AG19" i="4"/>
  <c r="AG6" i="4"/>
  <c r="AG16" i="4"/>
  <c r="AG2" i="4"/>
  <c r="AG14" i="4"/>
  <c r="AE10" i="4"/>
  <c r="AE18" i="4"/>
  <c r="AE9" i="4"/>
  <c r="AE3" i="4"/>
  <c r="AE11" i="4"/>
  <c r="AE19" i="4"/>
  <c r="AE4" i="4"/>
  <c r="AE12" i="4"/>
  <c r="AE20" i="4"/>
  <c r="AE17" i="4"/>
  <c r="AE5" i="4"/>
  <c r="AE13" i="4"/>
  <c r="AE21" i="4"/>
  <c r="AE6" i="4"/>
  <c r="AE14" i="4"/>
  <c r="AE16" i="4"/>
  <c r="AE7" i="4"/>
  <c r="AE15" i="4"/>
  <c r="Z15" i="4" s="1"/>
  <c r="AE2" i="4"/>
  <c r="AE8" i="4"/>
  <c r="AD7" i="4"/>
  <c r="AD15" i="4"/>
  <c r="AD8" i="4"/>
  <c r="AD16" i="4"/>
  <c r="AD14" i="4"/>
  <c r="AD9" i="4"/>
  <c r="AD17" i="4"/>
  <c r="AD10" i="4"/>
  <c r="AD18" i="4"/>
  <c r="AD3" i="4"/>
  <c r="AD11" i="4"/>
  <c r="AD19" i="4"/>
  <c r="AD13" i="4"/>
  <c r="AD4" i="4"/>
  <c r="AD12" i="4"/>
  <c r="AD20" i="4"/>
  <c r="AD5" i="4"/>
  <c r="AD21" i="4"/>
  <c r="AD6" i="4"/>
  <c r="AG9" i="4"/>
  <c r="AG4" i="4"/>
  <c r="AG8" i="4"/>
  <c r="AR52" i="15" l="1"/>
  <c r="AP56" i="15"/>
  <c r="BA14" i="4"/>
  <c r="Y76" i="4"/>
  <c r="AZ29" i="4"/>
  <c r="AZ61" i="4"/>
  <c r="AY14" i="4"/>
  <c r="AY6" i="4"/>
  <c r="Z86" i="4"/>
  <c r="AB86" i="4" s="1"/>
  <c r="Z17" i="4"/>
  <c r="Y33" i="4"/>
  <c r="Y13" i="4"/>
  <c r="Z20" i="4"/>
  <c r="AY70" i="4"/>
  <c r="AY68" i="4"/>
  <c r="AY73" i="4"/>
  <c r="AA77" i="4"/>
  <c r="AA86" i="4"/>
  <c r="AA87" i="4"/>
  <c r="AA29" i="4"/>
  <c r="Y28" i="4"/>
  <c r="AA63" i="4"/>
  <c r="AA68" i="4"/>
  <c r="AA50" i="4"/>
  <c r="AZ54" i="4"/>
  <c r="BA19" i="4"/>
  <c r="BA4" i="4"/>
  <c r="AZ45" i="4"/>
  <c r="AZ67" i="4"/>
  <c r="AZ65" i="4"/>
  <c r="BI65" i="4" s="1"/>
  <c r="BA15" i="4"/>
  <c r="AZ27" i="4"/>
  <c r="AY40" i="4"/>
  <c r="BI40" i="4" s="1"/>
  <c r="AY24" i="4"/>
  <c r="AY47" i="4"/>
  <c r="AZ38" i="4"/>
  <c r="AZ34" i="4"/>
  <c r="AZ39" i="4"/>
  <c r="BA73" i="4"/>
  <c r="BA64" i="4"/>
  <c r="AY74" i="4"/>
  <c r="BI74" i="4" s="1"/>
  <c r="AY79" i="4"/>
  <c r="AY77" i="4"/>
  <c r="BA27" i="4"/>
  <c r="BA29" i="4"/>
  <c r="AY71" i="4"/>
  <c r="AY69" i="4"/>
  <c r="AZ47" i="4"/>
  <c r="AZ42" i="4"/>
  <c r="AZ50" i="4"/>
  <c r="AY61" i="4"/>
  <c r="BI61" i="4" s="1"/>
  <c r="AY55" i="4"/>
  <c r="AZ24" i="4"/>
  <c r="AZ31" i="4"/>
  <c r="AZ57" i="4"/>
  <c r="AZ51" i="4"/>
  <c r="BA46" i="4"/>
  <c r="BA49" i="4"/>
  <c r="AO51" i="15"/>
  <c r="AM51" i="15"/>
  <c r="AY13" i="4"/>
  <c r="Z78" i="4"/>
  <c r="AA32" i="4"/>
  <c r="AA33" i="4"/>
  <c r="Y35" i="4"/>
  <c r="Y26" i="4"/>
  <c r="Y30" i="4"/>
  <c r="Y75" i="4"/>
  <c r="Y89" i="4"/>
  <c r="AO52" i="15"/>
  <c r="BA17" i="4"/>
  <c r="AZ23" i="4"/>
  <c r="AZ41" i="4"/>
  <c r="AZ53" i="4"/>
  <c r="BA31" i="4"/>
  <c r="BA35" i="4"/>
  <c r="Y79" i="4"/>
  <c r="AZ59" i="4"/>
  <c r="AZ58" i="4"/>
  <c r="AZ55" i="4"/>
  <c r="AY21" i="4"/>
  <c r="AY41" i="4"/>
  <c r="AY22" i="4"/>
  <c r="AY23" i="4"/>
  <c r="Z74" i="4"/>
  <c r="AI74" i="4" s="1"/>
  <c r="Z87" i="4"/>
  <c r="Z88" i="4"/>
  <c r="AZ79" i="4"/>
  <c r="BA61" i="4"/>
  <c r="BB61" i="4" s="1"/>
  <c r="AZ8" i="4"/>
  <c r="AY54" i="4"/>
  <c r="AY43" i="4"/>
  <c r="AA88" i="4"/>
  <c r="AA82" i="4"/>
  <c r="AA83" i="4"/>
  <c r="BA66" i="4"/>
  <c r="BA78" i="4"/>
  <c r="AA30" i="4"/>
  <c r="BA8" i="4"/>
  <c r="AY10" i="4"/>
  <c r="Y83" i="4"/>
  <c r="Y82" i="4"/>
  <c r="AK51" i="15"/>
  <c r="AZ36" i="4"/>
  <c r="BI36" i="4" s="1"/>
  <c r="BA21" i="4"/>
  <c r="BA25" i="4"/>
  <c r="BA34" i="4"/>
  <c r="BA22" i="4"/>
  <c r="AZ46" i="4"/>
  <c r="AZ44" i="4"/>
  <c r="AY30" i="4"/>
  <c r="AY37" i="4"/>
  <c r="Z82" i="4"/>
  <c r="Z81" i="4"/>
  <c r="AZ66" i="4"/>
  <c r="BI66" i="4" s="1"/>
  <c r="AZ78" i="4"/>
  <c r="AX78" i="4" s="1"/>
  <c r="AZ72" i="4"/>
  <c r="BI72" i="4" s="1"/>
  <c r="BA20" i="4"/>
  <c r="BA48" i="4"/>
  <c r="BA45" i="4"/>
  <c r="AZ16" i="4"/>
  <c r="BI16" i="4" s="1"/>
  <c r="AZ5" i="4"/>
  <c r="AZ13" i="4"/>
  <c r="AY53" i="4"/>
  <c r="AA81" i="4"/>
  <c r="AB81" i="4" s="1"/>
  <c r="AA90" i="4"/>
  <c r="AA91" i="4"/>
  <c r="X91" i="4" s="1"/>
  <c r="BA77" i="4"/>
  <c r="BA71" i="4"/>
  <c r="BI24" i="4"/>
  <c r="AA27" i="4"/>
  <c r="Y44" i="4"/>
  <c r="BI8" i="4"/>
  <c r="BI79" i="4"/>
  <c r="BA26" i="4"/>
  <c r="BA39" i="4"/>
  <c r="BA24" i="4"/>
  <c r="BB24" i="4" s="1"/>
  <c r="AY31" i="4"/>
  <c r="BI31" i="4" s="1"/>
  <c r="AY38" i="4"/>
  <c r="Z93" i="4"/>
  <c r="AI93" i="4" s="1"/>
  <c r="AZ73" i="4"/>
  <c r="AX73" i="4" s="1"/>
  <c r="AZ64" i="4"/>
  <c r="BI64" i="4" s="1"/>
  <c r="AZ76" i="4"/>
  <c r="BA54" i="4"/>
  <c r="BA56" i="4"/>
  <c r="BA47" i="4"/>
  <c r="BB47" i="4" s="1"/>
  <c r="AZ17" i="4"/>
  <c r="BI17" i="4" s="1"/>
  <c r="AZ2" i="4"/>
  <c r="BI2" i="4" s="1"/>
  <c r="AZ9" i="4"/>
  <c r="AZ20" i="4"/>
  <c r="BI20" i="4" s="1"/>
  <c r="AY45" i="4"/>
  <c r="AY60" i="4"/>
  <c r="AA85" i="4"/>
  <c r="AA80" i="4"/>
  <c r="BA65" i="4"/>
  <c r="AX65" i="4" s="1"/>
  <c r="BA63" i="4"/>
  <c r="BA75" i="4"/>
  <c r="AX66" i="4"/>
  <c r="BA13" i="4"/>
  <c r="AI91" i="4"/>
  <c r="AB91" i="4"/>
  <c r="AI86" i="4"/>
  <c r="AZ28" i="4"/>
  <c r="BA41" i="4"/>
  <c r="BA23" i="4"/>
  <c r="BA36" i="4"/>
  <c r="Y78" i="4"/>
  <c r="AY32" i="4"/>
  <c r="AY27" i="4"/>
  <c r="Z90" i="4"/>
  <c r="AI90" i="4" s="1"/>
  <c r="Z85" i="4"/>
  <c r="AZ77" i="4"/>
  <c r="AX77" i="4" s="1"/>
  <c r="AZ71" i="4"/>
  <c r="AX71" i="4" s="1"/>
  <c r="AZ69" i="4"/>
  <c r="BA43" i="4"/>
  <c r="BA58" i="4"/>
  <c r="BA52" i="4"/>
  <c r="AZ21" i="4"/>
  <c r="AZ3" i="4"/>
  <c r="AY50" i="4"/>
  <c r="BI50" i="4" s="1"/>
  <c r="AY46" i="4"/>
  <c r="AA89" i="4"/>
  <c r="AA92" i="4"/>
  <c r="X92" i="4" s="1"/>
  <c r="BA72" i="4"/>
  <c r="AX72" i="4" s="1"/>
  <c r="BA81" i="4"/>
  <c r="BA62" i="4"/>
  <c r="BB31" i="4"/>
  <c r="BA6" i="4"/>
  <c r="AI92" i="4"/>
  <c r="AY28" i="4"/>
  <c r="BI78" i="4"/>
  <c r="AM52" i="15"/>
  <c r="BA40" i="4"/>
  <c r="BA28" i="4"/>
  <c r="BA38" i="4"/>
  <c r="Y80" i="4"/>
  <c r="AY29" i="4"/>
  <c r="AY34" i="4"/>
  <c r="Z75" i="4"/>
  <c r="Z76" i="4"/>
  <c r="AB76" i="4" s="1"/>
  <c r="AZ63" i="4"/>
  <c r="AZ75" i="4"/>
  <c r="AX75" i="4" s="1"/>
  <c r="AZ80" i="4"/>
  <c r="BI80" i="4" s="1"/>
  <c r="BA55" i="4"/>
  <c r="BB55" i="4" s="1"/>
  <c r="BA42" i="4"/>
  <c r="BA57" i="4"/>
  <c r="AZ15" i="4"/>
  <c r="AZ6" i="4"/>
  <c r="BI6" i="4" s="1"/>
  <c r="AZ10" i="4"/>
  <c r="AY42" i="4"/>
  <c r="AY52" i="4"/>
  <c r="AA93" i="4"/>
  <c r="AA84" i="4"/>
  <c r="BA76" i="4"/>
  <c r="AX76" i="4" s="1"/>
  <c r="BA70" i="4"/>
  <c r="BA68" i="4"/>
  <c r="BB9" i="4"/>
  <c r="BI9" i="4"/>
  <c r="BB16" i="4"/>
  <c r="BI11" i="4"/>
  <c r="BB11" i="4"/>
  <c r="AI81" i="4"/>
  <c r="AX64" i="4"/>
  <c r="BI76" i="4"/>
  <c r="BI47" i="4"/>
  <c r="AZ37" i="4"/>
  <c r="AZ30" i="4"/>
  <c r="BA30" i="4"/>
  <c r="BA37" i="4"/>
  <c r="AY67" i="4"/>
  <c r="AZ48" i="4"/>
  <c r="BI48" i="4" s="1"/>
  <c r="AZ60" i="4"/>
  <c r="AZ49" i="4"/>
  <c r="BB49" i="4" s="1"/>
  <c r="AY5" i="4"/>
  <c r="AY33" i="4"/>
  <c r="AY25" i="4"/>
  <c r="BI25" i="4" s="1"/>
  <c r="Z77" i="4"/>
  <c r="X77" i="4" s="1"/>
  <c r="Z79" i="4"/>
  <c r="Z80" i="4"/>
  <c r="AZ81" i="4"/>
  <c r="BB81" i="4" s="1"/>
  <c r="AZ62" i="4"/>
  <c r="BA50" i="4"/>
  <c r="BA59" i="4"/>
  <c r="AZ18" i="4"/>
  <c r="BB18" i="4" s="1"/>
  <c r="AZ7" i="4"/>
  <c r="BI7" i="4" s="1"/>
  <c r="AZ12" i="4"/>
  <c r="BB12" i="4" s="1"/>
  <c r="AY44" i="4"/>
  <c r="AY57" i="4"/>
  <c r="AY56" i="4"/>
  <c r="BA3" i="4"/>
  <c r="AA74" i="4"/>
  <c r="BA69" i="4"/>
  <c r="BA74" i="4"/>
  <c r="BA79" i="4"/>
  <c r="AZ19" i="4"/>
  <c r="BI19" i="4" s="1"/>
  <c r="AA40" i="4"/>
  <c r="Y43" i="4"/>
  <c r="AY15" i="4"/>
  <c r="AK52" i="15"/>
  <c r="AZ33" i="4"/>
  <c r="AZ22" i="4"/>
  <c r="AZ35" i="4"/>
  <c r="AZ32" i="4"/>
  <c r="BA32" i="4"/>
  <c r="BA33" i="4"/>
  <c r="AZ52" i="4"/>
  <c r="AZ56" i="4"/>
  <c r="AZ43" i="4"/>
  <c r="AY26" i="4"/>
  <c r="AY35" i="4"/>
  <c r="AY39" i="4"/>
  <c r="Z89" i="4"/>
  <c r="Z83" i="4"/>
  <c r="Z84" i="4"/>
  <c r="X84" i="4" s="1"/>
  <c r="AZ70" i="4"/>
  <c r="BI70" i="4" s="1"/>
  <c r="AZ68" i="4"/>
  <c r="BI68" i="4" s="1"/>
  <c r="BA53" i="4"/>
  <c r="BA51" i="4"/>
  <c r="AZ4" i="4"/>
  <c r="BB4" i="4" s="1"/>
  <c r="AZ14" i="4"/>
  <c r="BI14" i="4" s="1"/>
  <c r="AY51" i="4"/>
  <c r="AY59" i="4"/>
  <c r="AY58" i="4"/>
  <c r="AA78" i="4"/>
  <c r="AA79" i="4"/>
  <c r="BA80" i="4"/>
  <c r="BB80" i="4" s="1"/>
  <c r="BA67" i="4"/>
  <c r="Y68" i="4"/>
  <c r="AA37" i="4"/>
  <c r="Y36" i="4"/>
  <c r="AA67" i="4"/>
  <c r="Y40" i="4"/>
  <c r="Y39" i="4"/>
  <c r="AA26" i="4"/>
  <c r="AA49" i="4"/>
  <c r="AA59" i="4"/>
  <c r="Y32" i="4"/>
  <c r="Y31" i="4"/>
  <c r="AA35" i="4"/>
  <c r="Y25" i="4"/>
  <c r="AI25" i="4" s="1"/>
  <c r="AA56" i="4"/>
  <c r="Z16" i="4"/>
  <c r="Y11" i="4"/>
  <c r="Y34" i="4"/>
  <c r="AA58" i="4"/>
  <c r="AA38" i="4"/>
  <c r="Z3" i="4"/>
  <c r="Z7" i="4"/>
  <c r="AA5" i="4"/>
  <c r="Z32" i="4"/>
  <c r="Z2" i="4"/>
  <c r="Z19" i="4"/>
  <c r="Y5" i="4"/>
  <c r="Z21" i="4"/>
  <c r="Z9" i="4"/>
  <c r="Z10" i="4"/>
  <c r="AA15" i="4"/>
  <c r="AA11" i="4"/>
  <c r="Z40" i="4"/>
  <c r="Z29" i="4"/>
  <c r="AI29" i="4" s="1"/>
  <c r="Z57" i="4"/>
  <c r="AA51" i="4"/>
  <c r="AA39" i="4"/>
  <c r="AA34" i="4"/>
  <c r="AA61" i="4"/>
  <c r="AA36" i="4"/>
  <c r="Z59" i="4"/>
  <c r="Y65" i="4"/>
  <c r="Z36" i="4"/>
  <c r="Z61" i="4"/>
  <c r="Z51" i="4"/>
  <c r="AA55" i="4"/>
  <c r="Y63" i="4"/>
  <c r="Y60" i="4"/>
  <c r="AA62" i="4"/>
  <c r="Z62" i="4"/>
  <c r="Z33" i="4"/>
  <c r="AB33" i="4" s="1"/>
  <c r="Z39" i="4"/>
  <c r="Z28" i="4"/>
  <c r="AI28" i="4" s="1"/>
  <c r="AA41" i="4"/>
  <c r="Z53" i="4"/>
  <c r="Z49" i="4"/>
  <c r="AI43" i="4"/>
  <c r="Y38" i="4"/>
  <c r="AA60" i="4"/>
  <c r="Y66" i="4"/>
  <c r="Y55" i="4"/>
  <c r="Y52" i="4"/>
  <c r="AA54" i="4"/>
  <c r="Z54" i="4"/>
  <c r="Z41" i="4"/>
  <c r="Z31" i="4"/>
  <c r="Z68" i="4"/>
  <c r="Z66" i="4"/>
  <c r="Y58" i="4"/>
  <c r="Y49" i="4"/>
  <c r="Y67" i="4"/>
  <c r="AA42" i="4"/>
  <c r="AA44" i="4"/>
  <c r="Z42" i="4"/>
  <c r="Z38" i="4"/>
  <c r="Z35" i="4"/>
  <c r="AI35" i="4" s="1"/>
  <c r="Z64" i="4"/>
  <c r="Z60" i="4"/>
  <c r="Z58" i="4"/>
  <c r="Y41" i="4"/>
  <c r="Y50" i="4"/>
  <c r="Y62" i="4"/>
  <c r="Y59" i="4"/>
  <c r="Z34" i="4"/>
  <c r="Z30" i="4"/>
  <c r="AI30" i="4" s="1"/>
  <c r="Z27" i="4"/>
  <c r="AI27" i="4" s="1"/>
  <c r="Z56" i="4"/>
  <c r="Z52" i="4"/>
  <c r="Z50" i="4"/>
  <c r="Y57" i="4"/>
  <c r="Y54" i="4"/>
  <c r="Y51" i="4"/>
  <c r="AA43" i="4"/>
  <c r="AB43" i="4" s="1"/>
  <c r="AA13" i="4"/>
  <c r="Z8" i="4"/>
  <c r="Z44" i="4"/>
  <c r="AI44" i="4" s="1"/>
  <c r="Z67" i="4"/>
  <c r="Z26" i="4"/>
  <c r="AI26" i="4" s="1"/>
  <c r="Z37" i="4"/>
  <c r="AI37" i="4" s="1"/>
  <c r="Z55" i="4"/>
  <c r="Z63" i="4"/>
  <c r="Z65" i="4"/>
  <c r="Y64" i="4"/>
  <c r="Y61" i="4"/>
  <c r="Y56" i="4"/>
  <c r="Y53" i="4"/>
  <c r="AA6" i="4"/>
  <c r="Z5" i="4"/>
  <c r="Y3" i="4"/>
  <c r="Z11" i="4"/>
  <c r="Z13" i="4"/>
  <c r="AI13" i="4" s="1"/>
  <c r="AA21" i="4"/>
  <c r="AA14" i="4"/>
  <c r="Y21" i="4"/>
  <c r="Y19" i="4"/>
  <c r="AA4" i="4"/>
  <c r="AA9" i="4"/>
  <c r="Z18" i="4"/>
  <c r="Y17" i="4"/>
  <c r="AI17" i="4" s="1"/>
  <c r="Y8" i="4"/>
  <c r="Y15" i="4"/>
  <c r="AA19" i="4"/>
  <c r="AA17" i="4"/>
  <c r="AA7" i="4"/>
  <c r="Y9" i="4"/>
  <c r="Y20" i="4"/>
  <c r="AI20" i="4" s="1"/>
  <c r="Y18" i="4"/>
  <c r="Z14" i="4"/>
  <c r="Z12" i="4"/>
  <c r="Z6" i="4"/>
  <c r="AA3" i="4"/>
  <c r="Y16" i="4"/>
  <c r="Y12" i="4"/>
  <c r="Y10" i="4"/>
  <c r="AI10" i="4" s="1"/>
  <c r="Z4" i="4"/>
  <c r="AA16" i="4"/>
  <c r="Y14" i="4"/>
  <c r="Y4" i="4"/>
  <c r="AA20" i="4"/>
  <c r="AA10" i="4"/>
  <c r="AA12" i="4"/>
  <c r="Y6" i="4"/>
  <c r="Y7" i="4"/>
  <c r="AA18" i="4"/>
  <c r="AA8" i="4"/>
  <c r="AA2" i="4"/>
  <c r="Y2" i="4"/>
  <c r="AX70" i="4" l="1"/>
  <c r="BB15" i="4"/>
  <c r="BB78" i="4"/>
  <c r="X93" i="4"/>
  <c r="AX74" i="4"/>
  <c r="AS51" i="15"/>
  <c r="X86" i="4"/>
  <c r="AB90" i="4"/>
  <c r="AI76" i="4"/>
  <c r="BB7" i="4"/>
  <c r="BI71" i="4"/>
  <c r="BB62" i="4"/>
  <c r="X89" i="4"/>
  <c r="X81" i="4"/>
  <c r="AB92" i="4"/>
  <c r="AX63" i="4"/>
  <c r="BB40" i="4"/>
  <c r="AB93" i="4"/>
  <c r="BB20" i="4"/>
  <c r="BI77" i="4"/>
  <c r="BB50" i="4"/>
  <c r="BI5" i="4"/>
  <c r="BB14" i="4"/>
  <c r="BB17" i="4"/>
  <c r="BI49" i="4"/>
  <c r="BB71" i="4"/>
  <c r="BI32" i="4"/>
  <c r="BB8" i="4"/>
  <c r="AX62" i="4"/>
  <c r="BB76" i="4"/>
  <c r="BB48" i="4"/>
  <c r="BB74" i="4"/>
  <c r="AX69" i="4"/>
  <c r="BB70" i="4"/>
  <c r="AX79" i="4"/>
  <c r="BI55" i="4"/>
  <c r="BB72" i="4"/>
  <c r="AI84" i="4"/>
  <c r="BI63" i="4"/>
  <c r="BI42" i="4"/>
  <c r="BB42" i="4"/>
  <c r="AS52" i="15"/>
  <c r="AL52" i="15" s="1"/>
  <c r="BI56" i="4"/>
  <c r="BB56" i="4"/>
  <c r="BI33" i="4"/>
  <c r="BB33" i="4"/>
  <c r="BB64" i="4"/>
  <c r="AX80" i="4"/>
  <c r="X76" i="4"/>
  <c r="BB27" i="4"/>
  <c r="BI27" i="4"/>
  <c r="BI12" i="4"/>
  <c r="X90" i="4"/>
  <c r="X82" i="4"/>
  <c r="AX68" i="4"/>
  <c r="BI10" i="4"/>
  <c r="BB10" i="4"/>
  <c r="AI87" i="4"/>
  <c r="AB87" i="4"/>
  <c r="X87" i="4"/>
  <c r="AI75" i="4"/>
  <c r="X75" i="4"/>
  <c r="AB75" i="4"/>
  <c r="BI62" i="4"/>
  <c r="BB23" i="4"/>
  <c r="BI23" i="4"/>
  <c r="BB28" i="4"/>
  <c r="BI28" i="4"/>
  <c r="AI79" i="4"/>
  <c r="X79" i="4"/>
  <c r="AB79" i="4"/>
  <c r="BB2" i="4"/>
  <c r="BI46" i="4"/>
  <c r="BB46" i="4"/>
  <c r="BB32" i="4"/>
  <c r="BB63" i="4"/>
  <c r="BI4" i="4"/>
  <c r="BB53" i="4"/>
  <c r="BI53" i="4"/>
  <c r="BI22" i="4"/>
  <c r="BB22" i="4"/>
  <c r="BB75" i="4"/>
  <c r="X78" i="4"/>
  <c r="BB37" i="4"/>
  <c r="BI37" i="4"/>
  <c r="BB30" i="4"/>
  <c r="BI30" i="4"/>
  <c r="AI36" i="4"/>
  <c r="BI58" i="4"/>
  <c r="BB58" i="4"/>
  <c r="BB59" i="4"/>
  <c r="BI59" i="4"/>
  <c r="BB39" i="4"/>
  <c r="BI39" i="4"/>
  <c r="BI15" i="4"/>
  <c r="AB84" i="4"/>
  <c r="AB78" i="4"/>
  <c r="AI78" i="4"/>
  <c r="BB66" i="4"/>
  <c r="BB38" i="4"/>
  <c r="BI38" i="4"/>
  <c r="BI73" i="4"/>
  <c r="AB82" i="4"/>
  <c r="AI82" i="4"/>
  <c r="BB41" i="4"/>
  <c r="BI41" i="4"/>
  <c r="BI75" i="4"/>
  <c r="BB13" i="4"/>
  <c r="BI13" i="4"/>
  <c r="AB80" i="4"/>
  <c r="X80" i="4"/>
  <c r="AI80" i="4"/>
  <c r="AB74" i="4"/>
  <c r="X74" i="4"/>
  <c r="AB40" i="4"/>
  <c r="BB51" i="4"/>
  <c r="BI51" i="4"/>
  <c r="BB35" i="4"/>
  <c r="BI35" i="4"/>
  <c r="BI67" i="4"/>
  <c r="AX67" i="4"/>
  <c r="BB67" i="4"/>
  <c r="AB77" i="4"/>
  <c r="BB3" i="4"/>
  <c r="BB77" i="4"/>
  <c r="BB36" i="4"/>
  <c r="BB65" i="4"/>
  <c r="BB6" i="4"/>
  <c r="BB60" i="4"/>
  <c r="BI60" i="4"/>
  <c r="BB5" i="4"/>
  <c r="BB73" i="4"/>
  <c r="AI83" i="4"/>
  <c r="AB83" i="4"/>
  <c r="X83" i="4"/>
  <c r="BB43" i="4"/>
  <c r="BI43" i="4"/>
  <c r="BB21" i="4"/>
  <c r="BI21" i="4"/>
  <c r="BI69" i="4"/>
  <c r="BI3" i="4"/>
  <c r="BB57" i="4"/>
  <c r="BI57" i="4"/>
  <c r="BB44" i="4"/>
  <c r="BI44" i="4"/>
  <c r="BB26" i="4"/>
  <c r="BI26" i="4"/>
  <c r="BB52" i="4"/>
  <c r="BI52" i="4"/>
  <c r="BI34" i="4"/>
  <c r="BB34" i="4"/>
  <c r="AX81" i="4"/>
  <c r="AI77" i="4"/>
  <c r="AI85" i="4"/>
  <c r="X85" i="4"/>
  <c r="AB85" i="4"/>
  <c r="BB45" i="4"/>
  <c r="BI45" i="4"/>
  <c r="BI18" i="4"/>
  <c r="BB54" i="4"/>
  <c r="BI54" i="4"/>
  <c r="BB79" i="4"/>
  <c r="AB89" i="4"/>
  <c r="AI89" i="4"/>
  <c r="BB69" i="4"/>
  <c r="BB19" i="4"/>
  <c r="BI29" i="4"/>
  <c r="BB29" i="4"/>
  <c r="BI81" i="4"/>
  <c r="BB25" i="4"/>
  <c r="BB68" i="4"/>
  <c r="X88" i="4"/>
  <c r="AI88" i="4"/>
  <c r="AB88" i="4"/>
  <c r="AI39" i="4"/>
  <c r="AI21" i="4"/>
  <c r="AI31" i="4"/>
  <c r="AI32" i="4"/>
  <c r="AB11" i="4"/>
  <c r="AI55" i="4"/>
  <c r="AI7" i="4"/>
  <c r="AB36" i="4"/>
  <c r="AB25" i="4"/>
  <c r="AI18" i="4"/>
  <c r="AI3" i="4"/>
  <c r="AI16" i="4"/>
  <c r="AI14" i="4"/>
  <c r="AI59" i="4"/>
  <c r="AB39" i="4"/>
  <c r="AB32" i="4"/>
  <c r="AB34" i="4"/>
  <c r="AI40" i="4"/>
  <c r="AI2" i="4"/>
  <c r="AB44" i="4"/>
  <c r="AB29" i="4"/>
  <c r="AB30" i="4"/>
  <c r="AI8" i="4"/>
  <c r="AB26" i="4"/>
  <c r="AB5" i="4"/>
  <c r="AI51" i="4"/>
  <c r="AI34" i="4"/>
  <c r="AI49" i="4"/>
  <c r="AB49" i="4"/>
  <c r="AI58" i="4"/>
  <c r="AB58" i="4"/>
  <c r="AB64" i="4"/>
  <c r="AI64" i="4"/>
  <c r="AI41" i="4"/>
  <c r="AB41" i="4"/>
  <c r="AB27" i="4"/>
  <c r="AI68" i="4"/>
  <c r="AB68" i="4"/>
  <c r="AB56" i="4"/>
  <c r="AI56" i="4"/>
  <c r="AB42" i="4"/>
  <c r="AI42" i="4"/>
  <c r="AI33" i="4"/>
  <c r="AB35" i="4"/>
  <c r="AI52" i="4"/>
  <c r="AB52" i="4"/>
  <c r="AB62" i="4"/>
  <c r="AI62" i="4"/>
  <c r="AB61" i="4"/>
  <c r="AI61" i="4"/>
  <c r="AI50" i="4"/>
  <c r="AB50" i="4"/>
  <c r="AB3" i="4"/>
  <c r="AB51" i="4"/>
  <c r="AB59" i="4"/>
  <c r="AB67" i="4"/>
  <c r="AI67" i="4"/>
  <c r="AB55" i="4"/>
  <c r="AI60" i="4"/>
  <c r="AB60" i="4"/>
  <c r="AB65" i="4"/>
  <c r="AI65" i="4"/>
  <c r="AB66" i="4"/>
  <c r="AI66" i="4"/>
  <c r="AB63" i="4"/>
  <c r="AI63" i="4"/>
  <c r="AB54" i="4"/>
  <c r="AI54" i="4"/>
  <c r="AB37" i="4"/>
  <c r="AI38" i="4"/>
  <c r="AB38" i="4"/>
  <c r="AB31" i="4"/>
  <c r="AB28" i="4"/>
  <c r="AI4" i="4"/>
  <c r="AB53" i="4"/>
  <c r="AI53" i="4"/>
  <c r="AB57" i="4"/>
  <c r="AI57" i="4"/>
  <c r="AB19" i="4"/>
  <c r="AI19" i="4"/>
  <c r="AI11" i="4"/>
  <c r="AB15" i="4"/>
  <c r="AI15" i="4"/>
  <c r="AI5" i="4"/>
  <c r="AI6" i="4"/>
  <c r="AI12" i="4"/>
  <c r="AB9" i="4"/>
  <c r="AI9" i="4"/>
  <c r="AB13" i="4"/>
  <c r="AB21" i="4"/>
  <c r="AB7" i="4"/>
  <c r="AB17" i="4"/>
  <c r="AB20" i="4"/>
  <c r="AB14" i="4"/>
  <c r="AB8" i="4"/>
  <c r="AB10" i="4"/>
  <c r="AB18" i="4"/>
  <c r="AB16" i="4"/>
  <c r="AB12" i="4"/>
  <c r="AB6" i="4"/>
  <c r="AB4" i="4"/>
  <c r="AB2" i="4"/>
  <c r="AP52" i="15" l="1"/>
  <c r="AN51" i="15"/>
  <c r="AL57" i="15" s="1"/>
  <c r="AL51" i="15"/>
  <c r="AP51" i="15"/>
  <c r="AL58" i="15" s="1"/>
  <c r="AN52" i="15"/>
  <c r="AL56" i="15" l="1"/>
  <c r="AU51" i="15"/>
  <c r="AU52" i="15" s="1"/>
  <c r="AN57" i="15" l="1"/>
  <c r="AN56"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<sst xmlns="http://schemas.openxmlformats.org/spreadsheetml/2006/main" count="29599" uniqueCount="744">
  <si>
    <t>Round Number</t>
  </si>
  <si>
    <t>Date</t>
  </si>
  <si>
    <t>Location</t>
  </si>
  <si>
    <t>Home Team</t>
  </si>
  <si>
    <t>Away Team</t>
  </si>
  <si>
    <t>Result</t>
  </si>
  <si>
    <t>4</t>
  </si>
  <si>
    <t>1</t>
  </si>
  <si>
    <t>Craven Cottage</t>
  </si>
  <si>
    <t>Fulham</t>
  </si>
  <si>
    <t>Arsenal</t>
  </si>
  <si>
    <t>0 - 3</t>
  </si>
  <si>
    <t>3</t>
  </si>
  <si>
    <t>Selhurst Park</t>
  </si>
  <si>
    <t>Crystal Palace</t>
  </si>
  <si>
    <t>Southampton</t>
  </si>
  <si>
    <t>1 - 0</t>
  </si>
  <si>
    <t>5</t>
  </si>
  <si>
    <t>Anfield</t>
  </si>
  <si>
    <t>Liverpool</t>
  </si>
  <si>
    <t>Leeds</t>
  </si>
  <si>
    <t>4 - 3</t>
  </si>
  <si>
    <t>8</t>
  </si>
  <si>
    <t>London Stadium</t>
  </si>
  <si>
    <t>West Ham</t>
  </si>
  <si>
    <t>Newcastle</t>
  </si>
  <si>
    <t>0 - 2</t>
  </si>
  <si>
    <t>7</t>
  </si>
  <si>
    <t>The Hawthorns</t>
  </si>
  <si>
    <t>West Brom</t>
  </si>
  <si>
    <t>Leicester</t>
  </si>
  <si>
    <t>6</t>
  </si>
  <si>
    <t>Tottenham Hotspur Stadium</t>
  </si>
  <si>
    <t>Spurs</t>
  </si>
  <si>
    <t>Everton</t>
  </si>
  <si>
    <t>0 - 1</t>
  </si>
  <si>
    <t>10</t>
  </si>
  <si>
    <t>Bramall Lane</t>
  </si>
  <si>
    <t>Sheffield Utd</t>
  </si>
  <si>
    <t>Wolves</t>
  </si>
  <si>
    <t>9</t>
  </si>
  <si>
    <t>Amex Stadium</t>
  </si>
  <si>
    <t>Brighton</t>
  </si>
  <si>
    <t>Chelsea</t>
  </si>
  <si>
    <t>1 - 3</t>
  </si>
  <si>
    <t>14</t>
  </si>
  <si>
    <t>2</t>
  </si>
  <si>
    <t>Goodison Park</t>
  </si>
  <si>
    <t>5 - 2</t>
  </si>
  <si>
    <t>15</t>
  </si>
  <si>
    <t>Elland Road</t>
  </si>
  <si>
    <t>17</t>
  </si>
  <si>
    <t>Old Trafford</t>
  </si>
  <si>
    <t>Man Utd</t>
  </si>
  <si>
    <t>11</t>
  </si>
  <si>
    <t>Emirates Stadium</t>
  </si>
  <si>
    <t>2 - 1</t>
  </si>
  <si>
    <t>19</t>
  </si>
  <si>
    <t>St. Mary's Stadium</t>
  </si>
  <si>
    <t>2 - 5</t>
  </si>
  <si>
    <t>18</t>
  </si>
  <si>
    <t>St. James' Park</t>
  </si>
  <si>
    <t>13</t>
  </si>
  <si>
    <t>Stamford Bridge</t>
  </si>
  <si>
    <t>16</t>
  </si>
  <si>
    <t>King Power Stadium</t>
  </si>
  <si>
    <t>Burnley</t>
  </si>
  <si>
    <t>4 - 2</t>
  </si>
  <si>
    <t>12</t>
  </si>
  <si>
    <t>Villa Park</t>
  </si>
  <si>
    <t>Aston Villa</t>
  </si>
  <si>
    <t>20</t>
  </si>
  <si>
    <t>Molineux Stadium</t>
  </si>
  <si>
    <t>Man City</t>
  </si>
  <si>
    <t>21</t>
  </si>
  <si>
    <t>2 - 3</t>
  </si>
  <si>
    <t>23</t>
  </si>
  <si>
    <t>1 - 2</t>
  </si>
  <si>
    <t>29</t>
  </si>
  <si>
    <t>3 - 3</t>
  </si>
  <si>
    <t>22</t>
  </si>
  <si>
    <t>Turf Moor</t>
  </si>
  <si>
    <t>27</t>
  </si>
  <si>
    <t>28</t>
  </si>
  <si>
    <t>1 - 1</t>
  </si>
  <si>
    <t>26</t>
  </si>
  <si>
    <t>Etihad Stadium</t>
  </si>
  <si>
    <t>30</t>
  </si>
  <si>
    <t>4 - 0</t>
  </si>
  <si>
    <t>24</t>
  </si>
  <si>
    <t>25</t>
  </si>
  <si>
    <t>3 - 1</t>
  </si>
  <si>
    <t>33</t>
  </si>
  <si>
    <t>34</t>
  </si>
  <si>
    <t>35</t>
  </si>
  <si>
    <t>38</t>
  </si>
  <si>
    <t>36</t>
  </si>
  <si>
    <t>39</t>
  </si>
  <si>
    <t>2 - 0</t>
  </si>
  <si>
    <t>31</t>
  </si>
  <si>
    <t>40</t>
  </si>
  <si>
    <t>37</t>
  </si>
  <si>
    <t>1 - 6</t>
  </si>
  <si>
    <t>32</t>
  </si>
  <si>
    <t>7 - 2</t>
  </si>
  <si>
    <t>43</t>
  </si>
  <si>
    <t>2 - 2</t>
  </si>
  <si>
    <t>41</t>
  </si>
  <si>
    <t>46</t>
  </si>
  <si>
    <t>47</t>
  </si>
  <si>
    <t>1 - 4</t>
  </si>
  <si>
    <t>48</t>
  </si>
  <si>
    <t>42</t>
  </si>
  <si>
    <t>49</t>
  </si>
  <si>
    <t>45</t>
  </si>
  <si>
    <t>50</t>
  </si>
  <si>
    <t>0 - 0</t>
  </si>
  <si>
    <t>44</t>
  </si>
  <si>
    <t>52</t>
  </si>
  <si>
    <t>59</t>
  </si>
  <si>
    <t>55</t>
  </si>
  <si>
    <t>57</t>
  </si>
  <si>
    <t>56</t>
  </si>
  <si>
    <t>58</t>
  </si>
  <si>
    <t>60</t>
  </si>
  <si>
    <t>51</t>
  </si>
  <si>
    <t>53</t>
  </si>
  <si>
    <t>54</t>
  </si>
  <si>
    <t>70</t>
  </si>
  <si>
    <t>68</t>
  </si>
  <si>
    <t>62</t>
  </si>
  <si>
    <t>65</t>
  </si>
  <si>
    <t>61</t>
  </si>
  <si>
    <t>3 - 4</t>
  </si>
  <si>
    <t>67</t>
  </si>
  <si>
    <t>66</t>
  </si>
  <si>
    <t>69</t>
  </si>
  <si>
    <t>63</t>
  </si>
  <si>
    <t>64</t>
  </si>
  <si>
    <t>72</t>
  </si>
  <si>
    <t>78</t>
  </si>
  <si>
    <t>75</t>
  </si>
  <si>
    <t>74</t>
  </si>
  <si>
    <t>4 - 1</t>
  </si>
  <si>
    <t>73</t>
  </si>
  <si>
    <t>80</t>
  </si>
  <si>
    <t>79</t>
  </si>
  <si>
    <t>76</t>
  </si>
  <si>
    <t>77</t>
  </si>
  <si>
    <t>71</t>
  </si>
  <si>
    <t>87</t>
  </si>
  <si>
    <t>81</t>
  </si>
  <si>
    <t>89</t>
  </si>
  <si>
    <t>86</t>
  </si>
  <si>
    <t>83</t>
  </si>
  <si>
    <t>88</t>
  </si>
  <si>
    <t>84</t>
  </si>
  <si>
    <t>85</t>
  </si>
  <si>
    <t>3 - 0</t>
  </si>
  <si>
    <t>82</t>
  </si>
  <si>
    <t>90</t>
  </si>
  <si>
    <t>94</t>
  </si>
  <si>
    <t>92</t>
  </si>
  <si>
    <t>97</t>
  </si>
  <si>
    <t>5 - 0</t>
  </si>
  <si>
    <t>95</t>
  </si>
  <si>
    <t>99</t>
  </si>
  <si>
    <t>98</t>
  </si>
  <si>
    <t>93</t>
  </si>
  <si>
    <t>91</t>
  </si>
  <si>
    <t>96</t>
  </si>
  <si>
    <t>100</t>
  </si>
  <si>
    <t>103</t>
  </si>
  <si>
    <t>106</t>
  </si>
  <si>
    <t>110</t>
  </si>
  <si>
    <t>104</t>
  </si>
  <si>
    <t>109</t>
  </si>
  <si>
    <t>1 - 5</t>
  </si>
  <si>
    <t>107</t>
  </si>
  <si>
    <t>108</t>
  </si>
  <si>
    <t>105</t>
  </si>
  <si>
    <t>102</t>
  </si>
  <si>
    <t>115</t>
  </si>
  <si>
    <t>120</t>
  </si>
  <si>
    <t>118</t>
  </si>
  <si>
    <t>117</t>
  </si>
  <si>
    <t>113</t>
  </si>
  <si>
    <t>119</t>
  </si>
  <si>
    <t>112</t>
  </si>
  <si>
    <t>114</t>
  </si>
  <si>
    <t>111</t>
  </si>
  <si>
    <t>116</t>
  </si>
  <si>
    <t>128</t>
  </si>
  <si>
    <t>130</t>
  </si>
  <si>
    <t>121</t>
  </si>
  <si>
    <t>124</t>
  </si>
  <si>
    <t>125</t>
  </si>
  <si>
    <t>123</t>
  </si>
  <si>
    <t>127</t>
  </si>
  <si>
    <t>129</t>
  </si>
  <si>
    <t>122</t>
  </si>
  <si>
    <t>126</t>
  </si>
  <si>
    <t>134</t>
  </si>
  <si>
    <t>0 - 7</t>
  </si>
  <si>
    <t>138</t>
  </si>
  <si>
    <t>135</t>
  </si>
  <si>
    <t>137</t>
  </si>
  <si>
    <t>131</t>
  </si>
  <si>
    <t>139</t>
  </si>
  <si>
    <t>136</t>
  </si>
  <si>
    <t>6 - 2</t>
  </si>
  <si>
    <t>140</t>
  </si>
  <si>
    <t>132</t>
  </si>
  <si>
    <t>133</t>
  </si>
  <si>
    <t>145</t>
  </si>
  <si>
    <t>142</t>
  </si>
  <si>
    <t>143</t>
  </si>
  <si>
    <t>141</t>
  </si>
  <si>
    <t>147</t>
  </si>
  <si>
    <t>148</t>
  </si>
  <si>
    <t>144</t>
  </si>
  <si>
    <t>149</t>
  </si>
  <si>
    <t>146</t>
  </si>
  <si>
    <t>150</t>
  </si>
  <si>
    <t>154</t>
  </si>
  <si>
    <t>153</t>
  </si>
  <si>
    <t>151</t>
  </si>
  <si>
    <t>152</t>
  </si>
  <si>
    <t>158</t>
  </si>
  <si>
    <t>160</t>
  </si>
  <si>
    <t>0 - 5</t>
  </si>
  <si>
    <t>156</t>
  </si>
  <si>
    <t>157</t>
  </si>
  <si>
    <t>165</t>
  </si>
  <si>
    <t>166</t>
  </si>
  <si>
    <t>169</t>
  </si>
  <si>
    <t>164</t>
  </si>
  <si>
    <t>161</t>
  </si>
  <si>
    <t>170</t>
  </si>
  <si>
    <t>0 - 4</t>
  </si>
  <si>
    <t>167</t>
  </si>
  <si>
    <t>163</t>
  </si>
  <si>
    <t>168</t>
  </si>
  <si>
    <t>176</t>
  </si>
  <si>
    <t>178</t>
  </si>
  <si>
    <t>180</t>
  </si>
  <si>
    <t>159</t>
  </si>
  <si>
    <t>171</t>
  </si>
  <si>
    <t>190</t>
  </si>
  <si>
    <t>184</t>
  </si>
  <si>
    <t>189</t>
  </si>
  <si>
    <t>183</t>
  </si>
  <si>
    <t>185</t>
  </si>
  <si>
    <t>188</t>
  </si>
  <si>
    <t>186</t>
  </si>
  <si>
    <t>187</t>
  </si>
  <si>
    <t>181</t>
  </si>
  <si>
    <t>177</t>
  </si>
  <si>
    <t>175</t>
  </si>
  <si>
    <t>173</t>
  </si>
  <si>
    <t>179</t>
  </si>
  <si>
    <t>101</t>
  </si>
  <si>
    <t>197</t>
  </si>
  <si>
    <t>200</t>
  </si>
  <si>
    <t>195</t>
  </si>
  <si>
    <t>198</t>
  </si>
  <si>
    <t>192</t>
  </si>
  <si>
    <t>3 - 2</t>
  </si>
  <si>
    <t>196</t>
  </si>
  <si>
    <t>191</t>
  </si>
  <si>
    <t>193</t>
  </si>
  <si>
    <t>194</t>
  </si>
  <si>
    <t>199</t>
  </si>
  <si>
    <t>205</t>
  </si>
  <si>
    <t>204</t>
  </si>
  <si>
    <t>207</t>
  </si>
  <si>
    <t>209</t>
  </si>
  <si>
    <t>201</t>
  </si>
  <si>
    <t>208</t>
  </si>
  <si>
    <t>203</t>
  </si>
  <si>
    <t>206</t>
  </si>
  <si>
    <t>210</t>
  </si>
  <si>
    <t>202</t>
  </si>
  <si>
    <t>215</t>
  </si>
  <si>
    <t>216</t>
  </si>
  <si>
    <t>217</t>
  </si>
  <si>
    <t>9 - 0</t>
  </si>
  <si>
    <t>218</t>
  </si>
  <si>
    <t>212</t>
  </si>
  <si>
    <t>213</t>
  </si>
  <si>
    <t>214</t>
  </si>
  <si>
    <t>211</t>
  </si>
  <si>
    <t>220</t>
  </si>
  <si>
    <t>219</t>
  </si>
  <si>
    <t>221</t>
  </si>
  <si>
    <t>222</t>
  </si>
  <si>
    <t>227</t>
  </si>
  <si>
    <t>223</t>
  </si>
  <si>
    <t>226</t>
  </si>
  <si>
    <t>229</t>
  </si>
  <si>
    <t>230</t>
  </si>
  <si>
    <t>225</t>
  </si>
  <si>
    <t>228</t>
  </si>
  <si>
    <t>224</t>
  </si>
  <si>
    <t>236</t>
  </si>
  <si>
    <t>234</t>
  </si>
  <si>
    <t>237</t>
  </si>
  <si>
    <t>232</t>
  </si>
  <si>
    <t>238</t>
  </si>
  <si>
    <t>239</t>
  </si>
  <si>
    <t>231</t>
  </si>
  <si>
    <t>235</t>
  </si>
  <si>
    <t>240</t>
  </si>
  <si>
    <t>233</t>
  </si>
  <si>
    <t>162</t>
  </si>
  <si>
    <t>155</t>
  </si>
  <si>
    <t>250</t>
  </si>
  <si>
    <t>248</t>
  </si>
  <si>
    <t>244</t>
  </si>
  <si>
    <t>246</t>
  </si>
  <si>
    <t>245</t>
  </si>
  <si>
    <t>249</t>
  </si>
  <si>
    <t>242</t>
  </si>
  <si>
    <t>241</t>
  </si>
  <si>
    <t>247</t>
  </si>
  <si>
    <t>243</t>
  </si>
  <si>
    <t>174</t>
  </si>
  <si>
    <t>256</t>
  </si>
  <si>
    <t>260</t>
  </si>
  <si>
    <t>254</t>
  </si>
  <si>
    <t>257</t>
  </si>
  <si>
    <t>252</t>
  </si>
  <si>
    <t>255</t>
  </si>
  <si>
    <t>259</t>
  </si>
  <si>
    <t>251</t>
  </si>
  <si>
    <t>258</t>
  </si>
  <si>
    <t>253</t>
  </si>
  <si>
    <t>286</t>
  </si>
  <si>
    <t>282</t>
  </si>
  <si>
    <t>287</t>
  </si>
  <si>
    <t>283</t>
  </si>
  <si>
    <t>289</t>
  </si>
  <si>
    <t>323</t>
  </si>
  <si>
    <t>285</t>
  </si>
  <si>
    <t>263</t>
  </si>
  <si>
    <t>267</t>
  </si>
  <si>
    <t>261</t>
  </si>
  <si>
    <t>262</t>
  </si>
  <si>
    <t>269</t>
  </si>
  <si>
    <t>265</t>
  </si>
  <si>
    <t>266</t>
  </si>
  <si>
    <t>268</t>
  </si>
  <si>
    <t>264</t>
  </si>
  <si>
    <t>270</t>
  </si>
  <si>
    <t>327</t>
  </si>
  <si>
    <t>278</t>
  </si>
  <si>
    <t>275</t>
  </si>
  <si>
    <t>272</t>
  </si>
  <si>
    <t>273</t>
  </si>
  <si>
    <t>274</t>
  </si>
  <si>
    <t>279</t>
  </si>
  <si>
    <t>276</t>
  </si>
  <si>
    <t>271</t>
  </si>
  <si>
    <t>277</t>
  </si>
  <si>
    <t>280</t>
  </si>
  <si>
    <t>284</t>
  </si>
  <si>
    <t>281</t>
  </si>
  <si>
    <t>290</t>
  </si>
  <si>
    <t>172</t>
  </si>
  <si>
    <t>293</t>
  </si>
  <si>
    <t>295</t>
  </si>
  <si>
    <t>296</t>
  </si>
  <si>
    <t>291</t>
  </si>
  <si>
    <t>299</t>
  </si>
  <si>
    <t>298</t>
  </si>
  <si>
    <t>292</t>
  </si>
  <si>
    <t>297</t>
  </si>
  <si>
    <t>294</t>
  </si>
  <si>
    <t>300</t>
  </si>
  <si>
    <t>304</t>
  </si>
  <si>
    <t>306</t>
  </si>
  <si>
    <t>305</t>
  </si>
  <si>
    <t>303</t>
  </si>
  <si>
    <t>302</t>
  </si>
  <si>
    <t>310</t>
  </si>
  <si>
    <t>308</t>
  </si>
  <si>
    <t>307</t>
  </si>
  <si>
    <t>309</t>
  </si>
  <si>
    <t>301</t>
  </si>
  <si>
    <t>314</t>
  </si>
  <si>
    <t>318</t>
  </si>
  <si>
    <t>320</t>
  </si>
  <si>
    <t>311</t>
  </si>
  <si>
    <t>317</t>
  </si>
  <si>
    <t>315</t>
  </si>
  <si>
    <t>313</t>
  </si>
  <si>
    <t>288</t>
  </si>
  <si>
    <t>312</t>
  </si>
  <si>
    <t>316</t>
  </si>
  <si>
    <t>321</t>
  </si>
  <si>
    <t>326</t>
  </si>
  <si>
    <t>329</t>
  </si>
  <si>
    <t>328</t>
  </si>
  <si>
    <t>330</t>
  </si>
  <si>
    <t>324</t>
  </si>
  <si>
    <t>322</t>
  </si>
  <si>
    <t>325</t>
  </si>
  <si>
    <t>338</t>
  </si>
  <si>
    <t>334</t>
  </si>
  <si>
    <t>331</t>
  </si>
  <si>
    <t>333</t>
  </si>
  <si>
    <t>335</t>
  </si>
  <si>
    <t>337</t>
  </si>
  <si>
    <t>339</t>
  </si>
  <si>
    <t>340</t>
  </si>
  <si>
    <t>332</t>
  </si>
  <si>
    <t>345</t>
  </si>
  <si>
    <t>2 - 4</t>
  </si>
  <si>
    <t>344</t>
  </si>
  <si>
    <t>348</t>
  </si>
  <si>
    <t>347</t>
  </si>
  <si>
    <t>346</t>
  </si>
  <si>
    <t>350</t>
  </si>
  <si>
    <t>342</t>
  </si>
  <si>
    <t>349</t>
  </si>
  <si>
    <t>341</t>
  </si>
  <si>
    <t>343</t>
  </si>
  <si>
    <t>354</t>
  </si>
  <si>
    <t>319</t>
  </si>
  <si>
    <t>356</t>
  </si>
  <si>
    <t>182</t>
  </si>
  <si>
    <t>336</t>
  </si>
  <si>
    <t>357</t>
  </si>
  <si>
    <t>352</t>
  </si>
  <si>
    <t>358</t>
  </si>
  <si>
    <t>351</t>
  </si>
  <si>
    <t>360</t>
  </si>
  <si>
    <t>359</t>
  </si>
  <si>
    <t>355</t>
  </si>
  <si>
    <t>353</t>
  </si>
  <si>
    <t>366</t>
  </si>
  <si>
    <t>368</t>
  </si>
  <si>
    <t>361</t>
  </si>
  <si>
    <t>363</t>
  </si>
  <si>
    <t>365</t>
  </si>
  <si>
    <t>367</t>
  </si>
  <si>
    <t>369</t>
  </si>
  <si>
    <t>364</t>
  </si>
  <si>
    <t>362</t>
  </si>
  <si>
    <t>370</t>
  </si>
  <si>
    <t>371</t>
  </si>
  <si>
    <t>372</t>
  </si>
  <si>
    <t>373</t>
  </si>
  <si>
    <t>374</t>
  </si>
  <si>
    <t>375</t>
  </si>
  <si>
    <t>376</t>
  </si>
  <si>
    <t>377</t>
  </si>
  <si>
    <t>378</t>
  </si>
  <si>
    <t>379</t>
  </si>
  <si>
    <t>380</t>
  </si>
  <si>
    <t>Brentford Community Stadium</t>
  </si>
  <si>
    <t>Brentford</t>
  </si>
  <si>
    <t>5 - 1</t>
  </si>
  <si>
    <t>Vicarage Road</t>
  </si>
  <si>
    <t>Watford</t>
  </si>
  <si>
    <t>Carrow Road</t>
  </si>
  <si>
    <t>Norwich</t>
  </si>
  <si>
    <t>7 - 0</t>
  </si>
  <si>
    <t>6 - 3</t>
  </si>
  <si>
    <t>6 - 0</t>
  </si>
  <si>
    <t>0 - 6</t>
  </si>
  <si>
    <t>Vitality Stadium</t>
  </si>
  <si>
    <t>Bournemouth</t>
  </si>
  <si>
    <t>Nottingham Forest</t>
  </si>
  <si>
    <t>The City Ground</t>
  </si>
  <si>
    <t>https://fixturedownload.com/results/epl-2022</t>
  </si>
  <si>
    <t>8 - 0</t>
  </si>
  <si>
    <t>0 - 9</t>
  </si>
  <si>
    <t>5 - 3</t>
  </si>
  <si>
    <t>Match Number</t>
  </si>
  <si>
    <t>``````````</t>
  </si>
  <si>
    <t>biggest defeat (both home and away)</t>
  </si>
  <si>
    <t>dashboard</t>
  </si>
  <si>
    <t>first sort/select season excluding current season, as data is not incomplete (so we want to view separately)</t>
  </si>
  <si>
    <t xml:space="preserve">1 dashboard to see all the teams total games played, win, lose </t>
  </si>
  <si>
    <t>Home Team goals score</t>
  </si>
  <si>
    <t>Away Team goals score</t>
  </si>
  <si>
    <t>Total goal score</t>
  </si>
  <si>
    <t>filter by team ( no need to formulae in excel, pivot can show with ease)</t>
  </si>
  <si>
    <t>Home win/Away lose</t>
  </si>
  <si>
    <t>Count home win</t>
  </si>
  <si>
    <t>Count away Win</t>
  </si>
  <si>
    <t>As long as I have the header(can create new one), the data under the header , pivot table can show me the summary</t>
  </si>
  <si>
    <t xml:space="preserve">Therefore I have to ask myself what kind of data summary I wanted to see, so I can create the header according. </t>
  </si>
  <si>
    <t>study</t>
  </si>
  <si>
    <t xml:space="preserve">switch function for more concise form of nested IF </t>
  </si>
  <si>
    <t>eg switch (c2, "a", 10%, "B", 7%, "c", 5%)</t>
  </si>
  <si>
    <t>use choose instead of nested IF</t>
  </si>
  <si>
    <t>return a value from the list based on the position of that value</t>
  </si>
  <si>
    <t>eg choose ( (B2&gt;=1) + (B2&gt;=51) + (B2&gt;=101) + (B2&gt;150), 3%, 5%, 7%, 10%)</t>
  </si>
  <si>
    <t>but if the value is not in this range, it will not return anything like No match</t>
  </si>
  <si>
    <t>IF OR combination</t>
  </si>
  <si>
    <t>Nested IF to check multiple logical test</t>
  </si>
  <si>
    <t xml:space="preserve">
=IF(B2&gt;=60, "Good", IF(B2&gt;40, "Satisfactory", "Poor"))</t>
  </si>
  <si>
    <t>4. have another data set picking up the top scorer from each club , thus the dashboard can see the top scorer if we select on the club.</t>
  </si>
  <si>
    <t>5. link the most instagram of a few top star.</t>
  </si>
  <si>
    <t>6. can one page dashboard have button to see 2nd page.</t>
  </si>
  <si>
    <t>2 from dashboard, since we have total game played,total win(home &amp; away) and lose games, I want to see the percentage (without doing it on the excel table, the chart can create new data )</t>
  </si>
  <si>
    <t>3. Total most goals score in the game, filter by team total goals score and concede</t>
  </si>
  <si>
    <t>Season</t>
  </si>
  <si>
    <t>Away Win</t>
  </si>
  <si>
    <t>Home Win</t>
  </si>
  <si>
    <t>Draw</t>
  </si>
  <si>
    <t>Total Game</t>
  </si>
  <si>
    <t>$F$2:$G$381</t>
  </si>
  <si>
    <t>COUNTIF VS COUNTIFS</t>
  </si>
  <si>
    <t>*THE RANGE CANNOT BE OVER 2 COLUMS</t>
  </si>
  <si>
    <t>8. need to differential home &amp; away loses and draw ? Currently lump tgt</t>
  </si>
  <si>
    <t>Home Team Win</t>
  </si>
  <si>
    <t>Home Team Lose</t>
  </si>
  <si>
    <t>Home Draw</t>
  </si>
  <si>
    <t>Away Draw</t>
  </si>
  <si>
    <t>Away Team Win</t>
  </si>
  <si>
    <t>Away Team Lose</t>
  </si>
  <si>
    <t xml:space="preserve">Home Lose </t>
  </si>
  <si>
    <t>Away Lose</t>
  </si>
  <si>
    <t>Points</t>
  </si>
  <si>
    <t>Total Win</t>
  </si>
  <si>
    <t>Total Draw</t>
  </si>
  <si>
    <t>Total Lost</t>
  </si>
  <si>
    <t>check</t>
  </si>
  <si>
    <t>Goals Score</t>
  </si>
  <si>
    <t>Goals Concede</t>
  </si>
  <si>
    <t>Home team goals score (regardless of win/lose or draw)</t>
  </si>
  <si>
    <t>Away team goals score (regardless of win/lose or draw)</t>
  </si>
  <si>
    <t>Home team goals concede (regardless of win/lose or draw)</t>
  </si>
  <si>
    <t>Away team goals concede (regardless of win/lose or draw)</t>
  </si>
  <si>
    <t>Goal Difference</t>
  </si>
  <si>
    <t>USE SUMIF FUNCTION TO COUNT THE VALUE OF CELL IF CRITERIA IS MET</t>
  </si>
  <si>
    <t xml:space="preserve">SHOW 2 SET OF DATA ON 1 GRAPH. EG 3 TABLE FOR 3 SEASON. </t>
  </si>
  <si>
    <t>WORK ON PRESENTATION, TYPE EVERYTHING YOU WANT TO SAY OUT. SO CAN REMOVE ALL THE PAUSES AND ER,HM SOUND</t>
  </si>
  <si>
    <t>DONE</t>
  </si>
  <si>
    <t>7. How to count unbeaten streak. Past season is the last 5 games form(w,l,d)</t>
  </si>
  <si>
    <t>DATA Cleaning</t>
  </si>
  <si>
    <t>Check for blank cell.  It will affect the formulae. I leave the blank cell , cos might need to update the data later, and the game is lay in match Number .</t>
  </si>
  <si>
    <t>* What role am I in to prepare such analysis and to whom I want to present. * The objective of this project is build interactive dashboard with story telling!</t>
  </si>
  <si>
    <t>Avg goals per game</t>
  </si>
  <si>
    <t>Avg goals coceded per game</t>
  </si>
  <si>
    <t>DASHBOARD CAN SHOW HOW MANY GAMES IS SCORE BY 1 GOAL OR 2 GOAL?</t>
  </si>
  <si>
    <t>Relate my data analysis with singapore pool betting system.  By goals score or guessing score line or guess home/away win</t>
  </si>
  <si>
    <t>$F$382:$G$761</t>
  </si>
  <si>
    <t xml:space="preserve">9. Want to see head to head result. </t>
  </si>
  <si>
    <t>if u need to debug or become advance user in excel, learn how to use F9 key in formulae bar (it will show you the true or false in how excel interpret the formulae,but don’t press enter or else it will )stay</t>
  </si>
  <si>
    <t>Select Team</t>
  </si>
  <si>
    <t>Head to Head</t>
  </si>
  <si>
    <t>Drop Down list</t>
  </si>
  <si>
    <t>Go to discord, excel , see past proj</t>
  </si>
  <si>
    <t>Go to discord, excel , view cornorstone requiremet</t>
  </si>
  <si>
    <t>Goals Conceded</t>
  </si>
  <si>
    <t>Home Lost</t>
  </si>
  <si>
    <t>Away Lost</t>
  </si>
  <si>
    <t>List biggest win (both home and away), filter column K (total goals score)</t>
  </si>
  <si>
    <t>Sum of Total Game</t>
  </si>
  <si>
    <t>Sum of Total Win</t>
  </si>
  <si>
    <t>Sum of Total Draw</t>
  </si>
  <si>
    <t>Sum of Total Lost</t>
  </si>
  <si>
    <t>Sum of Points</t>
  </si>
  <si>
    <t>Sum of Goals Score</t>
  </si>
  <si>
    <t>Sum of Goals Concede</t>
  </si>
  <si>
    <t>Sum of Goal Difference</t>
  </si>
  <si>
    <t>Sum of Avg goals per game</t>
  </si>
  <si>
    <t>Sum of Avg goals coceded per game</t>
  </si>
  <si>
    <t>Team</t>
  </si>
  <si>
    <t>Season 19-00</t>
  </si>
  <si>
    <t>$F$762:$G$1141</t>
  </si>
  <si>
    <t>$F$1142:$G$1521</t>
  </si>
  <si>
    <t>19-20</t>
  </si>
  <si>
    <t>20-21</t>
  </si>
  <si>
    <t>21-22</t>
  </si>
  <si>
    <t>22-23</t>
  </si>
  <si>
    <t>Row Labels</t>
  </si>
  <si>
    <t>Grand Total</t>
  </si>
  <si>
    <t xml:space="preserve">Growth report </t>
  </si>
  <si>
    <t>1) complement insights with more comprehensive data/deepdive</t>
  </si>
  <si>
    <t>2) adjust wording /how we articulate insights. Eg we run campaigns on nov, and the graph show the increase in user from nov. but we cannot say for sure how many user sign up bcos of the campaign. Therefore we rephase "new users saw signs of acceleration since november correlated ot the marketing campaign.</t>
  </si>
  <si>
    <t>Coorelation is simply a relationshp where the growth acceleration directionally relates to the marketing campaign</t>
  </si>
  <si>
    <t xml:space="preserve">career trajectories. It based on my experience, take it with a grain of salt </t>
  </si>
  <si>
    <t>Analyzing the data to create insights  and based on insights to provide business strategies</t>
  </si>
  <si>
    <t>All</t>
  </si>
  <si>
    <t>Problem</t>
  </si>
  <si>
    <t xml:space="preserve">working file : how to compute all data without filtering by season, yet later can just sort out by season </t>
  </si>
  <si>
    <t>Home win have to filter by season first. Then count individual team home win. Currently count team name in Home win colum and away team column</t>
  </si>
  <si>
    <t>https://www.youtube.com/watch?v=MTlQvyNQ3PM</t>
  </si>
  <si>
    <t>ISFORMULA function The Excel ISFORMULA function determines whether a specified cell has a formula and returns TRUE if it does; otherwise, the function returns FALSE. Syntax: ISFORMULA (value), where value is the data you want to test or the cell reference of the cell containing the data. The following examples show the use of ISFORMULA function:</t>
  </si>
  <si>
    <t>https://www.youtube.com/watch?v=rB_IiYbOo7w</t>
  </si>
  <si>
    <t>How to use pivot table</t>
  </si>
  <si>
    <t>https://www.youtube.com/watch?v=P9SwZulI6p4</t>
  </si>
  <si>
    <t>conditionally format your bar chart</t>
  </si>
  <si>
    <t>https://www.youtube.com/watch?v=P_0_zuvGYyU</t>
  </si>
  <si>
    <t xml:space="preserve"> Total Game </t>
  </si>
  <si>
    <t xml:space="preserve">Points </t>
  </si>
  <si>
    <t xml:space="preserve">Wins </t>
  </si>
  <si>
    <t>Lost</t>
  </si>
  <si>
    <t>change colour bar, page layout - themes tab- colour or double click on the chart : format chart area , fill and line</t>
  </si>
  <si>
    <t>1) how to show season seleciton</t>
  </si>
  <si>
    <t>2) Can hide total gmae, points… but how to unhide if need to filter</t>
  </si>
  <si>
    <t>Total games</t>
  </si>
  <si>
    <t>Win%</t>
  </si>
  <si>
    <t>Draw%</t>
  </si>
  <si>
    <t>Lost%</t>
  </si>
  <si>
    <t>3) how can 1 slicer control a) the head to head record with certain opposition team and at the same time showing biggest win ?</t>
  </si>
  <si>
    <t xml:space="preserve">add numbering column </t>
  </si>
  <si>
    <t>Q: how can I create homewin and away win to be sub category of wins ?</t>
  </si>
  <si>
    <t>COMPARING THE TOTAL WINS , LOSE,DRAW OF ALL DRAW IN A GLANCE</t>
  </si>
  <si>
    <t xml:space="preserve">Total Draw </t>
  </si>
  <si>
    <t xml:space="preserve">Home Draw </t>
  </si>
  <si>
    <t xml:space="preserve">Away Draw </t>
  </si>
  <si>
    <t xml:space="preserve">Total Lost </t>
  </si>
  <si>
    <t xml:space="preserve">Home Lose  </t>
  </si>
  <si>
    <t xml:space="preserve">Away Lose </t>
  </si>
  <si>
    <t>4) how to highlight the teams in top 3 (conditional formating the fonts in top 3 ) (4 to 6)</t>
  </si>
  <si>
    <t>#ACB3BD</t>
  </si>
  <si>
    <t>#70AD47</t>
  </si>
  <si>
    <t>type</t>
  </si>
  <si>
    <t>linear</t>
  </si>
  <si>
    <t xml:space="preserve">angle </t>
  </si>
  <si>
    <t>position</t>
  </si>
  <si>
    <t>transparent</t>
  </si>
  <si>
    <t xml:space="preserve">                                                                          SEASON 1999 - 2023</t>
  </si>
  <si>
    <t>DATA VALIDATE</t>
  </si>
  <si>
    <t xml:space="preserve">Create a drop down list </t>
  </si>
  <si>
    <t>data validation - select list</t>
  </si>
  <si>
    <t>highest score game</t>
  </si>
  <si>
    <t>Return a value using index instead of v lookup</t>
  </si>
  <si>
    <t>on the chart , chart title type = refer to cell</t>
  </si>
  <si>
    <t>excel how pie chart title display a cell reference</t>
  </si>
  <si>
    <r>
      <t>On the Page Layout tab, in the Page Setup group, click Background.</t>
    </r>
    <r>
      <rPr>
        <sz val="12"/>
        <color rgb="FF202124"/>
        <rFont val="Arial"/>
        <family val="2"/>
      </rPr>
      <t> </t>
    </r>
    <r>
      <rPr>
        <b/>
        <sz val="12"/>
        <color rgb="FF202124"/>
        <rFont val="Arial"/>
        <family val="2"/>
      </rPr>
      <t>Select the picture that you want to use for the sheet background, and then click Insert</t>
    </r>
    <r>
      <rPr>
        <sz val="12"/>
        <color rgb="FF202124"/>
        <rFont val="Arial"/>
        <family val="2"/>
      </rPr>
      <t>.</t>
    </r>
  </si>
  <si>
    <t>insert background as pic</t>
  </si>
  <si>
    <t>But wallpaper not big enough to cover whole dashboard. And the chart background cannot blended into background</t>
  </si>
  <si>
    <t>https://www.teachexcel.com/excel-tutorial/make-a-transparent-chart-in-excel_1507.html</t>
  </si>
  <si>
    <t>Unbeaten</t>
  </si>
  <si>
    <t xml:space="preserve">summarized the factors that might affect the probability eg home win, which team who score a lot of goals  and contribute a lot of goals means they will not be in the higher ranking of the table. </t>
  </si>
  <si>
    <t xml:space="preserve">3rd charts shows the highes scoring game, and this is also important factor to consider for the betting system, one of betting option is to bet on total goals, meaning goals score from both team. Eg buying 5 goals, it can be different combination 5 nil, 1 - 4, 2,3 . howver the rates would not be high. if the past record showing only at 6 , then buying 9 goals  the rates would probably be 99 times, anytime less than 80times dont bother to buy. </t>
  </si>
  <si>
    <t>but buying total goals does not relate to highest scoring game</t>
  </si>
  <si>
    <t xml:space="preserve">2nd chart , shows the unbeaten record meaning, you are either win or draw, without any loses. If you look at it from the opposition point of view, the percentage of wining is only ____% . In the singapore pool, one of the betting option is to bet on win lose or draw , and the payout rate is based on past result probability and the rate of people buying . for eg even though the past result shows team 1  has high unbeaten rate, the odds for buying it to lose will be </t>
  </si>
  <si>
    <t>…</t>
  </si>
  <si>
    <t>table</t>
  </si>
  <si>
    <t xml:space="preserve">on top you will 1st chart , we can see winning rate against the opposition at ____%, this win include both the home and away win, and below the table shows the result  and the fixtures where and when it was played. </t>
  </si>
  <si>
    <t xml:space="preserve">what we interested in, is the actual matchup between 2 teams. For example if you are an arsenal fan, you want to be able to view all the head to head games between arsenal its arch rival. </t>
  </si>
  <si>
    <t>Lastly over here, the chart showing total losing. We again want to see home and away loses chart and the correlationship between conceding goals vs game lose. And to take special attention to teams that behave differently.</t>
  </si>
  <si>
    <t>Next graph shows the drawing games. ….</t>
  </si>
  <si>
    <t xml:space="preserve">Next , I want to show there is a coorelationship between scoring lots of goals and winning , which team win most number of games usually score most of the goals. You will notice the graph of sgoals score and the wins graph, shows similar pattern . </t>
  </si>
  <si>
    <t>But on the next graph, it shows the total games won , including both home win and away win. You will notice that most of the teams they more more home win then away win, why is that so, it may due to home ground advantage like for eg contrast example.  Dynamo Kiev avg temperatue is -2degree,  the visitors team perform badly against them, their bodies are not accustom to the cold temp thus they cant run as fast as they could. When the war break out, (refer to the pic slide, they play their home matches away , thus they lost their home advantage, and knock out of the Europa league.</t>
  </si>
  <si>
    <t xml:space="preserve">as you can tell , the table is different from a typical epl table, the total goals score and concede is missing.  The 1st table , we are more concern with the total game won and draw , because only winning games and draw games contribute to the points. therefore i omit out in this table. </t>
  </si>
  <si>
    <t xml:space="preserve">1) click on last season and mention since the season is stil ongoing, the matches are listed here. As the weeks goes by, new information can be added into match data and the chart will be updated with a button of a click. </t>
  </si>
  <si>
    <t>Presentation</t>
  </si>
  <si>
    <t>To add scroll bar to the chart (and not display all the data on the bar chart)</t>
  </si>
  <si>
    <t>The filter (by season) after selection do not display the current season</t>
  </si>
  <si>
    <t>enhancement</t>
  </si>
  <si>
    <t xml:space="preserve">like to add times series to compare how the team perform over the season. </t>
  </si>
  <si>
    <t>Could not enlarge the wording on the axles label</t>
  </si>
  <si>
    <t>explain the type of clean up</t>
  </si>
  <si>
    <t>"1-1"</t>
  </si>
  <si>
    <t xml:space="preserve">The score line 1-1 will directly convert to date. </t>
  </si>
  <si>
    <t>the date data ddmm will display in numbers</t>
  </si>
  <si>
    <t>I leave the blank data (score line )blank , becos I still wanted to view the coming up game. New data can be easily add back to my database as and when necessary.</t>
  </si>
  <si>
    <t>Data minipulation</t>
  </si>
  <si>
    <t>I keep the source data in one tab, and copy the data to a working tab where I can input lots of formulaes, and if I mess up , I can still fall back the orginal data.</t>
  </si>
  <si>
    <t xml:space="preserve">explain the types of formulae, </t>
  </si>
  <si>
    <t xml:space="preserve">As my data gives me only 7 column of data and the first 2 are reductant. This means I have to create more columns of data so that I can interpret more sighting  for my data analytics. </t>
  </si>
  <si>
    <t xml:space="preserve">The first thing I do is to categorized by season. The result valid only for 1 season, the next season, everything start afresh. </t>
  </si>
  <si>
    <t>Next I do a transpose for the score line</t>
  </si>
  <si>
    <t xml:space="preserve">create a colum for total goals which I be need it later. </t>
  </si>
  <si>
    <t>https://support.microsoft.com/en-us/office/add-a-data-series-to-your-chart-25340cfb-3fa3-428c-82cf-79983125df12</t>
  </si>
  <si>
    <t>(All)</t>
  </si>
  <si>
    <t>the silcer cannot be created for different chart. Right click on chart, click pivot option can see the source of pivot table number</t>
  </si>
  <si>
    <t>Sum of Away Draw</t>
  </si>
  <si>
    <t xml:space="preserve">Sum of Home Lose </t>
  </si>
  <si>
    <t>Sum of Away Lose</t>
  </si>
  <si>
    <t>Total</t>
  </si>
  <si>
    <t>I wanted to know which team won, but the orginal data is not telling me directly. So I need o determine by using 2 steps approach, firstly I want to tell whether it’s a home team win or away team win or a draw by using if function to compare result (more specially the home team goals score on column I and away team goal score on column j),so if home team score more than away team, return home win in column L.</t>
  </si>
  <si>
    <t>Next count home win and away win which is needed to determine which team won their home game.</t>
  </si>
  <si>
    <t>*count home win (no need)</t>
  </si>
  <si>
    <t>I want to label Home team win/draw/lose and away team win/draw /lose from column O to T</t>
  </si>
  <si>
    <t>With the new data I acquire  in column L ( Home win), I can do a index function  to the original data Home column and return the team name couple it with the word win , if column L is (home win) otherwise return lose.</t>
  </si>
  <si>
    <t>Home team win means away team lose, so my formula still using the same range in L , we search for keyword home win, if it’s a home win we return  away team column team’s name and the word lost.</t>
  </si>
  <si>
    <t>Next table on the right.  I want to count the number of times my new acquire data appears.</t>
  </si>
  <si>
    <t>I count the number of times my reference variable in v2 appears in the range of source data, this return 38 times, and I know the information is accurate since the total number of games each team play is 38 times.</t>
  </si>
  <si>
    <t>Total win is just the sum of total home and way win.</t>
  </si>
  <si>
    <r>
      <t>Home win column AC, I use the count if function ( counting the range in O2 to O381 which is the home column in 1</t>
    </r>
    <r>
      <rPr>
        <vertAlign val="superscript"/>
        <sz val="11"/>
        <color rgb="FF333333"/>
        <rFont val="Arial"/>
        <family val="2"/>
      </rPr>
      <t>st</t>
    </r>
    <r>
      <rPr>
        <sz val="11"/>
        <color rgb="FF333333"/>
        <rFont val="Arial"/>
        <family val="2"/>
      </rPr>
      <t xml:space="preserve"> season and if it has  my ref variable arsenal</t>
    </r>
  </si>
  <si>
    <t>&lt;Hide</t>
  </si>
  <si>
    <t xml:space="preserve">Home team goals score </t>
  </si>
  <si>
    <t xml:space="preserve">Away team goals score </t>
  </si>
  <si>
    <t xml:space="preserve">Home team goals concede </t>
  </si>
  <si>
    <t xml:space="preserve">Away team goals concede </t>
  </si>
  <si>
    <t xml:space="preserve">Avg goals per game </t>
  </si>
  <si>
    <t xml:space="preserve">Goal Difference </t>
  </si>
  <si>
    <t xml:space="preserve">Goals Concede </t>
  </si>
  <si>
    <t xml:space="preserve">Goals Score </t>
  </si>
  <si>
    <t xml:space="preserve">Lost </t>
  </si>
  <si>
    <t>Win</t>
  </si>
  <si>
    <t>Game Played</t>
  </si>
  <si>
    <t>Teams</t>
  </si>
  <si>
    <t>Graph on team win</t>
  </si>
  <si>
    <t>Graph on team draw</t>
  </si>
  <si>
    <t>Graph on team lose</t>
  </si>
  <si>
    <t>Home Lose</t>
  </si>
  <si>
    <t>create silcer, click on pivot table not graph</t>
  </si>
  <si>
    <t>right click pivot tabe-option :see table name</t>
  </si>
  <si>
    <t xml:space="preserve">Avg goals conceded per game </t>
  </si>
  <si>
    <t>Sum of Home Win</t>
  </si>
  <si>
    <t>Sum of Away Win</t>
  </si>
  <si>
    <t>Score</t>
  </si>
  <si>
    <t>Conceded</t>
  </si>
  <si>
    <t>united kingdom</t>
  </si>
  <si>
    <t>Goals</t>
  </si>
  <si>
    <t>https://fixturedownload.com/results/epl-2019</t>
  </si>
  <si>
    <t>Source of data</t>
  </si>
  <si>
    <t xml:space="preserve">colour of my dashboard blue, green with grey backgroud for easy reading.  </t>
  </si>
  <si>
    <t>Explains your analysia reveal about the data</t>
  </si>
  <si>
    <t>can tell the form of the teams wining, drawing or losing in both home and away games</t>
  </si>
  <si>
    <t>there is a coorelationship between goals score and winning games, except for a few teams</t>
  </si>
  <si>
    <t>The head to head games prove to be value insights on the matchup between any 2 teams.</t>
  </si>
  <si>
    <t>Put project on github</t>
  </si>
  <si>
    <t>- pic</t>
  </si>
  <si>
    <t>Disclaimer</t>
  </si>
  <si>
    <t>The datasets you choose must be ~1,000 records in length after being fully combined.</t>
  </si>
  <si>
    <t>Each student will be given 10 minutes to present their work, followed by 5 minutes of questioning</t>
  </si>
  <si>
    <t>You must present either from the native .xlsx/.xlsm workbook, or from slides, or a combination of both</t>
  </si>
  <si>
    <r>
      <t xml:space="preserve">You should begin by introducing the provenance or </t>
    </r>
    <r>
      <rPr>
        <b/>
        <sz val="11"/>
        <color rgb="FF333333"/>
        <rFont val="Arial"/>
        <family val="2"/>
      </rPr>
      <t>origin of your data, what the dataset's size</t>
    </r>
    <r>
      <rPr>
        <sz val="11"/>
        <color rgb="FF333333"/>
        <rFont val="Arial"/>
        <family val="2"/>
      </rPr>
      <t xml:space="preserve"> is, and what role you will be assuming for the Capstone</t>
    </r>
  </si>
  <si>
    <t>Spend 1-2 minutes describing any transformations, clean-up work, pre-processing, creation of new, synthetic features/columns or manicuring you have done with the raw dataset.</t>
  </si>
  <si>
    <t>Spend the bulk of your presentation time showing off your dashboard directly.</t>
  </si>
  <si>
    <t>Please demonstrate at least one interactive control for a graph (slicer, slider, checkbox, button or other control)</t>
  </si>
  <si>
    <t>Describe your choices for colours and layout.</t>
  </si>
  <si>
    <t>Explain what your analysis reveals about the data</t>
  </si>
  <si>
    <t>Provide at least one actionable insight based on your analysis, and grounded in the role you have selected.</t>
  </si>
  <si>
    <t>Showcase your project repo on Github, including dashboard screenshot and full text</t>
  </si>
  <si>
    <t>As mentioned in class, slides are optional. You may create some if you wish to, but do keep in mind the 10 minute time limit, as well as the logistical difficulty of switching windows on the fly during a presentation.</t>
  </si>
  <si>
    <t>Subsequent to the presentation, you may be asked questions about your choices. Give a vigorous professional defense of these choices, and explain why they were optimal, or the best, choices to make in each situation.</t>
  </si>
  <si>
    <t>After giving your presentation make sure to upload your work to the Canvas at this link for the Capstone: https://ntuc.instructure.com/courses/18669/assignments/55683</t>
  </si>
  <si>
    <t>Please zip and include your complete dataset if it is less than 10 MB in size along with your presentation Workbook. If the dataset is larger than this, please write a link to the dataset in a text file and include that text file in the zip with your presentation Workbook instead.</t>
  </si>
  <si>
    <t>Best of luck with the remainder of the Capstone!</t>
  </si>
  <si>
    <t>role</t>
  </si>
  <si>
    <t xml:space="preserve">presenting to non-profit organization to put the analysis on website for sharing with public. Others can use this as guage to check how well each teams in epl are doing and have a better chance 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</si>
</sst>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dd/mm/yyyy\ hh:mm"/>
    <numFmt numFmtId="165" formatCode="_(* #,##0.0000_);_(* \(#,##0.0000\);_(* &quot;-&quot;??_);_(@_)"/>
  </numFmts>
  <fonts count="34">
    <font>
      <sz val="11"/>
      <name val="Calibri"/>
    </font>
    <font>
      <b/>
      <sz val="11"/>
      <color rgb="FFFFFFFF"/>
      <name val="Calibri"/>
      <family val="2"/>
    </font>
    <font>
      <sz val="11"/>
      <name val="Calibri"/>
      <family val="2"/>
    </font>
    <font>
      <u/>
      <sz val="11"/>
      <color theme="10"/>
      <name val="Calibri"/>
      <family val="2"/>
    </font>
    <font>
      <sz val="8"/>
      <name val="Calibri"/>
      <family val="2"/>
    </font>
    <font>
      <b/>
      <sz val="11"/>
      <name val="Calibri"/>
      <family val="2"/>
    </font>
    <font>
      <sz val="9"/>
      <name val="Calibri"/>
      <family val="2"/>
    </font>
    <font>
      <sz val="11"/>
      <name val="Calibri"/>
      <family val="2"/>
    </font>
    <font>
      <b/>
      <sz val="11"/>
      <color theme="0"/>
      <name val="Calibri"/>
      <family val="2"/>
    </font>
    <font>
      <sz val="11"/>
      <color rgb="FFFF0000"/>
      <name val="Calibri"/>
      <family val="2"/>
    </font>
    <font>
      <sz val="11"/>
      <name val="Calibri"/>
      <family val="2"/>
    </font>
    <font>
      <b/>
      <sz val="15"/>
      <color theme="3"/>
      <name val="Calibri"/>
      <family val="2"/>
      <scheme val="minor"/>
    </font>
    <font>
      <sz val="30"/>
      <color theme="0"/>
      <name val="Calibri"/>
      <family val="2"/>
    </font>
    <font>
      <b/>
      <sz val="18"/>
      <name val="Cooper Black"/>
      <family val="1"/>
    </font>
    <font>
      <b/>
      <sz val="12"/>
      <color rgb="FF202124"/>
      <name val="Arial"/>
      <family val="2"/>
    </font>
    <font>
      <sz val="12"/>
      <color rgb="FF202124"/>
      <name val="Arial"/>
      <family val="2"/>
    </font>
    <font>
      <sz val="11"/>
      <color rgb="FF333333"/>
      <name val="Arial"/>
      <family val="2"/>
    </font>
    <font>
      <vertAlign val="superscript"/>
      <sz val="11"/>
      <color rgb="FF333333"/>
      <name val="Arial"/>
      <family val="2"/>
    </font>
    <font>
      <b/>
      <sz val="9"/>
      <name val="Calibri"/>
      <family val="2"/>
    </font>
    <font>
      <sz val="11"/>
      <name val="Cooper Black"/>
      <family val="1"/>
    </font>
    <font>
      <sz val="11"/>
      <color theme="6" tint="-0.249977111117893"/>
      <name val="Cooper Black"/>
      <family val="1"/>
    </font>
    <font>
      <sz val="11"/>
      <color rgb="FFFF0000"/>
      <name val="Cooper Black"/>
      <family val="1"/>
    </font>
    <font>
      <sz val="28"/>
      <name val="Calibri"/>
      <family val="2"/>
    </font>
    <font>
      <sz val="15"/>
      <name val="Calibri"/>
      <family val="2"/>
    </font>
    <font>
      <b/>
      <sz val="13"/>
      <color theme="6" tint="-0.249977111117893"/>
      <name val="Cooper Black"/>
      <family val="1"/>
    </font>
    <font>
      <sz val="13"/>
      <name val="Cooper Black"/>
      <family val="1"/>
    </font>
    <font>
      <sz val="13"/>
      <color theme="8" tint="-0.499984740745262"/>
      <name val="Cooper Black"/>
      <family val="1"/>
    </font>
    <font>
      <b/>
      <sz val="13"/>
      <color theme="0"/>
      <name val="Calibri"/>
      <family val="2"/>
    </font>
    <font>
      <b/>
      <sz val="18"/>
      <name val="Calibri"/>
      <family val="2"/>
    </font>
    <font>
      <sz val="13"/>
      <name val="Calibri"/>
      <family val="2"/>
    </font>
    <font>
      <sz val="11"/>
      <color rgb="FFACB3BD"/>
      <name val="Calibri"/>
      <family val="2"/>
    </font>
    <font>
      <b/>
      <sz val="11"/>
      <color rgb="FFACB3BD"/>
      <name val="Calibri"/>
      <family val="2"/>
    </font>
    <font>
      <sz val="13"/>
      <color rgb="FFACB3BD"/>
      <name val="Cooper Black"/>
      <family val="1"/>
    </font>
    <font>
      <b/>
      <sz val="11"/>
      <color rgb="FF333333"/>
      <name val="Arial"/>
      <family val="2"/>
    </font>
  </fonts>
  <fills count="10">
    <fill>
      <patternFill patternType="none"/>
    </fill>
    <fill>
      <patternFill patternType="gray125"/>
    </fill>
    <fill>
      <patternFill patternType="solid">
        <fgColor rgb="FF00008B"/>
      </patternFill>
    </fill>
    <fill>
      <patternFill patternType="solid">
        <fgColor theme="5" tint="0.39997558519241921"/>
        <bgColor indexed="64"/>
      </patternFill>
    </fill>
    <fill>
      <patternFill patternType="solid">
        <fgColor rgb="FFFFFF00"/>
        <bgColor indexed="64"/>
      </patternFill>
    </fill>
    <fill>
      <gradientFill degree="90">
        <stop position="0">
          <color theme="0"/>
        </stop>
        <stop position="1">
          <color rgb="FF5D1BB5"/>
        </stop>
      </gradientFill>
    </fill>
    <fill>
      <patternFill patternType="solid">
        <fgColor rgb="FFACB3BD"/>
        <bgColor indexed="64"/>
      </patternFill>
    </fill>
    <fill>
      <patternFill patternType="solid">
        <fgColor theme="2" tint="-9.9978637043366805E-2"/>
        <bgColor indexed="64"/>
      </patternFill>
    </fill>
    <fill>
      <patternFill patternType="solid">
        <fgColor theme="4" tint="-0.249977111117893"/>
        <bgColor indexed="64"/>
      </patternFill>
    </fill>
    <fill>
      <patternFill patternType="solid">
        <fgColor rgb="FF70AD47"/>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s>
  <cellStyleXfs count="6">
    <xf numFmtId="0" fontId="0" fillId="0" borderId="0"/>
    <xf numFmtId="0" fontId="3" fillId="0" borderId="0" applyNumberFormat="0" applyFill="0" applyBorder="0" applyAlignment="0" applyProtection="0"/>
    <xf numFmtId="0" fontId="2" fillId="0" borderId="0"/>
    <xf numFmtId="43" fontId="7" fillId="0" borderId="0" applyFont="0" applyFill="0" applyBorder="0" applyAlignment="0" applyProtection="0"/>
    <xf numFmtId="9" fontId="10" fillId="0" borderId="0" applyFont="0" applyFill="0" applyBorder="0" applyAlignment="0" applyProtection="0"/>
    <xf numFmtId="0" fontId="11" fillId="0" borderId="9" applyNumberFormat="0" applyFill="0" applyAlignment="0" applyProtection="0"/>
  </cellStyleXfs>
  <cellXfs count="101">
    <xf numFmtId="0" fontId="0" fillId="0" borderId="0" xfId="0"/>
    <xf numFmtId="0" fontId="1" fillId="2" borderId="0" xfId="0" applyFont="1" applyFill="1"/>
    <xf numFmtId="164" fontId="0" fillId="0" borderId="0" xfId="0" applyNumberFormat="1" applyAlignment="1">
      <alignment horizontal="left"/>
    </xf>
    <xf numFmtId="14" fontId="0" fillId="0" borderId="0" xfId="0" applyNumberFormat="1"/>
    <xf numFmtId="0" fontId="3" fillId="0" borderId="0" xfId="1"/>
    <xf numFmtId="0" fontId="2" fillId="0" borderId="0" xfId="0" applyFont="1"/>
    <xf numFmtId="0" fontId="1" fillId="2" borderId="0" xfId="2" applyFont="1" applyFill="1"/>
    <xf numFmtId="0" fontId="2" fillId="0" borderId="0" xfId="2"/>
    <xf numFmtId="0" fontId="2" fillId="3" borderId="0" xfId="0" applyFont="1" applyFill="1" applyAlignment="1">
      <alignment wrapText="1"/>
    </xf>
    <xf numFmtId="0" fontId="0" fillId="0" borderId="0" xfId="0" applyAlignment="1">
      <alignment wrapText="1"/>
    </xf>
    <xf numFmtId="0" fontId="2" fillId="0" borderId="0" xfId="0" applyFont="1" applyAlignment="1">
      <alignment wrapText="1"/>
    </xf>
    <xf numFmtId="0" fontId="5" fillId="3" borderId="0" xfId="2" applyFont="1" applyFill="1" applyAlignment="1">
      <alignment wrapText="1"/>
    </xf>
    <xf numFmtId="0" fontId="6" fillId="0" borderId="0" xfId="0" applyFont="1"/>
    <xf numFmtId="0" fontId="5" fillId="3" borderId="0" xfId="0" applyFont="1" applyFill="1" applyAlignment="1">
      <alignment wrapText="1"/>
    </xf>
    <xf numFmtId="43" fontId="0" fillId="0" borderId="0" xfId="3" applyFont="1"/>
    <xf numFmtId="0" fontId="2" fillId="4" borderId="0" xfId="0" applyFont="1" applyFill="1"/>
    <xf numFmtId="0" fontId="9" fillId="0" borderId="0" xfId="0" applyFont="1"/>
    <xf numFmtId="0" fontId="5" fillId="0" borderId="0" xfId="0" applyFont="1"/>
    <xf numFmtId="0" fontId="8" fillId="0" borderId="0" xfId="0" applyFont="1"/>
    <xf numFmtId="0" fontId="0" fillId="0" borderId="0" xfId="0" pivotButton="1"/>
    <xf numFmtId="0" fontId="0" fillId="0" borderId="0" xfId="0" applyAlignment="1">
      <alignment horizontal="left"/>
    </xf>
    <xf numFmtId="2" fontId="0" fillId="0" borderId="0" xfId="0" applyNumberFormat="1"/>
    <xf numFmtId="16" fontId="2" fillId="0" borderId="0" xfId="0" applyNumberFormat="1" applyFont="1"/>
    <xf numFmtId="17" fontId="2" fillId="0" borderId="0" xfId="0" applyNumberFormat="1" applyFont="1"/>
    <xf numFmtId="43" fontId="0" fillId="0" borderId="0" xfId="0" applyNumberFormat="1"/>
    <xf numFmtId="0" fontId="11" fillId="0" borderId="9" xfId="5"/>
    <xf numFmtId="0" fontId="14" fillId="0" borderId="0" xfId="0" applyFont="1"/>
    <xf numFmtId="43" fontId="2" fillId="0" borderId="0" xfId="0" applyNumberFormat="1" applyFont="1"/>
    <xf numFmtId="0" fontId="12" fillId="5" borderId="0" xfId="0" applyFont="1" applyFill="1" applyAlignment="1">
      <alignment horizontal="left" vertical="center"/>
    </xf>
    <xf numFmtId="0" fontId="0" fillId="5" borderId="0" xfId="0" applyFill="1" applyAlignment="1">
      <alignment horizontal="left"/>
    </xf>
    <xf numFmtId="0" fontId="16" fillId="0" borderId="0" xfId="0" applyFont="1" applyAlignment="1">
      <alignment vertical="center"/>
    </xf>
    <xf numFmtId="0" fontId="5" fillId="0" borderId="0" xfId="0" applyFont="1" applyAlignment="1">
      <alignment wrapText="1"/>
    </xf>
    <xf numFmtId="0" fontId="5" fillId="3" borderId="0" xfId="0" applyFont="1" applyFill="1"/>
    <xf numFmtId="0" fontId="18" fillId="3" borderId="0" xfId="0" applyFont="1" applyFill="1" applyAlignment="1">
      <alignment wrapText="1"/>
    </xf>
    <xf numFmtId="0" fontId="19" fillId="0" borderId="0" xfId="0" applyFont="1"/>
    <xf numFmtId="0" fontId="20" fillId="0" borderId="0" xfId="0" applyFont="1"/>
    <xf numFmtId="0" fontId="21" fillId="0" borderId="0" xfId="0" applyFont="1"/>
    <xf numFmtId="0" fontId="0" fillId="0" borderId="0" xfId="0" pivotButton="1" applyAlignment="1">
      <alignment wrapText="1"/>
    </xf>
    <xf numFmtId="0" fontId="5" fillId="3" borderId="0" xfId="0" applyFont="1" applyFill="1" applyAlignment="1">
      <alignment horizontal="center" vertical="top" wrapText="1"/>
    </xf>
    <xf numFmtId="0" fontId="0" fillId="6" borderId="0" xfId="0" applyFill="1"/>
    <xf numFmtId="0" fontId="5" fillId="6" borderId="0" xfId="0" applyFont="1" applyFill="1"/>
    <xf numFmtId="0" fontId="2" fillId="6" borderId="0" xfId="0" applyFont="1" applyFill="1"/>
    <xf numFmtId="165" fontId="0" fillId="6" borderId="0" xfId="3" applyNumberFormat="1" applyFont="1" applyFill="1" applyBorder="1"/>
    <xf numFmtId="9" fontId="0" fillId="6" borderId="0" xfId="4" applyFont="1" applyFill="1" applyBorder="1"/>
    <xf numFmtId="0" fontId="0" fillId="6" borderId="0" xfId="0" applyFill="1" applyAlignment="1">
      <alignment horizontal="center"/>
    </xf>
    <xf numFmtId="14" fontId="0" fillId="6" borderId="0" xfId="0" applyNumberFormat="1" applyFill="1"/>
    <xf numFmtId="0" fontId="0" fillId="6" borderId="0" xfId="0" applyFill="1" applyAlignment="1">
      <alignment horizontal="center" vertical="center"/>
    </xf>
    <xf numFmtId="0" fontId="0" fillId="0" borderId="0" xfId="0" applyAlignment="1">
      <alignment horizontal="center" vertical="center"/>
    </xf>
    <xf numFmtId="0" fontId="9" fillId="6" borderId="0" xfId="0" applyFont="1" applyFill="1" applyAlignment="1">
      <alignment horizontal="center" vertical="center"/>
    </xf>
    <xf numFmtId="0" fontId="23" fillId="6" borderId="0" xfId="0" applyFont="1" applyFill="1" applyAlignment="1">
      <alignment horizontal="center" vertical="center"/>
    </xf>
    <xf numFmtId="0" fontId="23" fillId="0" borderId="0" xfId="0" applyFont="1" applyAlignment="1">
      <alignment horizontal="center" vertical="center"/>
    </xf>
    <xf numFmtId="0" fontId="0" fillId="7" borderId="0" xfId="0" applyFill="1"/>
    <xf numFmtId="0" fontId="22" fillId="7" borderId="0" xfId="0" applyFont="1" applyFill="1"/>
    <xf numFmtId="0" fontId="23" fillId="7" borderId="0" xfId="0" applyFont="1" applyFill="1" applyAlignment="1">
      <alignment horizontal="center" vertical="center"/>
    </xf>
    <xf numFmtId="2" fontId="0" fillId="7" borderId="10" xfId="0" applyNumberFormat="1" applyFill="1" applyBorder="1" applyAlignment="1">
      <alignment horizontal="center" vertical="center"/>
    </xf>
    <xf numFmtId="0" fontId="0" fillId="7" borderId="0" xfId="0" applyFill="1" applyAlignment="1">
      <alignment horizontal="center" vertical="center"/>
    </xf>
    <xf numFmtId="0" fontId="24" fillId="7" borderId="0" xfId="0" applyFont="1" applyFill="1" applyAlignment="1">
      <alignment horizontal="center" vertical="center"/>
    </xf>
    <xf numFmtId="14" fontId="0" fillId="7" borderId="0" xfId="0" applyNumberFormat="1" applyFill="1"/>
    <xf numFmtId="2" fontId="0" fillId="7" borderId="0" xfId="0" applyNumberFormat="1" applyFill="1" applyAlignment="1">
      <alignment horizontal="center" vertical="center"/>
    </xf>
    <xf numFmtId="0" fontId="25" fillId="7" borderId="0" xfId="0" applyFont="1" applyFill="1" applyAlignment="1">
      <alignment horizontal="center" vertical="center"/>
    </xf>
    <xf numFmtId="0" fontId="26" fillId="7" borderId="0" xfId="0" applyFont="1" applyFill="1" applyAlignment="1">
      <alignment horizontal="center" vertical="center"/>
    </xf>
    <xf numFmtId="0" fontId="27" fillId="8" borderId="10" xfId="0" applyFont="1" applyFill="1" applyBorder="1" applyAlignment="1">
      <alignment vertical="center"/>
    </xf>
    <xf numFmtId="0" fontId="19" fillId="7" borderId="0" xfId="0" applyFont="1" applyFill="1"/>
    <xf numFmtId="0" fontId="21" fillId="7" borderId="0" xfId="0" applyFont="1" applyFill="1"/>
    <xf numFmtId="0" fontId="0" fillId="0" borderId="0" xfId="0" applyAlignment="1">
      <alignment horizontal="left" indent="1"/>
    </xf>
    <xf numFmtId="0" fontId="28" fillId="6" borderId="0" xfId="0" applyFont="1" applyFill="1" applyAlignment="1">
      <alignment horizontal="center" vertical="center"/>
    </xf>
    <xf numFmtId="14" fontId="29" fillId="6" borderId="6" xfId="0" applyNumberFormat="1" applyFont="1" applyFill="1" applyBorder="1"/>
    <xf numFmtId="0" fontId="29" fillId="6" borderId="7" xfId="0" applyFont="1" applyFill="1" applyBorder="1"/>
    <xf numFmtId="0" fontId="29" fillId="6" borderId="7" xfId="0" applyFont="1" applyFill="1" applyBorder="1" applyAlignment="1">
      <alignment horizontal="center"/>
    </xf>
    <xf numFmtId="0" fontId="30" fillId="6" borderId="0" xfId="0" applyFont="1" applyFill="1"/>
    <xf numFmtId="9" fontId="30" fillId="6" borderId="0" xfId="4" applyFont="1" applyFill="1" applyBorder="1"/>
    <xf numFmtId="0" fontId="23" fillId="9" borderId="0" xfId="0" applyFont="1" applyFill="1" applyAlignment="1">
      <alignment horizontal="center" vertical="center" wrapText="1"/>
    </xf>
    <xf numFmtId="0" fontId="23" fillId="7" borderId="11" xfId="0" applyFont="1" applyFill="1" applyBorder="1" applyAlignment="1">
      <alignment horizontal="center" vertical="center" wrapText="1"/>
    </xf>
    <xf numFmtId="0" fontId="2" fillId="6" borderId="1" xfId="0" applyFont="1" applyFill="1" applyBorder="1"/>
    <xf numFmtId="0" fontId="2" fillId="6" borderId="2" xfId="0" applyFont="1" applyFill="1" applyBorder="1"/>
    <xf numFmtId="0" fontId="2" fillId="6" borderId="0" xfId="0" applyFont="1" applyFill="1" applyAlignment="1">
      <alignment horizontal="center" vertical="center"/>
    </xf>
    <xf numFmtId="0" fontId="31" fillId="6" borderId="0" xfId="0" applyFont="1" applyFill="1"/>
    <xf numFmtId="9" fontId="30" fillId="6" borderId="0" xfId="0" applyNumberFormat="1" applyFont="1" applyFill="1"/>
    <xf numFmtId="0" fontId="30" fillId="6" borderId="2" xfId="0" applyFont="1" applyFill="1" applyBorder="1"/>
    <xf numFmtId="14" fontId="25" fillId="6" borderId="4" xfId="0" applyNumberFormat="1" applyFont="1" applyFill="1" applyBorder="1"/>
    <xf numFmtId="0" fontId="25" fillId="6" borderId="0" xfId="0" applyFont="1" applyFill="1"/>
    <xf numFmtId="0" fontId="25" fillId="6" borderId="0" xfId="0" applyFont="1" applyFill="1" applyAlignment="1">
      <alignment horizontal="center"/>
    </xf>
    <xf numFmtId="0" fontId="32" fillId="6" borderId="0" xfId="0" applyFont="1" applyFill="1" applyAlignment="1">
      <alignment horizontal="center"/>
    </xf>
    <xf numFmtId="165" fontId="19" fillId="6" borderId="15" xfId="3" applyNumberFormat="1" applyFont="1" applyFill="1" applyBorder="1" applyAlignment="1">
      <alignment horizontal="center"/>
    </xf>
    <xf numFmtId="0" fontId="0" fillId="6" borderId="0" xfId="0" applyFill="1" applyAlignment="1">
      <alignment vertical="center"/>
    </xf>
    <xf numFmtId="0" fontId="12" fillId="5" borderId="0" xfId="0" applyFont="1" applyFill="1" applyAlignment="1">
      <alignment horizontal="center" vertical="center"/>
    </xf>
    <xf numFmtId="0" fontId="0" fillId="6" borderId="3" xfId="0" applyFill="1" applyBorder="1" applyAlignment="1">
      <alignment horizontal="center" vertical="center"/>
    </xf>
    <xf numFmtId="0" fontId="25" fillId="6" borderId="5" xfId="0" applyFont="1" applyFill="1" applyBorder="1" applyAlignment="1">
      <alignment horizontal="center" vertical="center"/>
    </xf>
    <xf numFmtId="0" fontId="29" fillId="6" borderId="8" xfId="0" applyFont="1" applyFill="1" applyBorder="1" applyAlignment="1">
      <alignment horizontal="center" vertical="center"/>
    </xf>
    <xf numFmtId="0" fontId="13" fillId="6" borderId="12" xfId="0" applyFont="1" applyFill="1" applyBorder="1" applyAlignment="1">
      <alignment horizontal="center" vertical="center"/>
    </xf>
    <xf numFmtId="0" fontId="0" fillId="0" borderId="13" xfId="0" applyBorder="1" applyAlignment="1">
      <alignment horizontal="center"/>
    </xf>
    <xf numFmtId="0" fontId="0" fillId="0" borderId="14" xfId="0" applyBorder="1" applyAlignment="1">
      <alignment horizontal="center"/>
    </xf>
    <xf numFmtId="0" fontId="13" fillId="6" borderId="7" xfId="0" applyFont="1" applyFill="1" applyBorder="1" applyAlignment="1">
      <alignment horizontal="center" vertical="center"/>
    </xf>
    <xf numFmtId="0" fontId="0" fillId="0" borderId="0" xfId="0" applyNumberFormat="1"/>
    <xf numFmtId="0" fontId="0" fillId="7" borderId="0" xfId="0" applyNumberFormat="1" applyFill="1" applyBorder="1" applyAlignment="1">
      <alignment horizontal="center" vertical="center"/>
    </xf>
    <xf numFmtId="2" fontId="0" fillId="7" borderId="0" xfId="0" applyNumberFormat="1" applyFill="1" applyBorder="1" applyAlignment="1">
      <alignment horizontal="center" vertical="center"/>
    </xf>
    <xf numFmtId="0" fontId="0" fillId="7" borderId="10" xfId="0" applyNumberFormat="1" applyFill="1" applyBorder="1" applyAlignment="1">
      <alignment horizontal="center" vertical="center"/>
    </xf>
    <xf numFmtId="0" fontId="0" fillId="7" borderId="0" xfId="0" applyNumberFormat="1" applyFill="1" applyAlignment="1">
      <alignment horizontal="center" vertical="center"/>
    </xf>
    <xf numFmtId="0" fontId="27" fillId="8" borderId="0" xfId="0" applyFont="1" applyFill="1" applyBorder="1" applyAlignment="1">
      <alignment vertical="center"/>
    </xf>
    <xf numFmtId="0" fontId="27" fillId="8" borderId="0" xfId="0" applyFont="1" applyFill="1" applyBorder="1" applyAlignment="1">
      <alignment horizontal="left" vertical="center"/>
    </xf>
    <xf numFmtId="0" fontId="27" fillId="8" borderId="0" xfId="0" applyFont="1" applyFill="1" applyAlignment="1">
      <alignment horizontal="left" vertical="center"/>
    </xf>
  </cellXfs>
  <cellStyles count="6">
    <cellStyle name="Comma" xfId="3" builtinId="3"/>
    <cellStyle name="Heading 1" xfId="5" builtinId="16"/>
    <cellStyle name="Hyperlink" xfId="1" builtinId="8"/>
    <cellStyle name="Normal" xfId="0" builtinId="0"/>
    <cellStyle name="Normal 2" xfId="2" xr:uid="{8FDE9666-E6CE-4E85-8DA4-D32CA44A7ECD}"/>
    <cellStyle name="Percent" xfId="4" builtinId="5"/>
  </cellStyles>
  <dxfs count="819">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alignment wrapText="1"/>
    </dxf>
    <dxf>
      <alignment wrapText="1"/>
    </dxf>
    <dxf>
      <alignment wrapText="1"/>
    </dxf>
    <dxf>
      <alignment wrapText="1"/>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horizontal="center"/>
    </dxf>
    <dxf>
      <alignment horizontal="center"/>
    </dxf>
    <dxf>
      <alignment vertical="center"/>
    </dxf>
    <dxf>
      <alignment vertical="center"/>
    </dxf>
    <dxf>
      <font>
        <sz val="28"/>
      </font>
    </dxf>
    <dxf>
      <font>
        <sz val="15"/>
      </font>
    </dxf>
    <dxf>
      <font>
        <sz val="15"/>
      </font>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alignment horizontal="center"/>
    </dxf>
    <dxf>
      <alignment horizontal="center"/>
    </dxf>
    <dxf>
      <alignment vertical="center"/>
    </dxf>
    <dxf>
      <alignment vertical="center"/>
    </dxf>
    <dxf>
      <border>
        <bottom/>
        <horizontal/>
      </border>
    </dxf>
    <dxf>
      <border>
        <bottom/>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rder>
    </dxf>
    <dxf>
      <border>
        <top style="thin">
          <color indexed="64"/>
        </top>
      </border>
    </dxf>
    <dxf>
      <border>
        <top style="thin">
          <color indexed="64"/>
        </top>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font>
    </dxf>
    <dxf>
      <font>
        <sz val="13"/>
      </font>
    </dxf>
    <dxf>
      <alignment horizontal="general"/>
    </dxf>
    <dxf>
      <fill>
        <patternFill>
          <bgColor theme="4" tint="-0.249977111117893"/>
        </patternFill>
      </fill>
    </dxf>
    <dxf>
      <font>
        <color theme="0"/>
      </font>
    </dxf>
    <dxf>
      <fill>
        <patternFill>
          <bgColor rgb="FF233E6F"/>
        </patternFill>
      </fill>
    </dxf>
    <dxf>
      <font>
        <b/>
        <sz val="13"/>
        <color theme="0"/>
        <family val="2"/>
      </font>
      <alignment vertical="center"/>
    </dxf>
    <dxf>
      <font>
        <b/>
        <sz val="13"/>
        <color theme="0"/>
        <family val="2"/>
      </font>
      <alignment vertical="center"/>
    </dxf>
    <dxf>
      <font>
        <b/>
        <sz val="13"/>
        <color theme="0"/>
        <family val="2"/>
      </font>
      <alignment vertical="center"/>
    </dxf>
    <dxf>
      <border>
        <top/>
      </border>
    </dxf>
    <dxf>
      <border>
        <top/>
      </border>
    </dxf>
    <dxf>
      <border>
        <top/>
        <horizontal/>
      </border>
    </dxf>
    <dxf>
      <border>
        <horizontal/>
      </border>
    </dxf>
    <dxf>
      <border>
        <horizontal/>
      </border>
    </dxf>
    <dxf>
      <border>
        <top/>
        <horizontal/>
      </border>
    </dxf>
    <dxf>
      <border>
        <horizontal/>
      </border>
    </dxf>
    <dxf>
      <border>
        <horizontal/>
      </border>
    </dxf>
    <dxf>
      <fill>
        <patternFill>
          <bgColor theme="4" tint="-0.249977111117893"/>
        </patternFill>
      </fill>
    </dxf>
    <dxf>
      <font>
        <sz val="28"/>
        <family val="2"/>
      </font>
    </dxf>
    <dxf>
      <fill>
        <patternFill>
          <bgColor rgb="FF70AD47"/>
        </patternFill>
      </fill>
    </dxf>
    <dxf>
      <border>
        <left style="medium">
          <color indexed="64"/>
        </left>
        <right style="medium">
          <color indexed="64"/>
        </right>
        <top style="medium">
          <color indexed="64"/>
        </top>
        <bottom style="medium">
          <color indexed="64"/>
        </bottom>
      </border>
    </dxf>
    <dxf>
      <alignment wrapText="1"/>
    </dxf>
    <dxf>
      <border>
        <left style="medium">
          <color indexed="64"/>
        </left>
        <right style="medium">
          <color indexed="64"/>
        </right>
        <top style="medium">
          <color indexed="64"/>
        </top>
        <bottom style="medium">
          <color indexed="64"/>
        </bottom>
      </border>
    </dxf>
    <dxf>
      <fill>
        <patternFill>
          <bgColor rgb="FF70AD47"/>
        </patternFill>
      </fill>
    </dxf>
    <dxf>
      <font>
        <sz val="28"/>
        <family val="2"/>
      </font>
    </dxf>
    <dxf>
      <fill>
        <patternFill>
          <bgColor theme="4" tint="-0.249977111117893"/>
        </patternFill>
      </fill>
    </dxf>
    <dxf>
      <border>
        <horizontal/>
      </border>
    </dxf>
    <dxf>
      <border>
        <horizontal/>
      </border>
    </dxf>
    <dxf>
      <border>
        <top/>
        <horizontal/>
      </border>
    </dxf>
    <dxf>
      <border>
        <horizontal/>
      </border>
    </dxf>
    <dxf>
      <border>
        <horizontal/>
      </border>
    </dxf>
    <dxf>
      <border>
        <top/>
        <horizontal/>
      </border>
    </dxf>
    <dxf>
      <border>
        <top/>
      </border>
    </dxf>
    <dxf>
      <border>
        <top/>
      </border>
    </dxf>
    <dxf>
      <font>
        <b/>
        <sz val="13"/>
        <color theme="0"/>
        <family val="2"/>
      </font>
      <alignment vertical="center"/>
    </dxf>
    <dxf>
      <font>
        <b/>
        <sz val="13"/>
        <color theme="0"/>
        <family val="2"/>
      </font>
      <alignment vertical="center"/>
    </dxf>
    <dxf>
      <font>
        <b/>
        <sz val="13"/>
        <color theme="0"/>
        <family val="2"/>
      </font>
      <alignment vertical="center"/>
    </dxf>
    <dxf>
      <fill>
        <patternFill>
          <bgColor rgb="FF233E6F"/>
        </patternFill>
      </fill>
    </dxf>
    <dxf>
      <font>
        <color theme="0"/>
      </font>
    </dxf>
    <dxf>
      <fill>
        <patternFill>
          <bgColor theme="4" tint="-0.249977111117893"/>
        </patternFill>
      </fill>
    </dxf>
    <dxf>
      <alignment horizontal="general"/>
    </dxf>
    <dxf>
      <font>
        <sz val="13"/>
      </font>
    </dxf>
    <dxf>
      <font>
        <b/>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top style="thin">
          <color indexed="64"/>
        </top>
      </border>
    </dxf>
    <dxf>
      <border>
        <top style="thin">
          <color indexed="64"/>
        </top>
      </border>
    </dxf>
    <dxf>
      <border>
        <top style="thin">
          <color indexed="64"/>
        </top>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bottom/>
        <horizontal/>
      </border>
    </dxf>
    <dxf>
      <border>
        <bottom/>
        <horizontal/>
      </border>
    </dxf>
    <dxf>
      <alignment vertical="center"/>
    </dxf>
    <dxf>
      <alignment vertical="center"/>
    </dxf>
    <dxf>
      <alignment horizontal="center"/>
    </dxf>
    <dxf>
      <alignment horizontal="cent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font>
        <sz val="15"/>
      </font>
    </dxf>
    <dxf>
      <font>
        <sz val="15"/>
      </font>
    </dxf>
    <dxf>
      <font>
        <sz val="28"/>
      </font>
    </dxf>
    <dxf>
      <alignment vertical="center"/>
    </dxf>
    <dxf>
      <alignment vertical="center"/>
    </dxf>
    <dxf>
      <alignment horizontal="center"/>
    </dxf>
    <dxf>
      <alignment horizontal="center"/>
    </dxf>
    <dxf>
      <fill>
        <patternFill>
          <bgColor rgb="FFACB3BD"/>
        </patternFill>
      </fill>
    </dxf>
    <dxf>
      <fill>
        <patternFill>
          <bgColor rgb="FFACB3BD"/>
        </patternFill>
      </fill>
    </dxf>
    <dxf>
      <fill>
        <patternFill>
          <bgColor rgb="FFACB3BD"/>
        </patternFill>
      </fill>
    </dxf>
    <dxf>
      <fill>
        <patternFill>
          <bgColor rgb="FFACB3BD"/>
        </patternFill>
      </fill>
    </dxf>
    <dxf>
      <fill>
        <patternFill>
          <bgColor rgb="FFACB3BD"/>
        </patternFill>
      </fill>
    </dxf>
    <dxf>
      <alignment wrapText="1"/>
    </dxf>
    <dxf>
      <alignment wrapText="1"/>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2" formatCode="0.00"/>
    </dxf>
    <dxf>
      <numFmt numFmtId="2" formatCode="0.00"/>
    </dxf>
    <dxf>
      <alignment wrapText="1"/>
    </dxf>
    <dxf>
      <alignment wrapText="1"/>
    </dxf>
    <dxf>
      <alignment wrapText="1"/>
    </dxf>
    <dxf>
      <font>
        <b val="0"/>
        <i val="0"/>
        <strike val="0"/>
        <condense val="0"/>
        <extend val="0"/>
        <outline val="0"/>
        <shadow val="0"/>
        <u val="none"/>
        <vertAlign val="baseline"/>
        <sz val="11"/>
        <color auto="1"/>
        <name val="Calibri"/>
        <family val="2"/>
        <scheme val="none"/>
      </font>
      <numFmt numFmtId="35" formatCode="_(* #,##0.00_);_(* \(#,##0.00\);_(* &quot;-&quot;??_);_(@_)"/>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i val="0"/>
        <strike val="0"/>
        <condense val="0"/>
        <extend val="0"/>
        <outline val="0"/>
        <shadow val="0"/>
        <u val="none"/>
        <vertAlign val="baseline"/>
        <sz val="11"/>
        <color auto="1"/>
        <name val="Calibri"/>
        <family val="2"/>
        <scheme val="none"/>
      </font>
    </dxf>
    <dxf>
      <font>
        <b/>
        <i val="0"/>
        <strike val="0"/>
        <condense val="0"/>
        <extend val="0"/>
        <outline val="0"/>
        <shadow val="0"/>
        <u val="none"/>
        <vertAlign val="baseline"/>
        <sz val="11"/>
        <color auto="1"/>
        <name val="Calibri"/>
        <family val="2"/>
        <scheme val="none"/>
      </font>
    </dxf>
    <dxf>
      <font>
        <b/>
        <i val="0"/>
        <strike val="0"/>
        <condense val="0"/>
        <extend val="0"/>
        <outline val="0"/>
        <shadow val="0"/>
        <u val="none"/>
        <vertAlign val="baseline"/>
        <sz val="11"/>
        <color auto="1"/>
        <name val="Calibri"/>
        <family val="2"/>
        <scheme val="none"/>
      </font>
    </dxf>
    <dxf>
      <font>
        <b/>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22" formatCode="mmm/yy"/>
    </dxf>
    <dxf>
      <font>
        <b/>
        <i val="0"/>
        <strike val="0"/>
        <condense val="0"/>
        <extend val="0"/>
        <outline val="0"/>
        <shadow val="0"/>
        <u val="none"/>
        <vertAlign val="baseline"/>
        <sz val="11"/>
        <color auto="1"/>
        <name val="Calibri"/>
        <family val="2"/>
        <scheme val="none"/>
      </font>
      <fill>
        <patternFill patternType="solid">
          <fgColor indexed="64"/>
          <bgColor theme="5" tint="0.39997558519241921"/>
        </patternFill>
      </fill>
      <alignment horizontal="center" vertical="top" textRotation="0" wrapText="1" indent="0" justifyLastLine="0" shrinkToFit="0" readingOrder="0"/>
    </dxf>
  </dxfs>
  <tableStyles count="1" defaultTableStyle="TableStyleMedium2" defaultPivotStyle="PivotStyleLight16">
    <tableStyle name="Slicer Style 1" pivot="0" table="0" count="0" xr9:uid="{655E75E4-2251-41C9-999F-CBC5D69DD262}"/>
  </tableStyles>
  <colors>
    <mruColors>
      <color rgb="FF70AD47"/>
      <color rgb="FFACB3BD"/>
      <color rgb="FF233E6F"/>
      <color rgb="FF6FB0F7"/>
      <color rgb="FF000000"/>
      <color rgb="FFFF0000"/>
      <color rgb="FF5D1BB5"/>
      <color rgb="FF00B050"/>
      <color rgb="FFB4C7E7"/>
      <color rgb="FFED7D31"/>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v2.xlsx]old sheet!PivotTable1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'old sheet'!$B$3</c:f>
              <c:strCache>
                <c:ptCount val="1"/>
                <c:pt idx="0">
                  <c:v>Sum of Total Draw</c:v>
                </c:pt>
              </c:strCache>
            </c:strRef>
          </c:tx>
          <c:spPr>
            <a:solidFill>
              <a:schemeClr val="accent1"/>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sheet'!$B$4:$B$29</c:f>
              <c:numCache>
                <c:formatCode>General</c:formatCode>
                <c:ptCount val="25"/>
                <c:pt idx="0">
                  <c:v>26</c:v>
                </c:pt>
                <c:pt idx="1">
                  <c:v>25</c:v>
                </c:pt>
                <c:pt idx="2">
                  <c:v>11</c:v>
                </c:pt>
                <c:pt idx="3">
                  <c:v>15</c:v>
                </c:pt>
                <c:pt idx="4">
                  <c:v>46</c:v>
                </c:pt>
                <c:pt idx="5">
                  <c:v>32</c:v>
                </c:pt>
                <c:pt idx="6">
                  <c:v>31</c:v>
                </c:pt>
                <c:pt idx="7">
                  <c:v>38</c:v>
                </c:pt>
                <c:pt idx="8">
                  <c:v>30</c:v>
                </c:pt>
                <c:pt idx="9">
                  <c:v>17</c:v>
                </c:pt>
                <c:pt idx="10">
                  <c:v>21</c:v>
                </c:pt>
                <c:pt idx="11">
                  <c:v>26</c:v>
                </c:pt>
                <c:pt idx="12">
                  <c:v>24</c:v>
                </c:pt>
                <c:pt idx="13">
                  <c:v>17</c:v>
                </c:pt>
                <c:pt idx="14">
                  <c:v>36</c:v>
                </c:pt>
                <c:pt idx="15">
                  <c:v>38</c:v>
                </c:pt>
                <c:pt idx="16">
                  <c:v>13</c:v>
                </c:pt>
                <c:pt idx="17">
                  <c:v>5</c:v>
                </c:pt>
                <c:pt idx="18">
                  <c:v>14</c:v>
                </c:pt>
                <c:pt idx="19">
                  <c:v>30</c:v>
                </c:pt>
                <c:pt idx="20">
                  <c:v>27</c:v>
                </c:pt>
                <c:pt idx="21">
                  <c:v>15</c:v>
                </c:pt>
                <c:pt idx="22">
                  <c:v>11</c:v>
                </c:pt>
                <c:pt idx="23">
                  <c:v>28</c:v>
                </c:pt>
                <c:pt idx="24">
                  <c:v>34</c:v>
                </c:pt>
              </c:numCache>
            </c:numRef>
          </c:val>
          <c:extLst>
            <c:ext xmlns:c16="http://schemas.microsoft.com/office/drawing/2014/chart" uri="{C3380CC4-5D6E-409C-BE32-E72D297353CC}">
              <c16:uniqueId val="{00000000-1CA5-4FB4-8476-0B285D0429FA}"/>
            </c:ext>
          </c:extLst>
        </c:ser>
        <c:ser>
          <c:idx val="1"/>
          <c:order val="1"/>
          <c:tx>
            <c:strRef>
              <c:f>'old sheet'!$C$3</c:f>
              <c:strCache>
                <c:ptCount val="1"/>
                <c:pt idx="0">
                  <c:v>Sum of Total Lost</c:v>
                </c:pt>
              </c:strCache>
            </c:strRef>
          </c:tx>
          <c:spPr>
            <a:solidFill>
              <a:schemeClr val="accent2"/>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sheet'!$C$4:$C$29</c:f>
              <c:numCache>
                <c:formatCode>General</c:formatCode>
                <c:ptCount val="25"/>
                <c:pt idx="0">
                  <c:v>37</c:v>
                </c:pt>
                <c:pt idx="1">
                  <c:v>63</c:v>
                </c:pt>
                <c:pt idx="2">
                  <c:v>33</c:v>
                </c:pt>
                <c:pt idx="3">
                  <c:v>22</c:v>
                </c:pt>
                <c:pt idx="4">
                  <c:v>47</c:v>
                </c:pt>
                <c:pt idx="5">
                  <c:v>50</c:v>
                </c:pt>
                <c:pt idx="6">
                  <c:v>34</c:v>
                </c:pt>
                <c:pt idx="7">
                  <c:v>55</c:v>
                </c:pt>
                <c:pt idx="8">
                  <c:v>59</c:v>
                </c:pt>
                <c:pt idx="9">
                  <c:v>27</c:v>
                </c:pt>
                <c:pt idx="10">
                  <c:v>42</c:v>
                </c:pt>
                <c:pt idx="11">
                  <c:v>50</c:v>
                </c:pt>
                <c:pt idx="12">
                  <c:v>20</c:v>
                </c:pt>
                <c:pt idx="13">
                  <c:v>21</c:v>
                </c:pt>
                <c:pt idx="14">
                  <c:v>30</c:v>
                </c:pt>
                <c:pt idx="15">
                  <c:v>49</c:v>
                </c:pt>
                <c:pt idx="16">
                  <c:v>53</c:v>
                </c:pt>
                <c:pt idx="17">
                  <c:v>9</c:v>
                </c:pt>
                <c:pt idx="18">
                  <c:v>41</c:v>
                </c:pt>
                <c:pt idx="19">
                  <c:v>63</c:v>
                </c:pt>
                <c:pt idx="20">
                  <c:v>41</c:v>
                </c:pt>
                <c:pt idx="21">
                  <c:v>47</c:v>
                </c:pt>
                <c:pt idx="22">
                  <c:v>22</c:v>
                </c:pt>
                <c:pt idx="23">
                  <c:v>56</c:v>
                </c:pt>
                <c:pt idx="24">
                  <c:v>53</c:v>
                </c:pt>
              </c:numCache>
            </c:numRef>
          </c:val>
          <c:extLst>
            <c:ext xmlns:c16="http://schemas.microsoft.com/office/drawing/2014/chart" uri="{C3380CC4-5D6E-409C-BE32-E72D297353CC}">
              <c16:uniqueId val="{00000001-1CA5-4FB4-8476-0B285D0429FA}"/>
            </c:ext>
          </c:extLst>
        </c:ser>
        <c:ser>
          <c:idx val="2"/>
          <c:order val="2"/>
          <c:tx>
            <c:strRef>
              <c:f>'old sheet'!$D$3</c:f>
              <c:strCache>
                <c:ptCount val="1"/>
                <c:pt idx="0">
                  <c:v>Sum of Points</c:v>
                </c:pt>
              </c:strCache>
            </c:strRef>
          </c:tx>
          <c:spPr>
            <a:solidFill>
              <a:schemeClr val="accent3"/>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sheet'!$D$4:$D$29</c:f>
              <c:numCache>
                <c:formatCode>General</c:formatCode>
                <c:ptCount val="25"/>
                <c:pt idx="0">
                  <c:v>233</c:v>
                </c:pt>
                <c:pt idx="1">
                  <c:v>160</c:v>
                </c:pt>
                <c:pt idx="2">
                  <c:v>50</c:v>
                </c:pt>
                <c:pt idx="3">
                  <c:v>75</c:v>
                </c:pt>
                <c:pt idx="4">
                  <c:v>163</c:v>
                </c:pt>
                <c:pt idx="5">
                  <c:v>128</c:v>
                </c:pt>
                <c:pt idx="6">
                  <c:v>235</c:v>
                </c:pt>
                <c:pt idx="7">
                  <c:v>158</c:v>
                </c:pt>
                <c:pt idx="8">
                  <c:v>162</c:v>
                </c:pt>
                <c:pt idx="9">
                  <c:v>59</c:v>
                </c:pt>
                <c:pt idx="10">
                  <c:v>114</c:v>
                </c:pt>
                <c:pt idx="11">
                  <c:v>197</c:v>
                </c:pt>
                <c:pt idx="12">
                  <c:v>288</c:v>
                </c:pt>
                <c:pt idx="13">
                  <c:v>302</c:v>
                </c:pt>
                <c:pt idx="14">
                  <c:v>237</c:v>
                </c:pt>
                <c:pt idx="15">
                  <c:v>176</c:v>
                </c:pt>
                <c:pt idx="16">
                  <c:v>43</c:v>
                </c:pt>
                <c:pt idx="17">
                  <c:v>20</c:v>
                </c:pt>
                <c:pt idx="18">
                  <c:v>77</c:v>
                </c:pt>
                <c:pt idx="19">
                  <c:v>150</c:v>
                </c:pt>
                <c:pt idx="20">
                  <c:v>225</c:v>
                </c:pt>
                <c:pt idx="21">
                  <c:v>57</c:v>
                </c:pt>
                <c:pt idx="22">
                  <c:v>26</c:v>
                </c:pt>
                <c:pt idx="23">
                  <c:v>175</c:v>
                </c:pt>
                <c:pt idx="24">
                  <c:v>172</c:v>
                </c:pt>
              </c:numCache>
            </c:numRef>
          </c:val>
          <c:extLst>
            <c:ext xmlns:c16="http://schemas.microsoft.com/office/drawing/2014/chart" uri="{C3380CC4-5D6E-409C-BE32-E72D297353CC}">
              <c16:uniqueId val="{00000002-1CA5-4FB4-8476-0B285D0429FA}"/>
            </c:ext>
          </c:extLst>
        </c:ser>
        <c:ser>
          <c:idx val="3"/>
          <c:order val="3"/>
          <c:tx>
            <c:strRef>
              <c:f>'old sheet'!$E$3</c:f>
              <c:strCache>
                <c:ptCount val="1"/>
                <c:pt idx="0">
                  <c:v>Sum of Away Draw</c:v>
                </c:pt>
              </c:strCache>
            </c:strRef>
          </c:tx>
          <c:spPr>
            <a:solidFill>
              <a:schemeClr val="accent4"/>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sheet'!$E$4:$E$29</c:f>
              <c:numCache>
                <c:formatCode>General</c:formatCode>
                <c:ptCount val="25"/>
                <c:pt idx="0">
                  <c:v>13</c:v>
                </c:pt>
                <c:pt idx="1">
                  <c:v>11</c:v>
                </c:pt>
                <c:pt idx="2">
                  <c:v>3</c:v>
                </c:pt>
                <c:pt idx="3">
                  <c:v>8</c:v>
                </c:pt>
                <c:pt idx="4">
                  <c:v>21</c:v>
                </c:pt>
                <c:pt idx="5">
                  <c:v>16</c:v>
                </c:pt>
                <c:pt idx="6">
                  <c:v>13</c:v>
                </c:pt>
                <c:pt idx="7">
                  <c:v>18</c:v>
                </c:pt>
                <c:pt idx="8">
                  <c:v>15</c:v>
                </c:pt>
                <c:pt idx="9">
                  <c:v>10</c:v>
                </c:pt>
                <c:pt idx="10">
                  <c:v>7</c:v>
                </c:pt>
                <c:pt idx="11">
                  <c:v>15</c:v>
                </c:pt>
                <c:pt idx="12">
                  <c:v>14</c:v>
                </c:pt>
                <c:pt idx="13">
                  <c:v>10</c:v>
                </c:pt>
                <c:pt idx="14">
                  <c:v>19</c:v>
                </c:pt>
                <c:pt idx="15">
                  <c:v>15</c:v>
                </c:pt>
                <c:pt idx="16">
                  <c:v>7</c:v>
                </c:pt>
                <c:pt idx="17">
                  <c:v>2</c:v>
                </c:pt>
                <c:pt idx="18">
                  <c:v>10</c:v>
                </c:pt>
                <c:pt idx="19">
                  <c:v>14</c:v>
                </c:pt>
                <c:pt idx="20">
                  <c:v>20</c:v>
                </c:pt>
                <c:pt idx="21">
                  <c:v>7</c:v>
                </c:pt>
                <c:pt idx="22">
                  <c:v>5</c:v>
                </c:pt>
                <c:pt idx="23">
                  <c:v>14</c:v>
                </c:pt>
                <c:pt idx="24">
                  <c:v>18</c:v>
                </c:pt>
              </c:numCache>
            </c:numRef>
          </c:val>
          <c:extLst>
            <c:ext xmlns:c16="http://schemas.microsoft.com/office/drawing/2014/chart" uri="{C3380CC4-5D6E-409C-BE32-E72D297353CC}">
              <c16:uniqueId val="{00000003-1CA5-4FB4-8476-0B285D0429FA}"/>
            </c:ext>
          </c:extLst>
        </c:ser>
        <c:ser>
          <c:idx val="4"/>
          <c:order val="4"/>
          <c:tx>
            <c:strRef>
              <c:f>'old sheet'!$F$3</c:f>
              <c:strCache>
                <c:ptCount val="1"/>
                <c:pt idx="0">
                  <c:v>Sum of Home Lose </c:v>
                </c:pt>
              </c:strCache>
            </c:strRef>
          </c:tx>
          <c:spPr>
            <a:solidFill>
              <a:schemeClr val="accent5"/>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sheet'!$F$4:$F$29</c:f>
              <c:numCache>
                <c:formatCode>General</c:formatCode>
                <c:ptCount val="25"/>
                <c:pt idx="0">
                  <c:v>14</c:v>
                </c:pt>
                <c:pt idx="1">
                  <c:v>28</c:v>
                </c:pt>
                <c:pt idx="2">
                  <c:v>12</c:v>
                </c:pt>
                <c:pt idx="3">
                  <c:v>10</c:v>
                </c:pt>
                <c:pt idx="4">
                  <c:v>23</c:v>
                </c:pt>
                <c:pt idx="5">
                  <c:v>24</c:v>
                </c:pt>
                <c:pt idx="6">
                  <c:v>14</c:v>
                </c:pt>
                <c:pt idx="7">
                  <c:v>24</c:v>
                </c:pt>
                <c:pt idx="8">
                  <c:v>27</c:v>
                </c:pt>
                <c:pt idx="9">
                  <c:v>15</c:v>
                </c:pt>
                <c:pt idx="10">
                  <c:v>18</c:v>
                </c:pt>
                <c:pt idx="11">
                  <c:v>23</c:v>
                </c:pt>
                <c:pt idx="12">
                  <c:v>7</c:v>
                </c:pt>
                <c:pt idx="13">
                  <c:v>9</c:v>
                </c:pt>
                <c:pt idx="14">
                  <c:v>13</c:v>
                </c:pt>
                <c:pt idx="15">
                  <c:v>18</c:v>
                </c:pt>
                <c:pt idx="16">
                  <c:v>25</c:v>
                </c:pt>
                <c:pt idx="17">
                  <c:v>3</c:v>
                </c:pt>
                <c:pt idx="18">
                  <c:v>19</c:v>
                </c:pt>
                <c:pt idx="19">
                  <c:v>29</c:v>
                </c:pt>
                <c:pt idx="20">
                  <c:v>19</c:v>
                </c:pt>
                <c:pt idx="21">
                  <c:v>22</c:v>
                </c:pt>
                <c:pt idx="22">
                  <c:v>10</c:v>
                </c:pt>
                <c:pt idx="23">
                  <c:v>24</c:v>
                </c:pt>
                <c:pt idx="24">
                  <c:v>26</c:v>
                </c:pt>
              </c:numCache>
            </c:numRef>
          </c:val>
          <c:extLst>
            <c:ext xmlns:c16="http://schemas.microsoft.com/office/drawing/2014/chart" uri="{C3380CC4-5D6E-409C-BE32-E72D297353CC}">
              <c16:uniqueId val="{00000004-1CA5-4FB4-8476-0B285D0429FA}"/>
            </c:ext>
          </c:extLst>
        </c:ser>
        <c:ser>
          <c:idx val="5"/>
          <c:order val="5"/>
          <c:tx>
            <c:strRef>
              <c:f>'old sheet'!$G$3</c:f>
              <c:strCache>
                <c:ptCount val="1"/>
                <c:pt idx="0">
                  <c:v>Sum of Away Lose</c:v>
                </c:pt>
              </c:strCache>
            </c:strRef>
          </c:tx>
          <c:spPr>
            <a:solidFill>
              <a:schemeClr val="accent6"/>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sheet'!$G$4:$G$29</c:f>
              <c:numCache>
                <c:formatCode>General</c:formatCode>
                <c:ptCount val="25"/>
                <c:pt idx="0">
                  <c:v>23</c:v>
                </c:pt>
                <c:pt idx="1">
                  <c:v>35</c:v>
                </c:pt>
                <c:pt idx="2">
                  <c:v>21</c:v>
                </c:pt>
                <c:pt idx="3">
                  <c:v>12</c:v>
                </c:pt>
                <c:pt idx="4">
                  <c:v>24</c:v>
                </c:pt>
                <c:pt idx="5">
                  <c:v>26</c:v>
                </c:pt>
                <c:pt idx="6">
                  <c:v>20</c:v>
                </c:pt>
                <c:pt idx="7">
                  <c:v>31</c:v>
                </c:pt>
                <c:pt idx="8">
                  <c:v>32</c:v>
                </c:pt>
                <c:pt idx="9">
                  <c:v>12</c:v>
                </c:pt>
                <c:pt idx="10">
                  <c:v>24</c:v>
                </c:pt>
                <c:pt idx="11">
                  <c:v>27</c:v>
                </c:pt>
                <c:pt idx="12">
                  <c:v>13</c:v>
                </c:pt>
                <c:pt idx="13">
                  <c:v>12</c:v>
                </c:pt>
                <c:pt idx="14">
                  <c:v>17</c:v>
                </c:pt>
                <c:pt idx="15">
                  <c:v>31</c:v>
                </c:pt>
                <c:pt idx="16">
                  <c:v>28</c:v>
                </c:pt>
                <c:pt idx="17">
                  <c:v>6</c:v>
                </c:pt>
                <c:pt idx="18">
                  <c:v>22</c:v>
                </c:pt>
                <c:pt idx="19">
                  <c:v>34</c:v>
                </c:pt>
                <c:pt idx="20">
                  <c:v>22</c:v>
                </c:pt>
                <c:pt idx="21">
                  <c:v>25</c:v>
                </c:pt>
                <c:pt idx="22">
                  <c:v>12</c:v>
                </c:pt>
                <c:pt idx="23">
                  <c:v>32</c:v>
                </c:pt>
                <c:pt idx="24">
                  <c:v>27</c:v>
                </c:pt>
              </c:numCache>
            </c:numRef>
          </c:val>
          <c:extLst>
            <c:ext xmlns:c16="http://schemas.microsoft.com/office/drawing/2014/chart" uri="{C3380CC4-5D6E-409C-BE32-E72D297353CC}">
              <c16:uniqueId val="{00000005-1CA5-4FB4-8476-0B285D0429FA}"/>
            </c:ext>
          </c:extLst>
        </c:ser>
        <c:ser>
          <c:idx val="6"/>
          <c:order val="6"/>
          <c:tx>
            <c:strRef>
              <c:f>'old sheet'!$H$3</c:f>
              <c:strCache>
                <c:ptCount val="1"/>
                <c:pt idx="0">
                  <c:v>Sum of Goals Score</c:v>
                </c:pt>
              </c:strCache>
            </c:strRef>
          </c:tx>
          <c:spPr>
            <a:solidFill>
              <a:schemeClr val="accent1">
                <a:lumMod val="60000"/>
              </a:schemeClr>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sheet'!$H$4:$H$29</c:f>
              <c:numCache>
                <c:formatCode>General</c:formatCode>
                <c:ptCount val="25"/>
                <c:pt idx="0">
                  <c:v>214</c:v>
                </c:pt>
                <c:pt idx="1">
                  <c:v>170</c:v>
                </c:pt>
                <c:pt idx="2">
                  <c:v>58</c:v>
                </c:pt>
                <c:pt idx="3">
                  <c:v>80</c:v>
                </c:pt>
                <c:pt idx="4">
                  <c:v>156</c:v>
                </c:pt>
                <c:pt idx="5">
                  <c:v>110</c:v>
                </c:pt>
                <c:pt idx="6">
                  <c:v>225</c:v>
                </c:pt>
                <c:pt idx="7">
                  <c:v>140</c:v>
                </c:pt>
                <c:pt idx="8">
                  <c:v>149</c:v>
                </c:pt>
                <c:pt idx="9">
                  <c:v>59</c:v>
                </c:pt>
                <c:pt idx="10">
                  <c:v>130</c:v>
                </c:pt>
                <c:pt idx="11">
                  <c:v>223</c:v>
                </c:pt>
                <c:pt idx="12">
                  <c:v>281</c:v>
                </c:pt>
                <c:pt idx="13">
                  <c:v>334</c:v>
                </c:pt>
                <c:pt idx="14">
                  <c:v>226</c:v>
                </c:pt>
                <c:pt idx="15">
                  <c:v>161</c:v>
                </c:pt>
                <c:pt idx="16">
                  <c:v>49</c:v>
                </c:pt>
                <c:pt idx="17">
                  <c:v>15</c:v>
                </c:pt>
                <c:pt idx="18">
                  <c:v>59</c:v>
                </c:pt>
                <c:pt idx="19">
                  <c:v>158</c:v>
                </c:pt>
                <c:pt idx="20">
                  <c:v>237</c:v>
                </c:pt>
                <c:pt idx="21">
                  <c:v>70</c:v>
                </c:pt>
                <c:pt idx="22">
                  <c:v>35</c:v>
                </c:pt>
                <c:pt idx="23">
                  <c:v>186</c:v>
                </c:pt>
                <c:pt idx="24">
                  <c:v>137</c:v>
                </c:pt>
              </c:numCache>
            </c:numRef>
          </c:val>
          <c:extLst>
            <c:ext xmlns:c16="http://schemas.microsoft.com/office/drawing/2014/chart" uri="{C3380CC4-5D6E-409C-BE32-E72D297353CC}">
              <c16:uniqueId val="{00000006-1CA5-4FB4-8476-0B285D0429FA}"/>
            </c:ext>
          </c:extLst>
        </c:ser>
        <c:ser>
          <c:idx val="7"/>
          <c:order val="7"/>
          <c:tx>
            <c:strRef>
              <c:f>'old sheet'!$I$3</c:f>
              <c:strCache>
                <c:ptCount val="1"/>
                <c:pt idx="0">
                  <c:v>Sum of Goals Concede</c:v>
                </c:pt>
              </c:strCache>
            </c:strRef>
          </c:tx>
          <c:spPr>
            <a:solidFill>
              <a:schemeClr val="accent2">
                <a:lumMod val="60000"/>
              </a:schemeClr>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sheet'!$I$4:$I$29</c:f>
              <c:numCache>
                <c:formatCode>General</c:formatCode>
                <c:ptCount val="25"/>
                <c:pt idx="0">
                  <c:v>149</c:v>
                </c:pt>
                <c:pt idx="1">
                  <c:v>194</c:v>
                </c:pt>
                <c:pt idx="2">
                  <c:v>106</c:v>
                </c:pt>
                <c:pt idx="3">
                  <c:v>84</c:v>
                </c:pt>
                <c:pt idx="4">
                  <c:v>169</c:v>
                </c:pt>
                <c:pt idx="5">
                  <c:v>158</c:v>
                </c:pt>
                <c:pt idx="6">
                  <c:v>144</c:v>
                </c:pt>
                <c:pt idx="7">
                  <c:v>189</c:v>
                </c:pt>
                <c:pt idx="8">
                  <c:v>196</c:v>
                </c:pt>
                <c:pt idx="9">
                  <c:v>82</c:v>
                </c:pt>
                <c:pt idx="10">
                  <c:v>166</c:v>
                </c:pt>
                <c:pt idx="11">
                  <c:v>183</c:v>
                </c:pt>
                <c:pt idx="12">
                  <c:v>126</c:v>
                </c:pt>
                <c:pt idx="13">
                  <c:v>113</c:v>
                </c:pt>
                <c:pt idx="14">
                  <c:v>159</c:v>
                </c:pt>
                <c:pt idx="15">
                  <c:v>193</c:v>
                </c:pt>
                <c:pt idx="16">
                  <c:v>159</c:v>
                </c:pt>
                <c:pt idx="17">
                  <c:v>34</c:v>
                </c:pt>
                <c:pt idx="18">
                  <c:v>102</c:v>
                </c:pt>
                <c:pt idx="19">
                  <c:v>229</c:v>
                </c:pt>
                <c:pt idx="20">
                  <c:v>163</c:v>
                </c:pt>
                <c:pt idx="21">
                  <c:v>141</c:v>
                </c:pt>
                <c:pt idx="22">
                  <c:v>76</c:v>
                </c:pt>
                <c:pt idx="23">
                  <c:v>185</c:v>
                </c:pt>
                <c:pt idx="24">
                  <c:v>162</c:v>
                </c:pt>
              </c:numCache>
            </c:numRef>
          </c:val>
          <c:extLst>
            <c:ext xmlns:c16="http://schemas.microsoft.com/office/drawing/2014/chart" uri="{C3380CC4-5D6E-409C-BE32-E72D297353CC}">
              <c16:uniqueId val="{00000007-1CA5-4FB4-8476-0B285D0429FA}"/>
            </c:ext>
          </c:extLst>
        </c:ser>
        <c:ser>
          <c:idx val="8"/>
          <c:order val="8"/>
          <c:tx>
            <c:strRef>
              <c:f>'old sheet'!$J$3</c:f>
              <c:strCache>
                <c:ptCount val="1"/>
                <c:pt idx="0">
                  <c:v>Sum of Avg goals per game</c:v>
                </c:pt>
              </c:strCache>
            </c:strRef>
          </c:tx>
          <c:spPr>
            <a:solidFill>
              <a:schemeClr val="accent3">
                <a:lumMod val="60000"/>
              </a:schemeClr>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sheet'!$J$4:$J$29</c:f>
              <c:numCache>
                <c:formatCode>General</c:formatCode>
                <c:ptCount val="25"/>
                <c:pt idx="0">
                  <c:v>5.6315789473684212</c:v>
                </c:pt>
                <c:pt idx="1">
                  <c:v>4.473684210526315</c:v>
                </c:pt>
                <c:pt idx="2">
                  <c:v>1.5263157894736841</c:v>
                </c:pt>
                <c:pt idx="3">
                  <c:v>2.1052631578947367</c:v>
                </c:pt>
                <c:pt idx="4">
                  <c:v>4.1052631578947363</c:v>
                </c:pt>
                <c:pt idx="5">
                  <c:v>2.8947368421052633</c:v>
                </c:pt>
                <c:pt idx="6">
                  <c:v>5.9210526315789469</c:v>
                </c:pt>
                <c:pt idx="7">
                  <c:v>3.6842105263157898</c:v>
                </c:pt>
                <c:pt idx="8">
                  <c:v>3.9210526315789473</c:v>
                </c:pt>
                <c:pt idx="9">
                  <c:v>1.5526315789473684</c:v>
                </c:pt>
                <c:pt idx="10">
                  <c:v>3.4210526315789473</c:v>
                </c:pt>
                <c:pt idx="11">
                  <c:v>5.8684210526315788</c:v>
                </c:pt>
                <c:pt idx="12">
                  <c:v>7.3947368421052628</c:v>
                </c:pt>
                <c:pt idx="13">
                  <c:v>8.7894736842105257</c:v>
                </c:pt>
                <c:pt idx="14">
                  <c:v>5.9473684210526319</c:v>
                </c:pt>
                <c:pt idx="15">
                  <c:v>4.2368421052631575</c:v>
                </c:pt>
                <c:pt idx="16">
                  <c:v>1.2894736842105263</c:v>
                </c:pt>
                <c:pt idx="17">
                  <c:v>0.39473684210526316</c:v>
                </c:pt>
                <c:pt idx="18">
                  <c:v>1.5526315789473686</c:v>
                </c:pt>
                <c:pt idx="19">
                  <c:v>4.1578947368421053</c:v>
                </c:pt>
                <c:pt idx="20">
                  <c:v>6.2368421052631584</c:v>
                </c:pt>
                <c:pt idx="21">
                  <c:v>1.8421052631578947</c:v>
                </c:pt>
                <c:pt idx="22">
                  <c:v>0.92105263157894735</c:v>
                </c:pt>
                <c:pt idx="23">
                  <c:v>4.8947368421052628</c:v>
                </c:pt>
                <c:pt idx="24">
                  <c:v>3.6052631578947367</c:v>
                </c:pt>
              </c:numCache>
            </c:numRef>
          </c:val>
          <c:extLst>
            <c:ext xmlns:c16="http://schemas.microsoft.com/office/drawing/2014/chart" uri="{C3380CC4-5D6E-409C-BE32-E72D297353CC}">
              <c16:uniqueId val="{00000008-1CA5-4FB4-8476-0B285D0429FA}"/>
            </c:ext>
          </c:extLst>
        </c:ser>
        <c:ser>
          <c:idx val="9"/>
          <c:order val="9"/>
          <c:tx>
            <c:strRef>
              <c:f>'old sheet'!$K$3</c:f>
              <c:strCache>
                <c:ptCount val="1"/>
                <c:pt idx="0">
                  <c:v>Sum of Avg goals coceded per game</c:v>
                </c:pt>
              </c:strCache>
            </c:strRef>
          </c:tx>
          <c:spPr>
            <a:solidFill>
              <a:schemeClr val="accent4">
                <a:lumMod val="60000"/>
              </a:schemeClr>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sheet'!$K$4:$K$29</c:f>
              <c:numCache>
                <c:formatCode>General</c:formatCode>
                <c:ptCount val="25"/>
                <c:pt idx="0">
                  <c:v>3.9210526315789473</c:v>
                </c:pt>
                <c:pt idx="1">
                  <c:v>5.1052631578947372</c:v>
                </c:pt>
                <c:pt idx="2">
                  <c:v>2.7894736842105265</c:v>
                </c:pt>
                <c:pt idx="3">
                  <c:v>2.2105263157894735</c:v>
                </c:pt>
                <c:pt idx="4">
                  <c:v>4.4473684210526319</c:v>
                </c:pt>
                <c:pt idx="5">
                  <c:v>4.1578947368421053</c:v>
                </c:pt>
                <c:pt idx="6">
                  <c:v>3.7894736842105261</c:v>
                </c:pt>
                <c:pt idx="7">
                  <c:v>4.9736842105263159</c:v>
                </c:pt>
                <c:pt idx="8">
                  <c:v>5.1578947368421044</c:v>
                </c:pt>
                <c:pt idx="9">
                  <c:v>2.1578947368421053</c:v>
                </c:pt>
                <c:pt idx="10">
                  <c:v>4.3684210526315788</c:v>
                </c:pt>
                <c:pt idx="11">
                  <c:v>4.8157894736842106</c:v>
                </c:pt>
                <c:pt idx="12">
                  <c:v>3.3157894736842106</c:v>
                </c:pt>
                <c:pt idx="13">
                  <c:v>2.9736842105263155</c:v>
                </c:pt>
                <c:pt idx="14">
                  <c:v>4.1842105263157894</c:v>
                </c:pt>
                <c:pt idx="15">
                  <c:v>5.0789473684210531</c:v>
                </c:pt>
                <c:pt idx="16">
                  <c:v>4.1842105263157894</c:v>
                </c:pt>
                <c:pt idx="17">
                  <c:v>0.89473684210526316</c:v>
                </c:pt>
                <c:pt idx="18">
                  <c:v>2.6842105263157894</c:v>
                </c:pt>
                <c:pt idx="19">
                  <c:v>6.0263157894736841</c:v>
                </c:pt>
                <c:pt idx="20">
                  <c:v>4.2894736842105265</c:v>
                </c:pt>
                <c:pt idx="21">
                  <c:v>3.7105263157894735</c:v>
                </c:pt>
                <c:pt idx="22">
                  <c:v>2</c:v>
                </c:pt>
                <c:pt idx="23">
                  <c:v>4.8684210526315788</c:v>
                </c:pt>
                <c:pt idx="24">
                  <c:v>4.2631578947368416</c:v>
                </c:pt>
              </c:numCache>
            </c:numRef>
          </c:val>
          <c:extLst>
            <c:ext xmlns:c16="http://schemas.microsoft.com/office/drawing/2014/chart" uri="{C3380CC4-5D6E-409C-BE32-E72D297353CC}">
              <c16:uniqueId val="{00000009-1CA5-4FB4-8476-0B285D0429FA}"/>
            </c:ext>
          </c:extLst>
        </c:ser>
        <c:ser>
          <c:idx val="10"/>
          <c:order val="10"/>
          <c:tx>
            <c:strRef>
              <c:f>'old sheet'!$L$3</c:f>
              <c:strCache>
                <c:ptCount val="1"/>
                <c:pt idx="0">
                  <c:v>Sum of Total Win</c:v>
                </c:pt>
              </c:strCache>
            </c:strRef>
          </c:tx>
          <c:spPr>
            <a:solidFill>
              <a:schemeClr val="accent5">
                <a:lumMod val="60000"/>
              </a:schemeClr>
            </a:solidFill>
            <a:ln>
              <a:noFill/>
            </a:ln>
            <a:effectLst/>
          </c:spPr>
          <c:invertIfNegative val="0"/>
          <c:cat>
            <c:strRef>
              <c:f>'old sheet'!$A$4:$A$29</c:f>
              <c:strCache>
                <c:ptCount val="25"/>
                <c:pt idx="0">
                  <c:v>Arsenal</c:v>
                </c:pt>
                <c:pt idx="1">
                  <c:v>Aston Villa</c:v>
                </c:pt>
                <c:pt idx="2">
                  <c:v>Bournemouth</c:v>
                </c:pt>
                <c:pt idx="3">
                  <c:v>Brentford</c:v>
                </c:pt>
                <c:pt idx="4">
                  <c:v>Brighton</c:v>
                </c:pt>
                <c:pt idx="5">
                  <c:v>Burnley</c:v>
                </c:pt>
                <c:pt idx="6">
                  <c:v>Chelsea</c:v>
                </c:pt>
                <c:pt idx="7">
                  <c:v>Crystal Palace</c:v>
                </c:pt>
                <c:pt idx="8">
                  <c:v>Everton</c:v>
                </c:pt>
                <c:pt idx="9">
                  <c:v>Fulham</c:v>
                </c:pt>
                <c:pt idx="10">
                  <c:v>Leeds</c:v>
                </c:pt>
                <c:pt idx="11">
                  <c:v>Leicester</c:v>
                </c:pt>
                <c:pt idx="12">
                  <c:v>Liverpool</c:v>
                </c:pt>
                <c:pt idx="13">
                  <c:v>Man City</c:v>
                </c:pt>
                <c:pt idx="14">
                  <c:v>Man Utd</c:v>
                </c:pt>
                <c:pt idx="15">
                  <c:v>Newcastle</c:v>
                </c:pt>
                <c:pt idx="16">
                  <c:v>Norwich</c:v>
                </c:pt>
                <c:pt idx="17">
                  <c:v>Nottingham Forest</c:v>
                </c:pt>
                <c:pt idx="18">
                  <c:v>Sheffield Utd</c:v>
                </c:pt>
                <c:pt idx="19">
                  <c:v>Southampton</c:v>
                </c:pt>
                <c:pt idx="20">
                  <c:v>Spurs</c:v>
                </c:pt>
                <c:pt idx="21">
                  <c:v>Watford</c:v>
                </c:pt>
                <c:pt idx="22">
                  <c:v>West Brom</c:v>
                </c:pt>
                <c:pt idx="23">
                  <c:v>West Ham</c:v>
                </c:pt>
                <c:pt idx="24">
                  <c:v>Wolves</c:v>
                </c:pt>
              </c:strCache>
            </c:strRef>
          </c:cat>
          <c:val>
            <c:numRef>
              <c:f>'old sheet'!$L$4:$L$29</c:f>
              <c:numCache>
                <c:formatCode>General</c:formatCode>
                <c:ptCount val="25"/>
                <c:pt idx="0">
                  <c:v>69</c:v>
                </c:pt>
                <c:pt idx="1">
                  <c:v>45</c:v>
                </c:pt>
                <c:pt idx="2">
                  <c:v>13</c:v>
                </c:pt>
                <c:pt idx="3">
                  <c:v>20</c:v>
                </c:pt>
                <c:pt idx="4">
                  <c:v>39</c:v>
                </c:pt>
                <c:pt idx="5">
                  <c:v>32</c:v>
                </c:pt>
                <c:pt idx="6">
                  <c:v>68</c:v>
                </c:pt>
                <c:pt idx="7">
                  <c:v>40</c:v>
                </c:pt>
                <c:pt idx="8">
                  <c:v>44</c:v>
                </c:pt>
                <c:pt idx="9">
                  <c:v>14</c:v>
                </c:pt>
                <c:pt idx="10">
                  <c:v>31</c:v>
                </c:pt>
                <c:pt idx="11">
                  <c:v>57</c:v>
                </c:pt>
                <c:pt idx="12">
                  <c:v>88</c:v>
                </c:pt>
                <c:pt idx="13">
                  <c:v>95</c:v>
                </c:pt>
                <c:pt idx="14">
                  <c:v>67</c:v>
                </c:pt>
                <c:pt idx="15">
                  <c:v>46</c:v>
                </c:pt>
                <c:pt idx="16">
                  <c:v>10</c:v>
                </c:pt>
                <c:pt idx="17">
                  <c:v>5</c:v>
                </c:pt>
                <c:pt idx="18">
                  <c:v>21</c:v>
                </c:pt>
                <c:pt idx="19">
                  <c:v>40</c:v>
                </c:pt>
                <c:pt idx="20">
                  <c:v>66</c:v>
                </c:pt>
                <c:pt idx="21">
                  <c:v>14</c:v>
                </c:pt>
                <c:pt idx="22">
                  <c:v>5</c:v>
                </c:pt>
                <c:pt idx="23">
                  <c:v>49</c:v>
                </c:pt>
                <c:pt idx="24">
                  <c:v>46</c:v>
                </c:pt>
              </c:numCache>
            </c:numRef>
          </c:val>
          <c:extLst>
            <c:ext xmlns:c16="http://schemas.microsoft.com/office/drawing/2014/chart" uri="{C3380CC4-5D6E-409C-BE32-E72D297353CC}">
              <c16:uniqueId val="{0000000A-1CA5-4FB4-8476-0B285D0429FA}"/>
            </c:ext>
          </c:extLst>
        </c:ser>
        <c:dLbls>
          <c:showLegendKey val="0"/>
          <c:showVal val="0"/>
          <c:showCatName val="0"/>
          <c:showSerName val="0"/>
          <c:showPercent val="0"/>
          <c:showBubbleSize val="0"/>
        </c:dLbls>
        <c:gapWidth val="150"/>
        <c:overlap val="100"/>
        <c:axId val="1844505240"/>
        <c:axId val="1844507536"/>
      </c:barChart>
      <c:catAx>
        <c:axId val="1844505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07536"/>
        <c:crosses val="autoZero"/>
        <c:auto val="1"/>
        <c:lblAlgn val="ctr"/>
        <c:lblOffset val="100"/>
        <c:noMultiLvlLbl val="0"/>
      </c:catAx>
      <c:valAx>
        <c:axId val="184450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05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v2.xlsx]new table!PivotTable5</c:name>
    <c:fmtId val="13"/>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 table'!$D$33</c:f>
              <c:strCache>
                <c:ptCount val="1"/>
                <c:pt idx="0">
                  <c:v>Sum of Total Win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table'!$D$34:$D$69</c:f>
              <c:numCache>
                <c:formatCode>General</c:formatCode>
                <c:ptCount val="18"/>
                <c:pt idx="0">
                  <c:v>15</c:v>
                </c:pt>
                <c:pt idx="1">
                  <c:v>7</c:v>
                </c:pt>
                <c:pt idx="2">
                  <c:v>9</c:v>
                </c:pt>
                <c:pt idx="3">
                  <c:v>8</c:v>
                </c:pt>
                <c:pt idx="4">
                  <c:v>6</c:v>
                </c:pt>
                <c:pt idx="5">
                  <c:v>3</c:v>
                </c:pt>
                <c:pt idx="6">
                  <c:v>9</c:v>
                </c:pt>
                <c:pt idx="7">
                  <c:v>4</c:v>
                </c:pt>
                <c:pt idx="8">
                  <c:v>5</c:v>
                </c:pt>
                <c:pt idx="9">
                  <c:v>8</c:v>
                </c:pt>
                <c:pt idx="10">
                  <c:v>13</c:v>
                </c:pt>
                <c:pt idx="11">
                  <c:v>12</c:v>
                </c:pt>
                <c:pt idx="12">
                  <c:v>10</c:v>
                </c:pt>
                <c:pt idx="13">
                  <c:v>5</c:v>
                </c:pt>
                <c:pt idx="14">
                  <c:v>4</c:v>
                </c:pt>
                <c:pt idx="15">
                  <c:v>10</c:v>
                </c:pt>
                <c:pt idx="16">
                  <c:v>4</c:v>
                </c:pt>
                <c:pt idx="17">
                  <c:v>4</c:v>
                </c:pt>
              </c:numCache>
            </c:numRef>
          </c:val>
          <c:smooth val="0"/>
          <c:extLst>
            <c:ext xmlns:c16="http://schemas.microsoft.com/office/drawing/2014/chart" uri="{C3380CC4-5D6E-409C-BE32-E72D297353CC}">
              <c16:uniqueId val="{00000000-88B8-4C85-8B6A-EB60097B4AAD}"/>
            </c:ext>
          </c:extLst>
        </c:ser>
        <c:ser>
          <c:idx val="1"/>
          <c:order val="1"/>
          <c:tx>
            <c:strRef>
              <c:f>'new table'!$E$33</c:f>
              <c:strCache>
                <c:ptCount val="1"/>
                <c:pt idx="0">
                  <c:v>Sum of Home Win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table'!$E$34:$E$69</c:f>
              <c:numCache>
                <c:formatCode>General</c:formatCode>
                <c:ptCount val="18"/>
                <c:pt idx="0">
                  <c:v>7</c:v>
                </c:pt>
                <c:pt idx="1">
                  <c:v>5</c:v>
                </c:pt>
                <c:pt idx="2">
                  <c:v>4</c:v>
                </c:pt>
                <c:pt idx="3">
                  <c:v>5</c:v>
                </c:pt>
                <c:pt idx="4">
                  <c:v>4</c:v>
                </c:pt>
                <c:pt idx="5">
                  <c:v>2</c:v>
                </c:pt>
                <c:pt idx="6">
                  <c:v>5</c:v>
                </c:pt>
                <c:pt idx="7">
                  <c:v>3</c:v>
                </c:pt>
                <c:pt idx="8">
                  <c:v>2</c:v>
                </c:pt>
                <c:pt idx="9">
                  <c:v>6</c:v>
                </c:pt>
                <c:pt idx="10">
                  <c:v>8</c:v>
                </c:pt>
                <c:pt idx="11">
                  <c:v>7</c:v>
                </c:pt>
                <c:pt idx="12">
                  <c:v>6</c:v>
                </c:pt>
                <c:pt idx="13">
                  <c:v>4</c:v>
                </c:pt>
                <c:pt idx="14">
                  <c:v>1</c:v>
                </c:pt>
                <c:pt idx="15">
                  <c:v>6</c:v>
                </c:pt>
                <c:pt idx="16">
                  <c:v>3</c:v>
                </c:pt>
                <c:pt idx="17">
                  <c:v>3</c:v>
                </c:pt>
              </c:numCache>
            </c:numRef>
          </c:val>
          <c:smooth val="0"/>
          <c:extLst>
            <c:ext xmlns:c16="http://schemas.microsoft.com/office/drawing/2014/chart" uri="{C3380CC4-5D6E-409C-BE32-E72D297353CC}">
              <c16:uniqueId val="{00000001-88B8-4C85-8B6A-EB60097B4AAD}"/>
            </c:ext>
          </c:extLst>
        </c:ser>
        <c:ser>
          <c:idx val="2"/>
          <c:order val="2"/>
          <c:tx>
            <c:strRef>
              <c:f>'new table'!$F$33</c:f>
              <c:strCache>
                <c:ptCount val="1"/>
                <c:pt idx="0">
                  <c:v>Sum of Away Win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table'!$F$34:$F$69</c:f>
              <c:numCache>
                <c:formatCode>General</c:formatCode>
                <c:ptCount val="18"/>
                <c:pt idx="0">
                  <c:v>8</c:v>
                </c:pt>
                <c:pt idx="1">
                  <c:v>2</c:v>
                </c:pt>
                <c:pt idx="2">
                  <c:v>5</c:v>
                </c:pt>
                <c:pt idx="3">
                  <c:v>3</c:v>
                </c:pt>
                <c:pt idx="4">
                  <c:v>2</c:v>
                </c:pt>
                <c:pt idx="5">
                  <c:v>1</c:v>
                </c:pt>
                <c:pt idx="6">
                  <c:v>4</c:v>
                </c:pt>
                <c:pt idx="7">
                  <c:v>1</c:v>
                </c:pt>
                <c:pt idx="8">
                  <c:v>3</c:v>
                </c:pt>
                <c:pt idx="9">
                  <c:v>2</c:v>
                </c:pt>
                <c:pt idx="10">
                  <c:v>5</c:v>
                </c:pt>
                <c:pt idx="11">
                  <c:v>5</c:v>
                </c:pt>
                <c:pt idx="12">
                  <c:v>4</c:v>
                </c:pt>
                <c:pt idx="13">
                  <c:v>1</c:v>
                </c:pt>
                <c:pt idx="14">
                  <c:v>3</c:v>
                </c:pt>
                <c:pt idx="15">
                  <c:v>4</c:v>
                </c:pt>
                <c:pt idx="16">
                  <c:v>1</c:v>
                </c:pt>
                <c:pt idx="17">
                  <c:v>1</c:v>
                </c:pt>
              </c:numCache>
            </c:numRef>
          </c:val>
          <c:smooth val="0"/>
          <c:extLst>
            <c:ext xmlns:c16="http://schemas.microsoft.com/office/drawing/2014/chart" uri="{C3380CC4-5D6E-409C-BE32-E72D297353CC}">
              <c16:uniqueId val="{00000002-88B8-4C85-8B6A-EB60097B4AAD}"/>
            </c:ext>
          </c:extLst>
        </c:ser>
        <c:ser>
          <c:idx val="3"/>
          <c:order val="3"/>
          <c:tx>
            <c:strRef>
              <c:f>'new table'!$G$33</c:f>
              <c:strCache>
                <c:ptCount val="1"/>
                <c:pt idx="0">
                  <c:v>Sum of Goals Score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table'!$G$34:$G$69</c:f>
              <c:numCache>
                <c:formatCode>General</c:formatCode>
                <c:ptCount val="18"/>
                <c:pt idx="0">
                  <c:v>42</c:v>
                </c:pt>
                <c:pt idx="1">
                  <c:v>22</c:v>
                </c:pt>
                <c:pt idx="2">
                  <c:v>35</c:v>
                </c:pt>
                <c:pt idx="3">
                  <c:v>22</c:v>
                </c:pt>
                <c:pt idx="4">
                  <c:v>18</c:v>
                </c:pt>
                <c:pt idx="5">
                  <c:v>15</c:v>
                </c:pt>
                <c:pt idx="6">
                  <c:v>32</c:v>
                </c:pt>
                <c:pt idx="7">
                  <c:v>26</c:v>
                </c:pt>
                <c:pt idx="8">
                  <c:v>26</c:v>
                </c:pt>
                <c:pt idx="9">
                  <c:v>34</c:v>
                </c:pt>
                <c:pt idx="10">
                  <c:v>50</c:v>
                </c:pt>
                <c:pt idx="11">
                  <c:v>30</c:v>
                </c:pt>
                <c:pt idx="12">
                  <c:v>33</c:v>
                </c:pt>
                <c:pt idx="13">
                  <c:v>15</c:v>
                </c:pt>
                <c:pt idx="14">
                  <c:v>17</c:v>
                </c:pt>
                <c:pt idx="15">
                  <c:v>39</c:v>
                </c:pt>
                <c:pt idx="16">
                  <c:v>15</c:v>
                </c:pt>
                <c:pt idx="17">
                  <c:v>12</c:v>
                </c:pt>
              </c:numCache>
            </c:numRef>
          </c:val>
          <c:smooth val="0"/>
          <c:extLst>
            <c:ext xmlns:c16="http://schemas.microsoft.com/office/drawing/2014/chart" uri="{C3380CC4-5D6E-409C-BE32-E72D297353CC}">
              <c16:uniqueId val="{00000003-88B8-4C85-8B6A-EB60097B4AAD}"/>
            </c:ext>
          </c:extLst>
        </c:ser>
        <c:dLbls>
          <c:showLegendKey val="0"/>
          <c:showVal val="0"/>
          <c:showCatName val="0"/>
          <c:showSerName val="0"/>
          <c:showPercent val="0"/>
          <c:showBubbleSize val="0"/>
        </c:dLbls>
        <c:marker val="1"/>
        <c:smooth val="0"/>
        <c:axId val="744674032"/>
        <c:axId val="744673376"/>
      </c:lineChart>
      <c:catAx>
        <c:axId val="74467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3376"/>
        <c:crosses val="autoZero"/>
        <c:auto val="1"/>
        <c:lblAlgn val="ctr"/>
        <c:lblOffset val="100"/>
        <c:noMultiLvlLbl val="0"/>
      </c:catAx>
      <c:valAx>
        <c:axId val="74467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v2.xlsx]new table!PivotTable6</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 table'!$K$33</c:f>
              <c:strCache>
                <c:ptCount val="1"/>
                <c:pt idx="0">
                  <c:v>Total Draw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'new table'!$J$34:$J$69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table'!$K$34:$K$69</c:f>
              <c:numCache>
                <c:formatCode>General</c:formatCode>
                <c:ptCount val="18"/>
                <c:pt idx="0">
                  <c:v>2</c:v>
                </c:pt>
                <c:pt idx="1">
                  <c:v>4</c:v>
                </c:pt>
                <c:pt idx="2">
                  <c:v>3</c:v>
                </c:pt>
                <c:pt idx="3">
                  <c:v>4</c:v>
                </c:pt>
                <c:pt idx="4">
                  <c:v>5</c:v>
                </c:pt>
                <c:pt idx="5">
                  <c:v>6</c:v>
                </c:pt>
                <c:pt idx="6">
                  <c:v>4</c:v>
                </c:pt>
                <c:pt idx="7">
                  <c:v>5</c:v>
                </c:pt>
                <c:pt idx="8">
                  <c:v>2</c:v>
                </c:pt>
                <c:pt idx="9">
                  <c:v>4</c:v>
                </c:pt>
                <c:pt idx="10">
                  <c:v>3</c:v>
                </c:pt>
                <c:pt idx="11">
                  <c:v>3</c:v>
                </c:pt>
                <c:pt idx="12">
                  <c:v>8</c:v>
                </c:pt>
                <c:pt idx="13">
                  <c:v>5</c:v>
                </c:pt>
                <c:pt idx="14">
                  <c:v>3</c:v>
                </c:pt>
                <c:pt idx="15">
                  <c:v>3</c:v>
                </c:pt>
                <c:pt idx="16">
                  <c:v>3</c:v>
                </c:pt>
                <c:pt idx="17">
                  <c:v>5</c:v>
                </c:pt>
              </c:numCache>
            </c:numRef>
          </c:val>
          <c:smooth val="0"/>
          <c:extLst>
            <c:ext xmlns:c16="http://schemas.microsoft.com/office/drawing/2014/chart" uri="{C3380CC4-5D6E-409C-BE32-E72D297353CC}">
              <c16:uniqueId val="{00000000-F3BA-4AFA-B86B-5C9D9A16A9E4}"/>
            </c:ext>
          </c:extLst>
        </c:ser>
        <c:ser>
          <c:idx val="1"/>
          <c:order val="1"/>
          <c:tx>
            <c:strRef>
              <c:f>'new table'!$L$33</c:f>
              <c:strCache>
                <c:ptCount val="1"/>
                <c:pt idx="0">
                  <c:v>Home Draw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'new table'!$J$34:$J$69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table'!$L$34:$L$69</c:f>
              <c:numCache>
                <c:formatCode>General</c:formatCode>
                <c:ptCount val="18"/>
                <c:pt idx="0">
                  <c:v>1</c:v>
                </c:pt>
                <c:pt idx="1">
                  <c:v>2</c:v>
                </c:pt>
                <c:pt idx="2">
                  <c:v>2</c:v>
                </c:pt>
                <c:pt idx="3">
                  <c:v>2</c:v>
                </c:pt>
                <c:pt idx="4">
                  <c:v>2</c:v>
                </c:pt>
                <c:pt idx="5">
                  <c:v>2</c:v>
                </c:pt>
                <c:pt idx="6">
                  <c:v>3</c:v>
                </c:pt>
                <c:pt idx="7">
                  <c:v>3</c:v>
                </c:pt>
                <c:pt idx="8">
                  <c:v>2</c:v>
                </c:pt>
                <c:pt idx="9">
                  <c:v>2</c:v>
                </c:pt>
                <c:pt idx="10">
                  <c:v>1</c:v>
                </c:pt>
                <c:pt idx="11">
                  <c:v>1</c:v>
                </c:pt>
                <c:pt idx="12">
                  <c:v>4</c:v>
                </c:pt>
                <c:pt idx="13">
                  <c:v>3</c:v>
                </c:pt>
                <c:pt idx="14">
                  <c:v>3</c:v>
                </c:pt>
                <c:pt idx="15">
                  <c:v>0</c:v>
                </c:pt>
                <c:pt idx="16">
                  <c:v>1</c:v>
                </c:pt>
                <c:pt idx="17">
                  <c:v>2</c:v>
                </c:pt>
              </c:numCache>
            </c:numRef>
          </c:val>
          <c:smooth val="0"/>
          <c:extLst>
            <c:ext xmlns:c16="http://schemas.microsoft.com/office/drawing/2014/chart" uri="{C3380CC4-5D6E-409C-BE32-E72D297353CC}">
              <c16:uniqueId val="{00000001-F3BA-4AFA-B86B-5C9D9A16A9E4}"/>
            </c:ext>
          </c:extLst>
        </c:ser>
        <c:ser>
          <c:idx val="2"/>
          <c:order val="2"/>
          <c:tx>
            <c:strRef>
              <c:f>'new table'!$M$33</c:f>
              <c:strCache>
                <c:ptCount val="1"/>
                <c:pt idx="0">
                  <c:v>Away Draw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'new table'!$J$34:$J$69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table'!$M$34:$M$69</c:f>
              <c:numCache>
                <c:formatCode>General</c:formatCode>
                <c:ptCount val="18"/>
                <c:pt idx="0">
                  <c:v>1</c:v>
                </c:pt>
                <c:pt idx="1">
                  <c:v>2</c:v>
                </c:pt>
                <c:pt idx="2">
                  <c:v>1</c:v>
                </c:pt>
                <c:pt idx="3">
                  <c:v>2</c:v>
                </c:pt>
                <c:pt idx="4">
                  <c:v>3</c:v>
                </c:pt>
                <c:pt idx="5">
                  <c:v>4</c:v>
                </c:pt>
                <c:pt idx="6">
                  <c:v>1</c:v>
                </c:pt>
                <c:pt idx="7">
                  <c:v>2</c:v>
                </c:pt>
                <c:pt idx="8">
                  <c:v>0</c:v>
                </c:pt>
                <c:pt idx="9">
                  <c:v>2</c:v>
                </c:pt>
                <c:pt idx="10">
                  <c:v>2</c:v>
                </c:pt>
                <c:pt idx="11">
                  <c:v>2</c:v>
                </c:pt>
                <c:pt idx="12">
                  <c:v>4</c:v>
                </c:pt>
                <c:pt idx="13">
                  <c:v>2</c:v>
                </c:pt>
                <c:pt idx="14">
                  <c:v>0</c:v>
                </c:pt>
                <c:pt idx="15">
                  <c:v>3</c:v>
                </c:pt>
                <c:pt idx="16">
                  <c:v>2</c:v>
                </c:pt>
                <c:pt idx="17">
                  <c:v>3</c:v>
                </c:pt>
              </c:numCache>
            </c:numRef>
          </c:val>
          <c:smooth val="0"/>
          <c:extLst>
            <c:ext xmlns:c16="http://schemas.microsoft.com/office/drawing/2014/chart" uri="{C3380CC4-5D6E-409C-BE32-E72D297353CC}">
              <c16:uniqueId val="{00000002-F3BA-4AFA-B86B-5C9D9A16A9E4}"/>
            </c:ext>
          </c:extLst>
        </c:ser>
        <c:dLbls>
          <c:showLegendKey val="0"/>
          <c:showVal val="0"/>
          <c:showCatName val="0"/>
          <c:showSerName val="0"/>
          <c:showPercent val="0"/>
          <c:showBubbleSize val="0"/>
        </c:dLbls>
        <c:marker val="1"/>
        <c:smooth val="0"/>
        <c:axId val="979375528"/>
        <c:axId val="979372904"/>
      </c:lineChart>
      <c:catAx>
        <c:axId val="979375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72904"/>
        <c:crosses val="autoZero"/>
        <c:auto val="1"/>
        <c:lblAlgn val="ctr"/>
        <c:lblOffset val="100"/>
        <c:noMultiLvlLbl val="0"/>
      </c:catAx>
      <c:valAx>
        <c:axId val="979372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75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v2.xlsx]new table!PivotTable7</c:name>
    <c:fmtId val="8"/>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 table'!$Q$32</c:f>
              <c:strCache>
                <c:ptCount val="1"/>
                <c:pt idx="0">
                  <c:v>Total Lost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'new table'!$P$33:$P$68</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Southampton</c:v>
                  </c:pt>
                  <c:pt idx="1">
                    <c:v>West Ham</c:v>
                  </c:pt>
                  <c:pt idx="2">
                    <c:v>Leicester</c:v>
                  </c:pt>
                  <c:pt idx="3">
                    <c:v>Wolves</c:v>
                  </c:pt>
                  <c:pt idx="4">
                    <c:v>Everton</c:v>
                  </c:pt>
                  <c:pt idx="5">
                    <c:v>Nottingham Forest</c:v>
                  </c:pt>
                  <c:pt idx="6">
                    <c:v>Leeds</c:v>
                  </c:pt>
                  <c:pt idx="7">
                    <c:v>Aston Villa</c:v>
                  </c:pt>
                  <c:pt idx="8">
                    <c:v>Crystal Palace</c:v>
                  </c:pt>
                  <c:pt idx="9">
                    <c:v>Spurs</c:v>
                  </c:pt>
                  <c:pt idx="10">
                    <c:v>Fulham</c:v>
                  </c:pt>
                  <c:pt idx="11">
                    <c:v>Chelsea</c:v>
                  </c:pt>
                  <c:pt idx="12">
                    <c:v>Brighton</c:v>
                  </c:pt>
                  <c:pt idx="13">
                    <c:v>Liverpool</c:v>
                  </c:pt>
                  <c:pt idx="14">
                    <c:v>Man Utd</c:v>
                  </c:pt>
                  <c:pt idx="15">
                    <c:v>Man City</c:v>
                  </c:pt>
                  <c:pt idx="16">
                    <c:v>Arsenal</c:v>
                  </c:pt>
                  <c:pt idx="17">
                    <c:v>Newcastle</c:v>
                  </c:pt>
                </c:lvl>
              </c:multiLvlStrCache>
            </c:multiLvlStrRef>
          </c:cat>
          <c:val>
            <c:numRef>
              <c:f>'new table'!$Q$33:$Q$68</c:f>
              <c:numCache>
                <c:formatCode>General</c:formatCode>
                <c:ptCount val="18"/>
                <c:pt idx="0">
                  <c:v>12</c:v>
                </c:pt>
                <c:pt idx="1">
                  <c:v>12</c:v>
                </c:pt>
                <c:pt idx="2">
                  <c:v>12</c:v>
                </c:pt>
                <c:pt idx="3">
                  <c:v>10</c:v>
                </c:pt>
                <c:pt idx="4">
                  <c:v>10</c:v>
                </c:pt>
                <c:pt idx="5">
                  <c:v>9</c:v>
                </c:pt>
                <c:pt idx="6">
                  <c:v>9</c:v>
                </c:pt>
                <c:pt idx="7">
                  <c:v>8</c:v>
                </c:pt>
                <c:pt idx="8">
                  <c:v>8</c:v>
                </c:pt>
                <c:pt idx="9">
                  <c:v>7</c:v>
                </c:pt>
                <c:pt idx="10">
                  <c:v>7</c:v>
                </c:pt>
                <c:pt idx="11">
                  <c:v>7</c:v>
                </c:pt>
                <c:pt idx="12">
                  <c:v>6</c:v>
                </c:pt>
                <c:pt idx="13">
                  <c:v>6</c:v>
                </c:pt>
                <c:pt idx="14">
                  <c:v>4</c:v>
                </c:pt>
                <c:pt idx="15">
                  <c:v>3</c:v>
                </c:pt>
                <c:pt idx="16">
                  <c:v>1</c:v>
                </c:pt>
                <c:pt idx="17">
                  <c:v>1</c:v>
                </c:pt>
              </c:numCache>
            </c:numRef>
          </c:val>
          <c:smooth val="0"/>
          <c:extLst>
            <c:ext xmlns:c16="http://schemas.microsoft.com/office/drawing/2014/chart" uri="{C3380CC4-5D6E-409C-BE32-E72D297353CC}">
              <c16:uniqueId val="{00000000-AD38-4593-95FF-10B3EEA97237}"/>
            </c:ext>
          </c:extLst>
        </c:ser>
        <c:ser>
          <c:idx val="1"/>
          <c:order val="1"/>
          <c:tx>
            <c:strRef>
              <c:f>'new table'!$R$32</c:f>
              <c:strCache>
                <c:ptCount val="1"/>
                <c:pt idx="0">
                  <c:v>Home Lose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'new table'!$P$33:$P$68</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Southampton</c:v>
                  </c:pt>
                  <c:pt idx="1">
                    <c:v>West Ham</c:v>
                  </c:pt>
                  <c:pt idx="2">
                    <c:v>Leicester</c:v>
                  </c:pt>
                  <c:pt idx="3">
                    <c:v>Wolves</c:v>
                  </c:pt>
                  <c:pt idx="4">
                    <c:v>Everton</c:v>
                  </c:pt>
                  <c:pt idx="5">
                    <c:v>Nottingham Forest</c:v>
                  </c:pt>
                  <c:pt idx="6">
                    <c:v>Leeds</c:v>
                  </c:pt>
                  <c:pt idx="7">
                    <c:v>Aston Villa</c:v>
                  </c:pt>
                  <c:pt idx="8">
                    <c:v>Crystal Palace</c:v>
                  </c:pt>
                  <c:pt idx="9">
                    <c:v>Spurs</c:v>
                  </c:pt>
                  <c:pt idx="10">
                    <c:v>Fulham</c:v>
                  </c:pt>
                  <c:pt idx="11">
                    <c:v>Chelsea</c:v>
                  </c:pt>
                  <c:pt idx="12">
                    <c:v>Brighton</c:v>
                  </c:pt>
                  <c:pt idx="13">
                    <c:v>Liverpool</c:v>
                  </c:pt>
                  <c:pt idx="14">
                    <c:v>Man Utd</c:v>
                  </c:pt>
                  <c:pt idx="15">
                    <c:v>Man City</c:v>
                  </c:pt>
                  <c:pt idx="16">
                    <c:v>Arsenal</c:v>
                  </c:pt>
                  <c:pt idx="17">
                    <c:v>Newcastle</c:v>
                  </c:pt>
                </c:lvl>
              </c:multiLvlStrCache>
            </c:multiLvlStrRef>
          </c:cat>
          <c:val>
            <c:numRef>
              <c:f>'new table'!$R$33:$R$68</c:f>
              <c:numCache>
                <c:formatCode>General</c:formatCode>
                <c:ptCount val="18"/>
                <c:pt idx="0">
                  <c:v>5</c:v>
                </c:pt>
                <c:pt idx="1">
                  <c:v>5</c:v>
                </c:pt>
                <c:pt idx="2">
                  <c:v>5</c:v>
                </c:pt>
                <c:pt idx="3">
                  <c:v>5</c:v>
                </c:pt>
                <c:pt idx="4">
                  <c:v>6</c:v>
                </c:pt>
                <c:pt idx="5">
                  <c:v>3</c:v>
                </c:pt>
                <c:pt idx="6">
                  <c:v>3</c:v>
                </c:pt>
                <c:pt idx="7">
                  <c:v>3</c:v>
                </c:pt>
                <c:pt idx="8">
                  <c:v>4</c:v>
                </c:pt>
                <c:pt idx="9">
                  <c:v>4</c:v>
                </c:pt>
                <c:pt idx="10">
                  <c:v>2</c:v>
                </c:pt>
                <c:pt idx="11">
                  <c:v>2</c:v>
                </c:pt>
                <c:pt idx="12">
                  <c:v>3</c:v>
                </c:pt>
                <c:pt idx="13">
                  <c:v>1</c:v>
                </c:pt>
                <c:pt idx="14">
                  <c:v>1</c:v>
                </c:pt>
                <c:pt idx="15">
                  <c:v>1</c:v>
                </c:pt>
                <c:pt idx="16">
                  <c:v>0</c:v>
                </c:pt>
                <c:pt idx="17">
                  <c:v>0</c:v>
                </c:pt>
              </c:numCache>
            </c:numRef>
          </c:val>
          <c:smooth val="0"/>
          <c:extLst>
            <c:ext xmlns:c16="http://schemas.microsoft.com/office/drawing/2014/chart" uri="{C3380CC4-5D6E-409C-BE32-E72D297353CC}">
              <c16:uniqueId val="{00000001-AD38-4593-95FF-10B3EEA97237}"/>
            </c:ext>
          </c:extLst>
        </c:ser>
        <c:ser>
          <c:idx val="2"/>
          <c:order val="2"/>
          <c:tx>
            <c:strRef>
              <c:f>'new table'!$S$32</c:f>
              <c:strCache>
                <c:ptCount val="1"/>
                <c:pt idx="0">
                  <c:v>Away Lose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'new table'!$P$33:$P$68</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Southampton</c:v>
                  </c:pt>
                  <c:pt idx="1">
                    <c:v>West Ham</c:v>
                  </c:pt>
                  <c:pt idx="2">
                    <c:v>Leicester</c:v>
                  </c:pt>
                  <c:pt idx="3">
                    <c:v>Wolves</c:v>
                  </c:pt>
                  <c:pt idx="4">
                    <c:v>Everton</c:v>
                  </c:pt>
                  <c:pt idx="5">
                    <c:v>Nottingham Forest</c:v>
                  </c:pt>
                  <c:pt idx="6">
                    <c:v>Leeds</c:v>
                  </c:pt>
                  <c:pt idx="7">
                    <c:v>Aston Villa</c:v>
                  </c:pt>
                  <c:pt idx="8">
                    <c:v>Crystal Palace</c:v>
                  </c:pt>
                  <c:pt idx="9">
                    <c:v>Spurs</c:v>
                  </c:pt>
                  <c:pt idx="10">
                    <c:v>Fulham</c:v>
                  </c:pt>
                  <c:pt idx="11">
                    <c:v>Chelsea</c:v>
                  </c:pt>
                  <c:pt idx="12">
                    <c:v>Brighton</c:v>
                  </c:pt>
                  <c:pt idx="13">
                    <c:v>Liverpool</c:v>
                  </c:pt>
                  <c:pt idx="14">
                    <c:v>Man Utd</c:v>
                  </c:pt>
                  <c:pt idx="15">
                    <c:v>Man City</c:v>
                  </c:pt>
                  <c:pt idx="16">
                    <c:v>Arsenal</c:v>
                  </c:pt>
                  <c:pt idx="17">
                    <c:v>Newcastle</c:v>
                  </c:pt>
                </c:lvl>
              </c:multiLvlStrCache>
            </c:multiLvlStrRef>
          </c:cat>
          <c:val>
            <c:numRef>
              <c:f>'new table'!$S$33:$S$68</c:f>
              <c:numCache>
                <c:formatCode>General</c:formatCode>
                <c:ptCount val="18"/>
                <c:pt idx="0">
                  <c:v>7</c:v>
                </c:pt>
                <c:pt idx="1">
                  <c:v>7</c:v>
                </c:pt>
                <c:pt idx="2">
                  <c:v>7</c:v>
                </c:pt>
                <c:pt idx="3">
                  <c:v>5</c:v>
                </c:pt>
                <c:pt idx="4">
                  <c:v>4</c:v>
                </c:pt>
                <c:pt idx="5">
                  <c:v>6</c:v>
                </c:pt>
                <c:pt idx="6">
                  <c:v>6</c:v>
                </c:pt>
                <c:pt idx="7">
                  <c:v>5</c:v>
                </c:pt>
                <c:pt idx="8">
                  <c:v>4</c:v>
                </c:pt>
                <c:pt idx="9">
                  <c:v>3</c:v>
                </c:pt>
                <c:pt idx="10">
                  <c:v>5</c:v>
                </c:pt>
                <c:pt idx="11">
                  <c:v>5</c:v>
                </c:pt>
                <c:pt idx="12">
                  <c:v>3</c:v>
                </c:pt>
                <c:pt idx="13">
                  <c:v>5</c:v>
                </c:pt>
                <c:pt idx="14">
                  <c:v>3</c:v>
                </c:pt>
                <c:pt idx="15">
                  <c:v>2</c:v>
                </c:pt>
                <c:pt idx="16">
                  <c:v>1</c:v>
                </c:pt>
                <c:pt idx="17">
                  <c:v>1</c:v>
                </c:pt>
              </c:numCache>
            </c:numRef>
          </c:val>
          <c:smooth val="0"/>
          <c:extLst>
            <c:ext xmlns:c16="http://schemas.microsoft.com/office/drawing/2014/chart" uri="{C3380CC4-5D6E-409C-BE32-E72D297353CC}">
              <c16:uniqueId val="{00000002-AD38-4593-95FF-10B3EEA97237}"/>
            </c:ext>
          </c:extLst>
        </c:ser>
        <c:dLbls>
          <c:showLegendKey val="0"/>
          <c:showVal val="0"/>
          <c:showCatName val="0"/>
          <c:showSerName val="0"/>
          <c:showPercent val="0"/>
          <c:showBubbleSize val="0"/>
        </c:dLbls>
        <c:marker val="1"/>
        <c:smooth val="0"/>
        <c:axId val="857047496"/>
        <c:axId val="857046184"/>
      </c:lineChart>
      <c:catAx>
        <c:axId val="857047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046184"/>
        <c:crosses val="autoZero"/>
        <c:auto val="1"/>
        <c:lblAlgn val="ctr"/>
        <c:lblOffset val="100"/>
        <c:noMultiLvlLbl val="0"/>
      </c:catAx>
      <c:valAx>
        <c:axId val="857046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047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v2.xlsx]old table!PivotTable21</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8795947137185E-2"/>
          <c:y val="0.15377718043396729"/>
          <c:w val="0.76077133136711583"/>
          <c:h val="0.61650806773380673"/>
        </c:manualLayout>
      </c:layout>
      <c:lineChart>
        <c:grouping val="standard"/>
        <c:varyColors val="0"/>
        <c:ser>
          <c:idx val="0"/>
          <c:order val="0"/>
          <c:tx>
            <c:strRef>
              <c:f>'old table'!$R$135</c:f>
              <c:strCache>
                <c:ptCount val="1"/>
                <c:pt idx="0">
                  <c:v>Sum of Points</c:v>
                </c:pt>
              </c:strCache>
            </c:strRef>
          </c:tx>
          <c:spPr>
            <a:ln w="28575" cap="rnd">
              <a:solidFill>
                <a:schemeClr val="accent1"/>
              </a:solidFill>
              <a:round/>
            </a:ln>
            <a:effectLst/>
          </c:spPr>
          <c:marker>
            <c:symbol val="none"/>
          </c:marker>
          <c:cat>
            <c:strRef>
              <c:f>'old table'!$Q$136:$Q$156</c:f>
              <c:strCache>
                <c:ptCount val="20"/>
                <c:pt idx="0">
                  <c:v>Arsenal</c:v>
                </c:pt>
                <c:pt idx="1">
                  <c:v>Aston Villa</c:v>
                </c:pt>
                <c:pt idx="2">
                  <c:v>Bournemouth</c:v>
                </c:pt>
                <c:pt idx="3">
                  <c:v>Brentford</c:v>
                </c:pt>
                <c:pt idx="4">
                  <c:v>Brighton</c:v>
                </c:pt>
                <c:pt idx="5">
                  <c:v>Chelsea</c:v>
                </c:pt>
                <c:pt idx="6">
                  <c:v>Crystal Palace</c:v>
                </c:pt>
                <c:pt idx="7">
                  <c:v>Everton</c:v>
                </c:pt>
                <c:pt idx="8">
                  <c:v>Fulham</c:v>
                </c:pt>
                <c:pt idx="9">
                  <c:v>Leeds</c:v>
                </c:pt>
                <c:pt idx="10">
                  <c:v>Leicester</c:v>
                </c:pt>
                <c:pt idx="11">
                  <c:v>Liverpool</c:v>
                </c:pt>
                <c:pt idx="12">
                  <c:v>Man City</c:v>
                </c:pt>
                <c:pt idx="13">
                  <c:v>Man Utd</c:v>
                </c:pt>
                <c:pt idx="14">
                  <c:v>Newcastle</c:v>
                </c:pt>
                <c:pt idx="15">
                  <c:v>Nottingham Forest</c:v>
                </c:pt>
                <c:pt idx="16">
                  <c:v>Southampton</c:v>
                </c:pt>
                <c:pt idx="17">
                  <c:v>Spurs</c:v>
                </c:pt>
                <c:pt idx="18">
                  <c:v>West Ham</c:v>
                </c:pt>
                <c:pt idx="19">
                  <c:v>Wolves</c:v>
                </c:pt>
              </c:strCache>
            </c:strRef>
          </c:cat>
          <c:val>
            <c:numRef>
              <c:f>'old table'!$R$136:$R$156</c:f>
              <c:numCache>
                <c:formatCode>General</c:formatCode>
                <c:ptCount val="20"/>
                <c:pt idx="0">
                  <c:v>47</c:v>
                </c:pt>
                <c:pt idx="1">
                  <c:v>25</c:v>
                </c:pt>
                <c:pt idx="2">
                  <c:v>16</c:v>
                </c:pt>
                <c:pt idx="3">
                  <c:v>29</c:v>
                </c:pt>
                <c:pt idx="4">
                  <c:v>30</c:v>
                </c:pt>
                <c:pt idx="5">
                  <c:v>28</c:v>
                </c:pt>
                <c:pt idx="6">
                  <c:v>23</c:v>
                </c:pt>
                <c:pt idx="7">
                  <c:v>15</c:v>
                </c:pt>
                <c:pt idx="8">
                  <c:v>31</c:v>
                </c:pt>
                <c:pt idx="9">
                  <c:v>17</c:v>
                </c:pt>
                <c:pt idx="10">
                  <c:v>17</c:v>
                </c:pt>
                <c:pt idx="11">
                  <c:v>28</c:v>
                </c:pt>
                <c:pt idx="12">
                  <c:v>42</c:v>
                </c:pt>
                <c:pt idx="13">
                  <c:v>39</c:v>
                </c:pt>
                <c:pt idx="14">
                  <c:v>38</c:v>
                </c:pt>
                <c:pt idx="15">
                  <c:v>20</c:v>
                </c:pt>
                <c:pt idx="16">
                  <c:v>15</c:v>
                </c:pt>
                <c:pt idx="17">
                  <c:v>33</c:v>
                </c:pt>
                <c:pt idx="18">
                  <c:v>15</c:v>
                </c:pt>
                <c:pt idx="19">
                  <c:v>17</c:v>
                </c:pt>
              </c:numCache>
            </c:numRef>
          </c:val>
          <c:smooth val="0"/>
          <c:extLst>
            <c:ext xmlns:c16="http://schemas.microsoft.com/office/drawing/2014/chart" uri="{C3380CC4-5D6E-409C-BE32-E72D297353CC}">
              <c16:uniqueId val="{00000000-D590-4F6F-AF99-6AD96C6CDA79}"/>
            </c:ext>
          </c:extLst>
        </c:ser>
        <c:ser>
          <c:idx val="1"/>
          <c:order val="1"/>
          <c:tx>
            <c:strRef>
              <c:f>'old table'!$S$135</c:f>
              <c:strCache>
                <c:ptCount val="1"/>
                <c:pt idx="0">
                  <c:v>Sum of Total Lost</c:v>
                </c:pt>
              </c:strCache>
            </c:strRef>
          </c:tx>
          <c:spPr>
            <a:ln w="28575" cap="rnd">
              <a:solidFill>
                <a:schemeClr val="accent2"/>
              </a:solidFill>
              <a:round/>
            </a:ln>
            <a:effectLst/>
          </c:spPr>
          <c:marker>
            <c:symbol val="none"/>
          </c:marker>
          <c:cat>
            <c:strRef>
              <c:f>'old table'!$Q$136:$Q$156</c:f>
              <c:strCache>
                <c:ptCount val="20"/>
                <c:pt idx="0">
                  <c:v>Arsenal</c:v>
                </c:pt>
                <c:pt idx="1">
                  <c:v>Aston Villa</c:v>
                </c:pt>
                <c:pt idx="2">
                  <c:v>Bournemouth</c:v>
                </c:pt>
                <c:pt idx="3">
                  <c:v>Brentford</c:v>
                </c:pt>
                <c:pt idx="4">
                  <c:v>Brighton</c:v>
                </c:pt>
                <c:pt idx="5">
                  <c:v>Chelsea</c:v>
                </c:pt>
                <c:pt idx="6">
                  <c:v>Crystal Palace</c:v>
                </c:pt>
                <c:pt idx="7">
                  <c:v>Everton</c:v>
                </c:pt>
                <c:pt idx="8">
                  <c:v>Fulham</c:v>
                </c:pt>
                <c:pt idx="9">
                  <c:v>Leeds</c:v>
                </c:pt>
                <c:pt idx="10">
                  <c:v>Leicester</c:v>
                </c:pt>
                <c:pt idx="11">
                  <c:v>Liverpool</c:v>
                </c:pt>
                <c:pt idx="12">
                  <c:v>Man City</c:v>
                </c:pt>
                <c:pt idx="13">
                  <c:v>Man Utd</c:v>
                </c:pt>
                <c:pt idx="14">
                  <c:v>Newcastle</c:v>
                </c:pt>
                <c:pt idx="15">
                  <c:v>Nottingham Forest</c:v>
                </c:pt>
                <c:pt idx="16">
                  <c:v>Southampton</c:v>
                </c:pt>
                <c:pt idx="17">
                  <c:v>Spurs</c:v>
                </c:pt>
                <c:pt idx="18">
                  <c:v>West Ham</c:v>
                </c:pt>
                <c:pt idx="19">
                  <c:v>Wolves</c:v>
                </c:pt>
              </c:strCache>
            </c:strRef>
          </c:cat>
          <c:val>
            <c:numRef>
              <c:f>'old table'!$S$136:$S$156</c:f>
              <c:numCache>
                <c:formatCode>General</c:formatCode>
                <c:ptCount val="20"/>
                <c:pt idx="0">
                  <c:v>1</c:v>
                </c:pt>
                <c:pt idx="1">
                  <c:v>8</c:v>
                </c:pt>
                <c:pt idx="2">
                  <c:v>11</c:v>
                </c:pt>
                <c:pt idx="3">
                  <c:v>4</c:v>
                </c:pt>
                <c:pt idx="4">
                  <c:v>6</c:v>
                </c:pt>
                <c:pt idx="5">
                  <c:v>7</c:v>
                </c:pt>
                <c:pt idx="6">
                  <c:v>8</c:v>
                </c:pt>
                <c:pt idx="7">
                  <c:v>10</c:v>
                </c:pt>
                <c:pt idx="8">
                  <c:v>7</c:v>
                </c:pt>
                <c:pt idx="9">
                  <c:v>9</c:v>
                </c:pt>
                <c:pt idx="10">
                  <c:v>12</c:v>
                </c:pt>
                <c:pt idx="11">
                  <c:v>6</c:v>
                </c:pt>
                <c:pt idx="12">
                  <c:v>3</c:v>
                </c:pt>
                <c:pt idx="13">
                  <c:v>4</c:v>
                </c:pt>
                <c:pt idx="14">
                  <c:v>1</c:v>
                </c:pt>
                <c:pt idx="15">
                  <c:v>9</c:v>
                </c:pt>
                <c:pt idx="16">
                  <c:v>12</c:v>
                </c:pt>
                <c:pt idx="17">
                  <c:v>7</c:v>
                </c:pt>
                <c:pt idx="18">
                  <c:v>12</c:v>
                </c:pt>
                <c:pt idx="19">
                  <c:v>10</c:v>
                </c:pt>
              </c:numCache>
            </c:numRef>
          </c:val>
          <c:smooth val="0"/>
          <c:extLst>
            <c:ext xmlns:c16="http://schemas.microsoft.com/office/drawing/2014/chart" uri="{C3380CC4-5D6E-409C-BE32-E72D297353CC}">
              <c16:uniqueId val="{00000013-3D08-4E1F-BD89-EFBED95038DB}"/>
            </c:ext>
          </c:extLst>
        </c:ser>
        <c:ser>
          <c:idx val="2"/>
          <c:order val="2"/>
          <c:tx>
            <c:strRef>
              <c:f>'old table'!$T$135</c:f>
              <c:strCache>
                <c:ptCount val="1"/>
                <c:pt idx="0">
                  <c:v>Sum of Home Lose </c:v>
                </c:pt>
              </c:strCache>
            </c:strRef>
          </c:tx>
          <c:spPr>
            <a:ln w="28575" cap="rnd">
              <a:solidFill>
                <a:schemeClr val="accent3"/>
              </a:solidFill>
              <a:round/>
            </a:ln>
            <a:effectLst/>
          </c:spPr>
          <c:marker>
            <c:symbol val="none"/>
          </c:marker>
          <c:cat>
            <c:strRef>
              <c:f>'old table'!$Q$136:$Q$156</c:f>
              <c:strCache>
                <c:ptCount val="20"/>
                <c:pt idx="0">
                  <c:v>Arsenal</c:v>
                </c:pt>
                <c:pt idx="1">
                  <c:v>Aston Villa</c:v>
                </c:pt>
                <c:pt idx="2">
                  <c:v>Bournemouth</c:v>
                </c:pt>
                <c:pt idx="3">
                  <c:v>Brentford</c:v>
                </c:pt>
                <c:pt idx="4">
                  <c:v>Brighton</c:v>
                </c:pt>
                <c:pt idx="5">
                  <c:v>Chelsea</c:v>
                </c:pt>
                <c:pt idx="6">
                  <c:v>Crystal Palace</c:v>
                </c:pt>
                <c:pt idx="7">
                  <c:v>Everton</c:v>
                </c:pt>
                <c:pt idx="8">
                  <c:v>Fulham</c:v>
                </c:pt>
                <c:pt idx="9">
                  <c:v>Leeds</c:v>
                </c:pt>
                <c:pt idx="10">
                  <c:v>Leicester</c:v>
                </c:pt>
                <c:pt idx="11">
                  <c:v>Liverpool</c:v>
                </c:pt>
                <c:pt idx="12">
                  <c:v>Man City</c:v>
                </c:pt>
                <c:pt idx="13">
                  <c:v>Man Utd</c:v>
                </c:pt>
                <c:pt idx="14">
                  <c:v>Newcastle</c:v>
                </c:pt>
                <c:pt idx="15">
                  <c:v>Nottingham Forest</c:v>
                </c:pt>
                <c:pt idx="16">
                  <c:v>Southampton</c:v>
                </c:pt>
                <c:pt idx="17">
                  <c:v>Spurs</c:v>
                </c:pt>
                <c:pt idx="18">
                  <c:v>West Ham</c:v>
                </c:pt>
                <c:pt idx="19">
                  <c:v>Wolves</c:v>
                </c:pt>
              </c:strCache>
            </c:strRef>
          </c:cat>
          <c:val>
            <c:numRef>
              <c:f>'old table'!$T$136:$T$156</c:f>
              <c:numCache>
                <c:formatCode>General</c:formatCode>
                <c:ptCount val="20"/>
                <c:pt idx="0">
                  <c:v>0</c:v>
                </c:pt>
                <c:pt idx="1">
                  <c:v>3</c:v>
                </c:pt>
                <c:pt idx="2">
                  <c:v>4</c:v>
                </c:pt>
                <c:pt idx="3">
                  <c:v>1</c:v>
                </c:pt>
                <c:pt idx="4">
                  <c:v>3</c:v>
                </c:pt>
                <c:pt idx="5">
                  <c:v>2</c:v>
                </c:pt>
                <c:pt idx="6">
                  <c:v>4</c:v>
                </c:pt>
                <c:pt idx="7">
                  <c:v>6</c:v>
                </c:pt>
                <c:pt idx="8">
                  <c:v>2</c:v>
                </c:pt>
                <c:pt idx="9">
                  <c:v>3</c:v>
                </c:pt>
                <c:pt idx="10">
                  <c:v>5</c:v>
                </c:pt>
                <c:pt idx="11">
                  <c:v>1</c:v>
                </c:pt>
                <c:pt idx="12">
                  <c:v>1</c:v>
                </c:pt>
                <c:pt idx="13">
                  <c:v>1</c:v>
                </c:pt>
                <c:pt idx="14">
                  <c:v>0</c:v>
                </c:pt>
                <c:pt idx="15">
                  <c:v>3</c:v>
                </c:pt>
                <c:pt idx="16">
                  <c:v>5</c:v>
                </c:pt>
                <c:pt idx="17">
                  <c:v>4</c:v>
                </c:pt>
                <c:pt idx="18">
                  <c:v>5</c:v>
                </c:pt>
                <c:pt idx="19">
                  <c:v>5</c:v>
                </c:pt>
              </c:numCache>
            </c:numRef>
          </c:val>
          <c:smooth val="0"/>
          <c:extLst>
            <c:ext xmlns:c16="http://schemas.microsoft.com/office/drawing/2014/chart" uri="{C3380CC4-5D6E-409C-BE32-E72D297353CC}">
              <c16:uniqueId val="{00000014-3D08-4E1F-BD89-EFBED95038DB}"/>
            </c:ext>
          </c:extLst>
        </c:ser>
        <c:ser>
          <c:idx val="3"/>
          <c:order val="3"/>
          <c:tx>
            <c:strRef>
              <c:f>'old table'!$U$135</c:f>
              <c:strCache>
                <c:ptCount val="1"/>
                <c:pt idx="0">
                  <c:v>Sum of Away Lose</c:v>
                </c:pt>
              </c:strCache>
            </c:strRef>
          </c:tx>
          <c:spPr>
            <a:ln w="28575" cap="rnd">
              <a:solidFill>
                <a:schemeClr val="accent4"/>
              </a:solidFill>
              <a:round/>
            </a:ln>
            <a:effectLst/>
          </c:spPr>
          <c:marker>
            <c:symbol val="none"/>
          </c:marker>
          <c:cat>
            <c:strRef>
              <c:f>'old table'!$Q$136:$Q$156</c:f>
              <c:strCache>
                <c:ptCount val="20"/>
                <c:pt idx="0">
                  <c:v>Arsenal</c:v>
                </c:pt>
                <c:pt idx="1">
                  <c:v>Aston Villa</c:v>
                </c:pt>
                <c:pt idx="2">
                  <c:v>Bournemouth</c:v>
                </c:pt>
                <c:pt idx="3">
                  <c:v>Brentford</c:v>
                </c:pt>
                <c:pt idx="4">
                  <c:v>Brighton</c:v>
                </c:pt>
                <c:pt idx="5">
                  <c:v>Chelsea</c:v>
                </c:pt>
                <c:pt idx="6">
                  <c:v>Crystal Palace</c:v>
                </c:pt>
                <c:pt idx="7">
                  <c:v>Everton</c:v>
                </c:pt>
                <c:pt idx="8">
                  <c:v>Fulham</c:v>
                </c:pt>
                <c:pt idx="9">
                  <c:v>Leeds</c:v>
                </c:pt>
                <c:pt idx="10">
                  <c:v>Leicester</c:v>
                </c:pt>
                <c:pt idx="11">
                  <c:v>Liverpool</c:v>
                </c:pt>
                <c:pt idx="12">
                  <c:v>Man City</c:v>
                </c:pt>
                <c:pt idx="13">
                  <c:v>Man Utd</c:v>
                </c:pt>
                <c:pt idx="14">
                  <c:v>Newcastle</c:v>
                </c:pt>
                <c:pt idx="15">
                  <c:v>Nottingham Forest</c:v>
                </c:pt>
                <c:pt idx="16">
                  <c:v>Southampton</c:v>
                </c:pt>
                <c:pt idx="17">
                  <c:v>Spurs</c:v>
                </c:pt>
                <c:pt idx="18">
                  <c:v>West Ham</c:v>
                </c:pt>
                <c:pt idx="19">
                  <c:v>Wolves</c:v>
                </c:pt>
              </c:strCache>
            </c:strRef>
          </c:cat>
          <c:val>
            <c:numRef>
              <c:f>'old table'!$U$136:$U$156</c:f>
              <c:numCache>
                <c:formatCode>General</c:formatCode>
                <c:ptCount val="20"/>
                <c:pt idx="0">
                  <c:v>1</c:v>
                </c:pt>
                <c:pt idx="1">
                  <c:v>5</c:v>
                </c:pt>
                <c:pt idx="2">
                  <c:v>7</c:v>
                </c:pt>
                <c:pt idx="3">
                  <c:v>3</c:v>
                </c:pt>
                <c:pt idx="4">
                  <c:v>3</c:v>
                </c:pt>
                <c:pt idx="5">
                  <c:v>5</c:v>
                </c:pt>
                <c:pt idx="6">
                  <c:v>4</c:v>
                </c:pt>
                <c:pt idx="7">
                  <c:v>4</c:v>
                </c:pt>
                <c:pt idx="8">
                  <c:v>5</c:v>
                </c:pt>
                <c:pt idx="9">
                  <c:v>6</c:v>
                </c:pt>
                <c:pt idx="10">
                  <c:v>7</c:v>
                </c:pt>
                <c:pt idx="11">
                  <c:v>5</c:v>
                </c:pt>
                <c:pt idx="12">
                  <c:v>2</c:v>
                </c:pt>
                <c:pt idx="13">
                  <c:v>3</c:v>
                </c:pt>
                <c:pt idx="14">
                  <c:v>1</c:v>
                </c:pt>
                <c:pt idx="15">
                  <c:v>6</c:v>
                </c:pt>
                <c:pt idx="16">
                  <c:v>7</c:v>
                </c:pt>
                <c:pt idx="17">
                  <c:v>3</c:v>
                </c:pt>
                <c:pt idx="18">
                  <c:v>7</c:v>
                </c:pt>
                <c:pt idx="19">
                  <c:v>5</c:v>
                </c:pt>
              </c:numCache>
            </c:numRef>
          </c:val>
          <c:smooth val="0"/>
          <c:extLst>
            <c:ext xmlns:c16="http://schemas.microsoft.com/office/drawing/2014/chart" uri="{C3380CC4-5D6E-409C-BE32-E72D297353CC}">
              <c16:uniqueId val="{00000015-3D08-4E1F-BD89-EFBED95038DB}"/>
            </c:ext>
          </c:extLst>
        </c:ser>
        <c:ser>
          <c:idx val="4"/>
          <c:order val="4"/>
          <c:tx>
            <c:strRef>
              <c:f>'old table'!$V$135</c:f>
              <c:strCache>
                <c:ptCount val="1"/>
                <c:pt idx="0">
                  <c:v>Sum of Goals Concede</c:v>
                </c:pt>
              </c:strCache>
            </c:strRef>
          </c:tx>
          <c:spPr>
            <a:ln w="28575" cap="rnd">
              <a:solidFill>
                <a:schemeClr val="accent5"/>
              </a:solidFill>
              <a:round/>
            </a:ln>
            <a:effectLst/>
          </c:spPr>
          <c:marker>
            <c:symbol val="none"/>
          </c:marker>
          <c:cat>
            <c:strRef>
              <c:f>'old table'!$Q$136:$Q$156</c:f>
              <c:strCache>
                <c:ptCount val="20"/>
                <c:pt idx="0">
                  <c:v>Arsenal</c:v>
                </c:pt>
                <c:pt idx="1">
                  <c:v>Aston Villa</c:v>
                </c:pt>
                <c:pt idx="2">
                  <c:v>Bournemouth</c:v>
                </c:pt>
                <c:pt idx="3">
                  <c:v>Brentford</c:v>
                </c:pt>
                <c:pt idx="4">
                  <c:v>Brighton</c:v>
                </c:pt>
                <c:pt idx="5">
                  <c:v>Chelsea</c:v>
                </c:pt>
                <c:pt idx="6">
                  <c:v>Crystal Palace</c:v>
                </c:pt>
                <c:pt idx="7">
                  <c:v>Everton</c:v>
                </c:pt>
                <c:pt idx="8">
                  <c:v>Fulham</c:v>
                </c:pt>
                <c:pt idx="9">
                  <c:v>Leeds</c:v>
                </c:pt>
                <c:pt idx="10">
                  <c:v>Leicester</c:v>
                </c:pt>
                <c:pt idx="11">
                  <c:v>Liverpool</c:v>
                </c:pt>
                <c:pt idx="12">
                  <c:v>Man City</c:v>
                </c:pt>
                <c:pt idx="13">
                  <c:v>Man Utd</c:v>
                </c:pt>
                <c:pt idx="14">
                  <c:v>Newcastle</c:v>
                </c:pt>
                <c:pt idx="15">
                  <c:v>Nottingham Forest</c:v>
                </c:pt>
                <c:pt idx="16">
                  <c:v>Southampton</c:v>
                </c:pt>
                <c:pt idx="17">
                  <c:v>Spurs</c:v>
                </c:pt>
                <c:pt idx="18">
                  <c:v>West Ham</c:v>
                </c:pt>
                <c:pt idx="19">
                  <c:v>Wolves</c:v>
                </c:pt>
              </c:strCache>
            </c:strRef>
          </c:cat>
          <c:val>
            <c:numRef>
              <c:f>'old table'!$V$136:$V$156</c:f>
              <c:numCache>
                <c:formatCode>General</c:formatCode>
                <c:ptCount val="20"/>
                <c:pt idx="0">
                  <c:v>14</c:v>
                </c:pt>
                <c:pt idx="1">
                  <c:v>27</c:v>
                </c:pt>
                <c:pt idx="2">
                  <c:v>41</c:v>
                </c:pt>
                <c:pt idx="3">
                  <c:v>28</c:v>
                </c:pt>
                <c:pt idx="4">
                  <c:v>25</c:v>
                </c:pt>
                <c:pt idx="5">
                  <c:v>21</c:v>
                </c:pt>
                <c:pt idx="6">
                  <c:v>27</c:v>
                </c:pt>
                <c:pt idx="7">
                  <c:v>26</c:v>
                </c:pt>
                <c:pt idx="8">
                  <c:v>29</c:v>
                </c:pt>
                <c:pt idx="9">
                  <c:v>33</c:v>
                </c:pt>
                <c:pt idx="10">
                  <c:v>33</c:v>
                </c:pt>
                <c:pt idx="11">
                  <c:v>25</c:v>
                </c:pt>
                <c:pt idx="12">
                  <c:v>20</c:v>
                </c:pt>
                <c:pt idx="13">
                  <c:v>22</c:v>
                </c:pt>
                <c:pt idx="14">
                  <c:v>11</c:v>
                </c:pt>
                <c:pt idx="15">
                  <c:v>34</c:v>
                </c:pt>
                <c:pt idx="16">
                  <c:v>34</c:v>
                </c:pt>
                <c:pt idx="17">
                  <c:v>31</c:v>
                </c:pt>
                <c:pt idx="18">
                  <c:v>25</c:v>
                </c:pt>
                <c:pt idx="19">
                  <c:v>27</c:v>
                </c:pt>
              </c:numCache>
            </c:numRef>
          </c:val>
          <c:smooth val="0"/>
          <c:extLst>
            <c:ext xmlns:c16="http://schemas.microsoft.com/office/drawing/2014/chart" uri="{C3380CC4-5D6E-409C-BE32-E72D297353CC}">
              <c16:uniqueId val="{00000000-826B-40A4-98DC-8892F371255C}"/>
            </c:ext>
          </c:extLst>
        </c:ser>
        <c:dLbls>
          <c:showLegendKey val="0"/>
          <c:showVal val="0"/>
          <c:showCatName val="0"/>
          <c:showSerName val="0"/>
          <c:showPercent val="0"/>
          <c:showBubbleSize val="0"/>
        </c:dLbls>
        <c:smooth val="0"/>
        <c:axId val="858563784"/>
        <c:axId val="858566080"/>
      </c:lineChart>
      <c:catAx>
        <c:axId val="858563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566080"/>
        <c:crosses val="autoZero"/>
        <c:auto val="1"/>
        <c:lblAlgn val="ctr"/>
        <c:lblOffset val="100"/>
        <c:noMultiLvlLbl val="0"/>
      </c:catAx>
      <c:valAx>
        <c:axId val="858566080"/>
        <c:scaling>
          <c:orientation val="minMax"/>
        </c:scaling>
        <c:delete val="0"/>
        <c:axPos val="l"/>
        <c:majorGridlines>
          <c:spPr>
            <a:ln w="9525" cap="flat" cmpd="sng" algn="ctr">
              <a:solidFill>
                <a:schemeClr val="bg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5637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v2.xlsx]old table!PivotTable22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'old table'!$R$161</c:f>
              <c:strCache>
                <c:ptCount val="1"/>
                <c:pt idx="0">
                  <c:v>Total Draw </c:v>
                </c:pt>
              </c:strCache>
            </c:strRef>
          </c:tx>
          <c:spPr>
            <a:ln w="28575" cap="rnd">
              <a:solidFill>
                <a:schemeClr val="accent1"/>
              </a:solidFill>
              <a:round/>
            </a:ln>
            <a:effectLst/>
          </c:spPr>
          <c:marker>
            <c:symbol val="none"/>
          </c:marker>
          <c:cat>
            <c:strRef>
              <c:f>'old table'!$Q$162:$Q$182</c:f>
              <c:strCache>
                <c:ptCount val="20"/>
                <c:pt idx="0">
                  <c:v>Arsenal</c:v>
                </c:pt>
                <c:pt idx="1">
                  <c:v>Aston Villa</c:v>
                </c:pt>
                <c:pt idx="2">
                  <c:v>Brighton</c:v>
                </c:pt>
                <c:pt idx="3">
                  <c:v>Burnley</c:v>
                </c:pt>
                <c:pt idx="4">
                  <c:v>Chelsea</c:v>
                </c:pt>
                <c:pt idx="5">
                  <c:v>Crystal Palace</c:v>
                </c:pt>
                <c:pt idx="6">
                  <c:v>Everton</c:v>
                </c:pt>
                <c:pt idx="7">
                  <c:v>Fulham</c:v>
                </c:pt>
                <c:pt idx="8">
                  <c:v>Leeds</c:v>
                </c:pt>
                <c:pt idx="9">
                  <c:v>Leicester</c:v>
                </c:pt>
                <c:pt idx="10">
                  <c:v>Liverpool</c:v>
                </c:pt>
                <c:pt idx="11">
                  <c:v>Man City</c:v>
                </c:pt>
                <c:pt idx="12">
                  <c:v>Man Utd</c:v>
                </c:pt>
                <c:pt idx="13">
                  <c:v>Newcastle</c:v>
                </c:pt>
                <c:pt idx="14">
                  <c:v>Sheffield Utd</c:v>
                </c:pt>
                <c:pt idx="15">
                  <c:v>Southampton</c:v>
                </c:pt>
                <c:pt idx="16">
                  <c:v>Spurs</c:v>
                </c:pt>
                <c:pt idx="17">
                  <c:v>West Brom</c:v>
                </c:pt>
                <c:pt idx="18">
                  <c:v>West Ham</c:v>
                </c:pt>
                <c:pt idx="19">
                  <c:v>Wolves</c:v>
                </c:pt>
              </c:strCache>
            </c:strRef>
          </c:cat>
          <c:val>
            <c:numRef>
              <c:f>'old table'!$R$162:$R$182</c:f>
              <c:numCache>
                <c:formatCode>General</c:formatCode>
                <c:ptCount val="20"/>
                <c:pt idx="0">
                  <c:v>7</c:v>
                </c:pt>
                <c:pt idx="1">
                  <c:v>7</c:v>
                </c:pt>
                <c:pt idx="2">
                  <c:v>14</c:v>
                </c:pt>
                <c:pt idx="3">
                  <c:v>9</c:v>
                </c:pt>
                <c:pt idx="4">
                  <c:v>10</c:v>
                </c:pt>
                <c:pt idx="5">
                  <c:v>8</c:v>
                </c:pt>
                <c:pt idx="6">
                  <c:v>8</c:v>
                </c:pt>
                <c:pt idx="7">
                  <c:v>13</c:v>
                </c:pt>
                <c:pt idx="8">
                  <c:v>5</c:v>
                </c:pt>
                <c:pt idx="9">
                  <c:v>6</c:v>
                </c:pt>
                <c:pt idx="10">
                  <c:v>9</c:v>
                </c:pt>
                <c:pt idx="11">
                  <c:v>5</c:v>
                </c:pt>
                <c:pt idx="12">
                  <c:v>11</c:v>
                </c:pt>
                <c:pt idx="13">
                  <c:v>9</c:v>
                </c:pt>
                <c:pt idx="14">
                  <c:v>2</c:v>
                </c:pt>
                <c:pt idx="15">
                  <c:v>7</c:v>
                </c:pt>
                <c:pt idx="16">
                  <c:v>8</c:v>
                </c:pt>
                <c:pt idx="17">
                  <c:v>11</c:v>
                </c:pt>
                <c:pt idx="18">
                  <c:v>8</c:v>
                </c:pt>
                <c:pt idx="19">
                  <c:v>9</c:v>
                </c:pt>
              </c:numCache>
            </c:numRef>
          </c:val>
          <c:smooth val="0"/>
          <c:extLst>
            <c:ext xmlns:c16="http://schemas.microsoft.com/office/drawing/2014/chart" uri="{C3380CC4-5D6E-409C-BE32-E72D297353CC}">
              <c16:uniqueId val="{00000000-CDE9-426F-BDF9-7F41FA39263A}"/>
            </c:ext>
          </c:extLst>
        </c:ser>
        <c:ser>
          <c:idx val="1"/>
          <c:order val="1"/>
          <c:tx>
            <c:strRef>
              <c:f>'old table'!$S$161</c:f>
              <c:strCache>
                <c:ptCount val="1"/>
                <c:pt idx="0">
                  <c:v>Home Draw </c:v>
                </c:pt>
              </c:strCache>
            </c:strRef>
          </c:tx>
          <c:spPr>
            <a:ln w="28575" cap="rnd">
              <a:solidFill>
                <a:schemeClr val="accent2"/>
              </a:solidFill>
              <a:round/>
            </a:ln>
            <a:effectLst/>
          </c:spPr>
          <c:marker>
            <c:symbol val="none"/>
          </c:marker>
          <c:cat>
            <c:strRef>
              <c:f>'old table'!$Q$162:$Q$182</c:f>
              <c:strCache>
                <c:ptCount val="20"/>
                <c:pt idx="0">
                  <c:v>Arsenal</c:v>
                </c:pt>
                <c:pt idx="1">
                  <c:v>Aston Villa</c:v>
                </c:pt>
                <c:pt idx="2">
                  <c:v>Brighton</c:v>
                </c:pt>
                <c:pt idx="3">
                  <c:v>Burnley</c:v>
                </c:pt>
                <c:pt idx="4">
                  <c:v>Chelsea</c:v>
                </c:pt>
                <c:pt idx="5">
                  <c:v>Crystal Palace</c:v>
                </c:pt>
                <c:pt idx="6">
                  <c:v>Everton</c:v>
                </c:pt>
                <c:pt idx="7">
                  <c:v>Fulham</c:v>
                </c:pt>
                <c:pt idx="8">
                  <c:v>Leeds</c:v>
                </c:pt>
                <c:pt idx="9">
                  <c:v>Leicester</c:v>
                </c:pt>
                <c:pt idx="10">
                  <c:v>Liverpool</c:v>
                </c:pt>
                <c:pt idx="11">
                  <c:v>Man City</c:v>
                </c:pt>
                <c:pt idx="12">
                  <c:v>Man Utd</c:v>
                </c:pt>
                <c:pt idx="13">
                  <c:v>Newcastle</c:v>
                </c:pt>
                <c:pt idx="14">
                  <c:v>Sheffield Utd</c:v>
                </c:pt>
                <c:pt idx="15">
                  <c:v>Southampton</c:v>
                </c:pt>
                <c:pt idx="16">
                  <c:v>Spurs</c:v>
                </c:pt>
                <c:pt idx="17">
                  <c:v>West Brom</c:v>
                </c:pt>
                <c:pt idx="18">
                  <c:v>West Ham</c:v>
                </c:pt>
                <c:pt idx="19">
                  <c:v>Wolves</c:v>
                </c:pt>
              </c:strCache>
            </c:strRef>
          </c:cat>
          <c:val>
            <c:numRef>
              <c:f>'old table'!$S$162:$S$182</c:f>
              <c:numCache>
                <c:formatCode>General</c:formatCode>
                <c:ptCount val="20"/>
                <c:pt idx="0">
                  <c:v>4</c:v>
                </c:pt>
                <c:pt idx="1">
                  <c:v>4</c:v>
                </c:pt>
                <c:pt idx="2">
                  <c:v>9</c:v>
                </c:pt>
                <c:pt idx="3">
                  <c:v>6</c:v>
                </c:pt>
                <c:pt idx="4">
                  <c:v>6</c:v>
                </c:pt>
                <c:pt idx="5">
                  <c:v>5</c:v>
                </c:pt>
                <c:pt idx="6">
                  <c:v>4</c:v>
                </c:pt>
                <c:pt idx="7">
                  <c:v>4</c:v>
                </c:pt>
                <c:pt idx="8">
                  <c:v>5</c:v>
                </c:pt>
                <c:pt idx="9">
                  <c:v>1</c:v>
                </c:pt>
                <c:pt idx="10">
                  <c:v>3</c:v>
                </c:pt>
                <c:pt idx="11">
                  <c:v>2</c:v>
                </c:pt>
                <c:pt idx="12">
                  <c:v>4</c:v>
                </c:pt>
                <c:pt idx="13">
                  <c:v>5</c:v>
                </c:pt>
                <c:pt idx="14">
                  <c:v>1</c:v>
                </c:pt>
                <c:pt idx="15">
                  <c:v>3</c:v>
                </c:pt>
                <c:pt idx="16">
                  <c:v>3</c:v>
                </c:pt>
                <c:pt idx="17">
                  <c:v>6</c:v>
                </c:pt>
                <c:pt idx="18">
                  <c:v>4</c:v>
                </c:pt>
                <c:pt idx="19">
                  <c:v>4</c:v>
                </c:pt>
              </c:numCache>
            </c:numRef>
          </c:val>
          <c:smooth val="0"/>
          <c:extLst>
            <c:ext xmlns:c16="http://schemas.microsoft.com/office/drawing/2014/chart" uri="{C3380CC4-5D6E-409C-BE32-E72D297353CC}">
              <c16:uniqueId val="{00000001-CDE9-426F-BDF9-7F41FA39263A}"/>
            </c:ext>
          </c:extLst>
        </c:ser>
        <c:ser>
          <c:idx val="2"/>
          <c:order val="2"/>
          <c:tx>
            <c:strRef>
              <c:f>'old table'!$T$161</c:f>
              <c:strCache>
                <c:ptCount val="1"/>
                <c:pt idx="0">
                  <c:v>Away Draw </c:v>
                </c:pt>
              </c:strCache>
            </c:strRef>
          </c:tx>
          <c:spPr>
            <a:ln w="28575" cap="rnd">
              <a:solidFill>
                <a:schemeClr val="accent3"/>
              </a:solidFill>
              <a:round/>
            </a:ln>
            <a:effectLst/>
          </c:spPr>
          <c:marker>
            <c:symbol val="none"/>
          </c:marker>
          <c:cat>
            <c:strRef>
              <c:f>'old table'!$Q$162:$Q$182</c:f>
              <c:strCache>
                <c:ptCount val="20"/>
                <c:pt idx="0">
                  <c:v>Arsenal</c:v>
                </c:pt>
                <c:pt idx="1">
                  <c:v>Aston Villa</c:v>
                </c:pt>
                <c:pt idx="2">
                  <c:v>Brighton</c:v>
                </c:pt>
                <c:pt idx="3">
                  <c:v>Burnley</c:v>
                </c:pt>
                <c:pt idx="4">
                  <c:v>Chelsea</c:v>
                </c:pt>
                <c:pt idx="5">
                  <c:v>Crystal Palace</c:v>
                </c:pt>
                <c:pt idx="6">
                  <c:v>Everton</c:v>
                </c:pt>
                <c:pt idx="7">
                  <c:v>Fulham</c:v>
                </c:pt>
                <c:pt idx="8">
                  <c:v>Leeds</c:v>
                </c:pt>
                <c:pt idx="9">
                  <c:v>Leicester</c:v>
                </c:pt>
                <c:pt idx="10">
                  <c:v>Liverpool</c:v>
                </c:pt>
                <c:pt idx="11">
                  <c:v>Man City</c:v>
                </c:pt>
                <c:pt idx="12">
                  <c:v>Man Utd</c:v>
                </c:pt>
                <c:pt idx="13">
                  <c:v>Newcastle</c:v>
                </c:pt>
                <c:pt idx="14">
                  <c:v>Sheffield Utd</c:v>
                </c:pt>
                <c:pt idx="15">
                  <c:v>Southampton</c:v>
                </c:pt>
                <c:pt idx="16">
                  <c:v>Spurs</c:v>
                </c:pt>
                <c:pt idx="17">
                  <c:v>West Brom</c:v>
                </c:pt>
                <c:pt idx="18">
                  <c:v>West Ham</c:v>
                </c:pt>
                <c:pt idx="19">
                  <c:v>Wolves</c:v>
                </c:pt>
              </c:strCache>
            </c:strRef>
          </c:cat>
          <c:val>
            <c:numRef>
              <c:f>'old table'!$T$162:$T$182</c:f>
              <c:numCache>
                <c:formatCode>General</c:formatCode>
                <c:ptCount val="20"/>
                <c:pt idx="0">
                  <c:v>3</c:v>
                </c:pt>
                <c:pt idx="1">
                  <c:v>3</c:v>
                </c:pt>
                <c:pt idx="2">
                  <c:v>5</c:v>
                </c:pt>
                <c:pt idx="3">
                  <c:v>3</c:v>
                </c:pt>
                <c:pt idx="4">
                  <c:v>4</c:v>
                </c:pt>
                <c:pt idx="5">
                  <c:v>3</c:v>
                </c:pt>
                <c:pt idx="6">
                  <c:v>4</c:v>
                </c:pt>
                <c:pt idx="7">
                  <c:v>9</c:v>
                </c:pt>
                <c:pt idx="8">
                  <c:v>0</c:v>
                </c:pt>
                <c:pt idx="9">
                  <c:v>5</c:v>
                </c:pt>
                <c:pt idx="10">
                  <c:v>6</c:v>
                </c:pt>
                <c:pt idx="11">
                  <c:v>3</c:v>
                </c:pt>
                <c:pt idx="12">
                  <c:v>7</c:v>
                </c:pt>
                <c:pt idx="13">
                  <c:v>4</c:v>
                </c:pt>
                <c:pt idx="14">
                  <c:v>1</c:v>
                </c:pt>
                <c:pt idx="15">
                  <c:v>4</c:v>
                </c:pt>
                <c:pt idx="16">
                  <c:v>5</c:v>
                </c:pt>
                <c:pt idx="17">
                  <c:v>5</c:v>
                </c:pt>
                <c:pt idx="18">
                  <c:v>4</c:v>
                </c:pt>
                <c:pt idx="19">
                  <c:v>5</c:v>
                </c:pt>
              </c:numCache>
            </c:numRef>
          </c:val>
          <c:smooth val="0"/>
          <c:extLst>
            <c:ext xmlns:c16="http://schemas.microsoft.com/office/drawing/2014/chart" uri="{C3380CC4-5D6E-409C-BE32-E72D297353CC}">
              <c16:uniqueId val="{00000004-CDE9-426F-BDF9-7F41FA39263A}"/>
            </c:ext>
          </c:extLst>
        </c:ser>
        <c:dLbls>
          <c:showLegendKey val="0"/>
          <c:showVal val="0"/>
          <c:showCatName val="0"/>
          <c:showSerName val="0"/>
          <c:showPercent val="0"/>
          <c:showBubbleSize val="0"/>
        </c:dLbls>
        <c:smooth val="0"/>
        <c:axId val="1499175920"/>
        <c:axId val="1499181824"/>
      </c:lineChart>
      <c:catAx>
        <c:axId val="149917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181824"/>
        <c:crosses val="autoZero"/>
        <c:auto val="1"/>
        <c:lblAlgn val="ctr"/>
        <c:lblOffset val="100"/>
        <c:noMultiLvlLbl val="0"/>
      </c:catAx>
      <c:valAx>
        <c:axId val="149918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1759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v2.xlsx]old table!PivotTable23</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'old table'!$R$188</c:f>
              <c:strCache>
                <c:ptCount val="1"/>
                <c:pt idx="0">
                  <c:v>Total Lost </c:v>
                </c:pt>
              </c:strCache>
            </c:strRef>
          </c:tx>
          <c:spPr>
            <a:ln w="28575" cap="rnd">
              <a:solidFill>
                <a:schemeClr val="accent1"/>
              </a:solidFill>
              <a:round/>
            </a:ln>
            <a:effectLst/>
          </c:spPr>
          <c:marker>
            <c:symbol val="none"/>
          </c:marker>
          <c:cat>
            <c:strRef>
              <c:f>'old table'!$Q$189:$Q$209</c:f>
              <c:strCache>
                <c:ptCount val="20"/>
                <c:pt idx="0">
                  <c:v>Arsenal</c:v>
                </c:pt>
                <c:pt idx="1">
                  <c:v>Aston Villa</c:v>
                </c:pt>
                <c:pt idx="2">
                  <c:v>Bournemouth</c:v>
                </c:pt>
                <c:pt idx="3">
                  <c:v>Brighton</c:v>
                </c:pt>
                <c:pt idx="4">
                  <c:v>Burnley</c:v>
                </c:pt>
                <c:pt idx="5">
                  <c:v>Chelsea</c:v>
                </c:pt>
                <c:pt idx="6">
                  <c:v>Crystal Palace</c:v>
                </c:pt>
                <c:pt idx="7">
                  <c:v>Everton</c:v>
                </c:pt>
                <c:pt idx="8">
                  <c:v>Leicester</c:v>
                </c:pt>
                <c:pt idx="9">
                  <c:v>Liverpool</c:v>
                </c:pt>
                <c:pt idx="10">
                  <c:v>Man City</c:v>
                </c:pt>
                <c:pt idx="11">
                  <c:v>Man Utd</c:v>
                </c:pt>
                <c:pt idx="12">
                  <c:v>Newcastle</c:v>
                </c:pt>
                <c:pt idx="13">
                  <c:v>Norwich</c:v>
                </c:pt>
                <c:pt idx="14">
                  <c:v>Sheffield Utd</c:v>
                </c:pt>
                <c:pt idx="15">
                  <c:v>Southampton</c:v>
                </c:pt>
                <c:pt idx="16">
                  <c:v>Spurs</c:v>
                </c:pt>
                <c:pt idx="17">
                  <c:v>Watford</c:v>
                </c:pt>
                <c:pt idx="18">
                  <c:v>West Ham</c:v>
                </c:pt>
                <c:pt idx="19">
                  <c:v>Wolves</c:v>
                </c:pt>
              </c:strCache>
            </c:strRef>
          </c:cat>
          <c:val>
            <c:numRef>
              <c:f>'old table'!$R$189:$R$209</c:f>
              <c:numCache>
                <c:formatCode>General</c:formatCode>
                <c:ptCount val="20"/>
                <c:pt idx="0">
                  <c:v>10</c:v>
                </c:pt>
                <c:pt idx="1">
                  <c:v>21</c:v>
                </c:pt>
                <c:pt idx="2">
                  <c:v>22</c:v>
                </c:pt>
                <c:pt idx="3">
                  <c:v>15</c:v>
                </c:pt>
                <c:pt idx="4">
                  <c:v>14</c:v>
                </c:pt>
                <c:pt idx="5">
                  <c:v>12</c:v>
                </c:pt>
                <c:pt idx="6">
                  <c:v>17</c:v>
                </c:pt>
                <c:pt idx="7">
                  <c:v>15</c:v>
                </c:pt>
                <c:pt idx="8">
                  <c:v>12</c:v>
                </c:pt>
                <c:pt idx="9">
                  <c:v>3</c:v>
                </c:pt>
                <c:pt idx="10">
                  <c:v>9</c:v>
                </c:pt>
                <c:pt idx="11">
                  <c:v>8</c:v>
                </c:pt>
                <c:pt idx="12">
                  <c:v>16</c:v>
                </c:pt>
                <c:pt idx="13">
                  <c:v>27</c:v>
                </c:pt>
                <c:pt idx="14">
                  <c:v>12</c:v>
                </c:pt>
                <c:pt idx="15">
                  <c:v>16</c:v>
                </c:pt>
                <c:pt idx="16">
                  <c:v>11</c:v>
                </c:pt>
                <c:pt idx="17">
                  <c:v>20</c:v>
                </c:pt>
                <c:pt idx="18">
                  <c:v>19</c:v>
                </c:pt>
                <c:pt idx="19">
                  <c:v>9</c:v>
                </c:pt>
              </c:numCache>
            </c:numRef>
          </c:val>
          <c:smooth val="0"/>
          <c:extLst>
            <c:ext xmlns:c16="http://schemas.microsoft.com/office/drawing/2014/chart" uri="{C3380CC4-5D6E-409C-BE32-E72D297353CC}">
              <c16:uniqueId val="{00000000-D59A-47A4-A818-5642CA62EA5A}"/>
            </c:ext>
          </c:extLst>
        </c:ser>
        <c:ser>
          <c:idx val="1"/>
          <c:order val="1"/>
          <c:tx>
            <c:strRef>
              <c:f>'old table'!$S$188</c:f>
              <c:strCache>
                <c:ptCount val="1"/>
                <c:pt idx="0">
                  <c:v>Home Lose  </c:v>
                </c:pt>
              </c:strCache>
            </c:strRef>
          </c:tx>
          <c:spPr>
            <a:ln w="28575" cap="rnd">
              <a:solidFill>
                <a:schemeClr val="accent2"/>
              </a:solidFill>
              <a:round/>
            </a:ln>
            <a:effectLst/>
          </c:spPr>
          <c:marker>
            <c:symbol val="none"/>
          </c:marker>
          <c:cat>
            <c:strRef>
              <c:f>'old table'!$Q$189:$Q$209</c:f>
              <c:strCache>
                <c:ptCount val="20"/>
                <c:pt idx="0">
                  <c:v>Arsenal</c:v>
                </c:pt>
                <c:pt idx="1">
                  <c:v>Aston Villa</c:v>
                </c:pt>
                <c:pt idx="2">
                  <c:v>Bournemouth</c:v>
                </c:pt>
                <c:pt idx="3">
                  <c:v>Brighton</c:v>
                </c:pt>
                <c:pt idx="4">
                  <c:v>Burnley</c:v>
                </c:pt>
                <c:pt idx="5">
                  <c:v>Chelsea</c:v>
                </c:pt>
                <c:pt idx="6">
                  <c:v>Crystal Palace</c:v>
                </c:pt>
                <c:pt idx="7">
                  <c:v>Everton</c:v>
                </c:pt>
                <c:pt idx="8">
                  <c:v>Leicester</c:v>
                </c:pt>
                <c:pt idx="9">
                  <c:v>Liverpool</c:v>
                </c:pt>
                <c:pt idx="10">
                  <c:v>Man City</c:v>
                </c:pt>
                <c:pt idx="11">
                  <c:v>Man Utd</c:v>
                </c:pt>
                <c:pt idx="12">
                  <c:v>Newcastle</c:v>
                </c:pt>
                <c:pt idx="13">
                  <c:v>Norwich</c:v>
                </c:pt>
                <c:pt idx="14">
                  <c:v>Sheffield Utd</c:v>
                </c:pt>
                <c:pt idx="15">
                  <c:v>Southampton</c:v>
                </c:pt>
                <c:pt idx="16">
                  <c:v>Spurs</c:v>
                </c:pt>
                <c:pt idx="17">
                  <c:v>Watford</c:v>
                </c:pt>
                <c:pt idx="18">
                  <c:v>West Ham</c:v>
                </c:pt>
                <c:pt idx="19">
                  <c:v>Wolves</c:v>
                </c:pt>
              </c:strCache>
            </c:strRef>
          </c:cat>
          <c:val>
            <c:numRef>
              <c:f>'old table'!$S$189:$S$209</c:f>
              <c:numCache>
                <c:formatCode>General</c:formatCode>
                <c:ptCount val="20"/>
                <c:pt idx="0">
                  <c:v>3</c:v>
                </c:pt>
                <c:pt idx="1">
                  <c:v>9</c:v>
                </c:pt>
                <c:pt idx="2">
                  <c:v>8</c:v>
                </c:pt>
                <c:pt idx="3">
                  <c:v>7</c:v>
                </c:pt>
                <c:pt idx="4">
                  <c:v>7</c:v>
                </c:pt>
                <c:pt idx="5">
                  <c:v>5</c:v>
                </c:pt>
                <c:pt idx="6">
                  <c:v>8</c:v>
                </c:pt>
                <c:pt idx="7">
                  <c:v>4</c:v>
                </c:pt>
                <c:pt idx="8">
                  <c:v>4</c:v>
                </c:pt>
                <c:pt idx="9">
                  <c:v>0</c:v>
                </c:pt>
                <c:pt idx="10">
                  <c:v>2</c:v>
                </c:pt>
                <c:pt idx="11">
                  <c:v>2</c:v>
                </c:pt>
                <c:pt idx="12">
                  <c:v>5</c:v>
                </c:pt>
                <c:pt idx="13">
                  <c:v>12</c:v>
                </c:pt>
                <c:pt idx="14">
                  <c:v>6</c:v>
                </c:pt>
                <c:pt idx="15">
                  <c:v>10</c:v>
                </c:pt>
                <c:pt idx="16">
                  <c:v>4</c:v>
                </c:pt>
                <c:pt idx="17">
                  <c:v>7</c:v>
                </c:pt>
                <c:pt idx="18">
                  <c:v>9</c:v>
                </c:pt>
                <c:pt idx="19">
                  <c:v>4</c:v>
                </c:pt>
              </c:numCache>
            </c:numRef>
          </c:val>
          <c:smooth val="0"/>
          <c:extLst>
            <c:ext xmlns:c16="http://schemas.microsoft.com/office/drawing/2014/chart" uri="{C3380CC4-5D6E-409C-BE32-E72D297353CC}">
              <c16:uniqueId val="{00000001-D59A-47A4-A818-5642CA62EA5A}"/>
            </c:ext>
          </c:extLst>
        </c:ser>
        <c:ser>
          <c:idx val="2"/>
          <c:order val="2"/>
          <c:tx>
            <c:strRef>
              <c:f>'old table'!$T$188</c:f>
              <c:strCache>
                <c:ptCount val="1"/>
                <c:pt idx="0">
                  <c:v>Away Lose </c:v>
                </c:pt>
              </c:strCache>
            </c:strRef>
          </c:tx>
          <c:spPr>
            <a:ln w="28575" cap="rnd">
              <a:solidFill>
                <a:schemeClr val="accent3"/>
              </a:solidFill>
              <a:round/>
            </a:ln>
            <a:effectLst/>
          </c:spPr>
          <c:marker>
            <c:symbol val="none"/>
          </c:marker>
          <c:cat>
            <c:strRef>
              <c:f>'old table'!$Q$189:$Q$209</c:f>
              <c:strCache>
                <c:ptCount val="20"/>
                <c:pt idx="0">
                  <c:v>Arsenal</c:v>
                </c:pt>
                <c:pt idx="1">
                  <c:v>Aston Villa</c:v>
                </c:pt>
                <c:pt idx="2">
                  <c:v>Bournemouth</c:v>
                </c:pt>
                <c:pt idx="3">
                  <c:v>Brighton</c:v>
                </c:pt>
                <c:pt idx="4">
                  <c:v>Burnley</c:v>
                </c:pt>
                <c:pt idx="5">
                  <c:v>Chelsea</c:v>
                </c:pt>
                <c:pt idx="6">
                  <c:v>Crystal Palace</c:v>
                </c:pt>
                <c:pt idx="7">
                  <c:v>Everton</c:v>
                </c:pt>
                <c:pt idx="8">
                  <c:v>Leicester</c:v>
                </c:pt>
                <c:pt idx="9">
                  <c:v>Liverpool</c:v>
                </c:pt>
                <c:pt idx="10">
                  <c:v>Man City</c:v>
                </c:pt>
                <c:pt idx="11">
                  <c:v>Man Utd</c:v>
                </c:pt>
                <c:pt idx="12">
                  <c:v>Newcastle</c:v>
                </c:pt>
                <c:pt idx="13">
                  <c:v>Norwich</c:v>
                </c:pt>
                <c:pt idx="14">
                  <c:v>Sheffield Utd</c:v>
                </c:pt>
                <c:pt idx="15">
                  <c:v>Southampton</c:v>
                </c:pt>
                <c:pt idx="16">
                  <c:v>Spurs</c:v>
                </c:pt>
                <c:pt idx="17">
                  <c:v>Watford</c:v>
                </c:pt>
                <c:pt idx="18">
                  <c:v>West Ham</c:v>
                </c:pt>
                <c:pt idx="19">
                  <c:v>Wolves</c:v>
                </c:pt>
              </c:strCache>
            </c:strRef>
          </c:cat>
          <c:val>
            <c:numRef>
              <c:f>'old table'!$T$189:$T$209</c:f>
              <c:numCache>
                <c:formatCode>General</c:formatCode>
                <c:ptCount val="20"/>
                <c:pt idx="0">
                  <c:v>7</c:v>
                </c:pt>
                <c:pt idx="1">
                  <c:v>12</c:v>
                </c:pt>
                <c:pt idx="2">
                  <c:v>14</c:v>
                </c:pt>
                <c:pt idx="3">
                  <c:v>8</c:v>
                </c:pt>
                <c:pt idx="4">
                  <c:v>7</c:v>
                </c:pt>
                <c:pt idx="5">
                  <c:v>7</c:v>
                </c:pt>
                <c:pt idx="6">
                  <c:v>9</c:v>
                </c:pt>
                <c:pt idx="7">
                  <c:v>11</c:v>
                </c:pt>
                <c:pt idx="8">
                  <c:v>8</c:v>
                </c:pt>
                <c:pt idx="9">
                  <c:v>3</c:v>
                </c:pt>
                <c:pt idx="10">
                  <c:v>7</c:v>
                </c:pt>
                <c:pt idx="11">
                  <c:v>6</c:v>
                </c:pt>
                <c:pt idx="12">
                  <c:v>11</c:v>
                </c:pt>
                <c:pt idx="13">
                  <c:v>15</c:v>
                </c:pt>
                <c:pt idx="14">
                  <c:v>6</c:v>
                </c:pt>
                <c:pt idx="15">
                  <c:v>6</c:v>
                </c:pt>
                <c:pt idx="16">
                  <c:v>7</c:v>
                </c:pt>
                <c:pt idx="17">
                  <c:v>13</c:v>
                </c:pt>
                <c:pt idx="18">
                  <c:v>10</c:v>
                </c:pt>
                <c:pt idx="19">
                  <c:v>5</c:v>
                </c:pt>
              </c:numCache>
            </c:numRef>
          </c:val>
          <c:smooth val="0"/>
          <c:extLst>
            <c:ext xmlns:c16="http://schemas.microsoft.com/office/drawing/2014/chart" uri="{C3380CC4-5D6E-409C-BE32-E72D297353CC}">
              <c16:uniqueId val="{00000002-D59A-47A4-A818-5642CA62EA5A}"/>
            </c:ext>
          </c:extLst>
        </c:ser>
        <c:ser>
          <c:idx val="3"/>
          <c:order val="3"/>
          <c:tx>
            <c:strRef>
              <c:f>'old table'!$U$188</c:f>
              <c:strCache>
                <c:ptCount val="1"/>
                <c:pt idx="0">
                  <c:v>Sum of Goals Concede</c:v>
                </c:pt>
              </c:strCache>
            </c:strRef>
          </c:tx>
          <c:spPr>
            <a:ln w="28575" cap="rnd">
              <a:solidFill>
                <a:schemeClr val="accent4"/>
              </a:solidFill>
              <a:round/>
            </a:ln>
            <a:effectLst/>
          </c:spPr>
          <c:marker>
            <c:symbol val="none"/>
          </c:marker>
          <c:cat>
            <c:strRef>
              <c:f>'old table'!$Q$189:$Q$209</c:f>
              <c:strCache>
                <c:ptCount val="20"/>
                <c:pt idx="0">
                  <c:v>Arsenal</c:v>
                </c:pt>
                <c:pt idx="1">
                  <c:v>Aston Villa</c:v>
                </c:pt>
                <c:pt idx="2">
                  <c:v>Bournemouth</c:v>
                </c:pt>
                <c:pt idx="3">
                  <c:v>Brighton</c:v>
                </c:pt>
                <c:pt idx="4">
                  <c:v>Burnley</c:v>
                </c:pt>
                <c:pt idx="5">
                  <c:v>Chelsea</c:v>
                </c:pt>
                <c:pt idx="6">
                  <c:v>Crystal Palace</c:v>
                </c:pt>
                <c:pt idx="7">
                  <c:v>Everton</c:v>
                </c:pt>
                <c:pt idx="8">
                  <c:v>Leicester</c:v>
                </c:pt>
                <c:pt idx="9">
                  <c:v>Liverpool</c:v>
                </c:pt>
                <c:pt idx="10">
                  <c:v>Man City</c:v>
                </c:pt>
                <c:pt idx="11">
                  <c:v>Man Utd</c:v>
                </c:pt>
                <c:pt idx="12">
                  <c:v>Newcastle</c:v>
                </c:pt>
                <c:pt idx="13">
                  <c:v>Norwich</c:v>
                </c:pt>
                <c:pt idx="14">
                  <c:v>Sheffield Utd</c:v>
                </c:pt>
                <c:pt idx="15">
                  <c:v>Southampton</c:v>
                </c:pt>
                <c:pt idx="16">
                  <c:v>Spurs</c:v>
                </c:pt>
                <c:pt idx="17">
                  <c:v>Watford</c:v>
                </c:pt>
                <c:pt idx="18">
                  <c:v>West Ham</c:v>
                </c:pt>
                <c:pt idx="19">
                  <c:v>Wolves</c:v>
                </c:pt>
              </c:strCache>
            </c:strRef>
          </c:cat>
          <c:val>
            <c:numRef>
              <c:f>'old table'!$U$189:$U$209</c:f>
              <c:numCache>
                <c:formatCode>General</c:formatCode>
                <c:ptCount val="20"/>
                <c:pt idx="0">
                  <c:v>48</c:v>
                </c:pt>
                <c:pt idx="1">
                  <c:v>67</c:v>
                </c:pt>
                <c:pt idx="2">
                  <c:v>65</c:v>
                </c:pt>
                <c:pt idx="3">
                  <c:v>54</c:v>
                </c:pt>
                <c:pt idx="4">
                  <c:v>50</c:v>
                </c:pt>
                <c:pt idx="5">
                  <c:v>54</c:v>
                </c:pt>
                <c:pt idx="6">
                  <c:v>50</c:v>
                </c:pt>
                <c:pt idx="7">
                  <c:v>56</c:v>
                </c:pt>
                <c:pt idx="8">
                  <c:v>41</c:v>
                </c:pt>
                <c:pt idx="9">
                  <c:v>33</c:v>
                </c:pt>
                <c:pt idx="10">
                  <c:v>35</c:v>
                </c:pt>
                <c:pt idx="11">
                  <c:v>36</c:v>
                </c:pt>
                <c:pt idx="12">
                  <c:v>58</c:v>
                </c:pt>
                <c:pt idx="13">
                  <c:v>75</c:v>
                </c:pt>
                <c:pt idx="14">
                  <c:v>39</c:v>
                </c:pt>
                <c:pt idx="15">
                  <c:v>60</c:v>
                </c:pt>
                <c:pt idx="16">
                  <c:v>47</c:v>
                </c:pt>
                <c:pt idx="17">
                  <c:v>64</c:v>
                </c:pt>
                <c:pt idx="18">
                  <c:v>62</c:v>
                </c:pt>
                <c:pt idx="19">
                  <c:v>40</c:v>
                </c:pt>
              </c:numCache>
            </c:numRef>
          </c:val>
          <c:smooth val="0"/>
          <c:extLst>
            <c:ext xmlns:c16="http://schemas.microsoft.com/office/drawing/2014/chart" uri="{C3380CC4-5D6E-409C-BE32-E72D297353CC}">
              <c16:uniqueId val="{00000000-3CD7-4C98-8BA9-ACA7EC1B34DA}"/>
            </c:ext>
          </c:extLst>
        </c:ser>
        <c:dLbls>
          <c:showLegendKey val="0"/>
          <c:showVal val="0"/>
          <c:showCatName val="0"/>
          <c:showSerName val="0"/>
          <c:showPercent val="0"/>
          <c:showBubbleSize val="0"/>
        </c:dLbls>
        <c:smooth val="0"/>
        <c:axId val="403515520"/>
        <c:axId val="403516504"/>
      </c:lineChart>
      <c:catAx>
        <c:axId val="40351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516504"/>
        <c:crosses val="autoZero"/>
        <c:auto val="1"/>
        <c:lblAlgn val="ctr"/>
        <c:lblOffset val="100"/>
        <c:noMultiLvlLbl val="0"/>
      </c:catAx>
      <c:valAx>
        <c:axId val="403516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5155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v2.xlsx]new table!PivotTable5</c:name>
    <c:fmtId val="16"/>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5">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 table'!$D$33</c:f>
              <c:strCache>
                <c:ptCount val="1"/>
                <c:pt idx="0">
                  <c:v>Sum of Total Win</c:v>
                </c:pt>
              </c:strCache>
            </c:strRef>
          </c:tx>
          <c:spPr>
            <a:ln w="28575" cap="rnd">
              <a:solidFill>
                <a:schemeClr val="accent5">
                  <a:lumMod val="40000"/>
                  <a:lumOff val="60000"/>
                </a:schemeClr>
              </a:solidFill>
              <a:round/>
            </a:ln>
            <a:effectLst/>
          </c:spPr>
          <c:marker>
            <c:symbol val="circle"/>
            <c:size val="5"/>
            <c:spPr>
              <a:solidFill>
                <a:schemeClr val="accent1"/>
              </a:solidFill>
              <a:ln w="9525">
                <a:solidFill>
                  <a:schemeClr val="accent1"/>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table'!$D$34:$D$69</c:f>
              <c:numCache>
                <c:formatCode>General</c:formatCode>
                <c:ptCount val="18"/>
                <c:pt idx="0">
                  <c:v>15</c:v>
                </c:pt>
                <c:pt idx="1">
                  <c:v>7</c:v>
                </c:pt>
                <c:pt idx="2">
                  <c:v>9</c:v>
                </c:pt>
                <c:pt idx="3">
                  <c:v>8</c:v>
                </c:pt>
                <c:pt idx="4">
                  <c:v>6</c:v>
                </c:pt>
                <c:pt idx="5">
                  <c:v>3</c:v>
                </c:pt>
                <c:pt idx="6">
                  <c:v>9</c:v>
                </c:pt>
                <c:pt idx="7">
                  <c:v>4</c:v>
                </c:pt>
                <c:pt idx="8">
                  <c:v>5</c:v>
                </c:pt>
                <c:pt idx="9">
                  <c:v>8</c:v>
                </c:pt>
                <c:pt idx="10">
                  <c:v>13</c:v>
                </c:pt>
                <c:pt idx="11">
                  <c:v>12</c:v>
                </c:pt>
                <c:pt idx="12">
                  <c:v>10</c:v>
                </c:pt>
                <c:pt idx="13">
                  <c:v>5</c:v>
                </c:pt>
                <c:pt idx="14">
                  <c:v>4</c:v>
                </c:pt>
                <c:pt idx="15">
                  <c:v>10</c:v>
                </c:pt>
                <c:pt idx="16">
                  <c:v>4</c:v>
                </c:pt>
                <c:pt idx="17">
                  <c:v>4</c:v>
                </c:pt>
              </c:numCache>
            </c:numRef>
          </c:val>
          <c:smooth val="0"/>
          <c:extLst>
            <c:ext xmlns:c16="http://schemas.microsoft.com/office/drawing/2014/chart" uri="{C3380CC4-5D6E-409C-BE32-E72D297353CC}">
              <c16:uniqueId val="{00000000-D298-4172-A2A0-B4BA7499A5AC}"/>
            </c:ext>
          </c:extLst>
        </c:ser>
        <c:ser>
          <c:idx val="1"/>
          <c:order val="1"/>
          <c:tx>
            <c:strRef>
              <c:f>'new table'!$E$33</c:f>
              <c:strCache>
                <c:ptCount val="1"/>
                <c:pt idx="0">
                  <c:v>Sum of Home Win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table'!$E$34:$E$69</c:f>
              <c:numCache>
                <c:formatCode>General</c:formatCode>
                <c:ptCount val="18"/>
                <c:pt idx="0">
                  <c:v>7</c:v>
                </c:pt>
                <c:pt idx="1">
                  <c:v>5</c:v>
                </c:pt>
                <c:pt idx="2">
                  <c:v>4</c:v>
                </c:pt>
                <c:pt idx="3">
                  <c:v>5</c:v>
                </c:pt>
                <c:pt idx="4">
                  <c:v>4</c:v>
                </c:pt>
                <c:pt idx="5">
                  <c:v>2</c:v>
                </c:pt>
                <c:pt idx="6">
                  <c:v>5</c:v>
                </c:pt>
                <c:pt idx="7">
                  <c:v>3</c:v>
                </c:pt>
                <c:pt idx="8">
                  <c:v>2</c:v>
                </c:pt>
                <c:pt idx="9">
                  <c:v>6</c:v>
                </c:pt>
                <c:pt idx="10">
                  <c:v>8</c:v>
                </c:pt>
                <c:pt idx="11">
                  <c:v>7</c:v>
                </c:pt>
                <c:pt idx="12">
                  <c:v>6</c:v>
                </c:pt>
                <c:pt idx="13">
                  <c:v>4</c:v>
                </c:pt>
                <c:pt idx="14">
                  <c:v>1</c:v>
                </c:pt>
                <c:pt idx="15">
                  <c:v>6</c:v>
                </c:pt>
                <c:pt idx="16">
                  <c:v>3</c:v>
                </c:pt>
                <c:pt idx="17">
                  <c:v>3</c:v>
                </c:pt>
              </c:numCache>
            </c:numRef>
          </c:val>
          <c:smooth val="0"/>
          <c:extLst>
            <c:ext xmlns:c16="http://schemas.microsoft.com/office/drawing/2014/chart" uri="{C3380CC4-5D6E-409C-BE32-E72D297353CC}">
              <c16:uniqueId val="{00000001-D298-4172-A2A0-B4BA7499A5AC}"/>
            </c:ext>
          </c:extLst>
        </c:ser>
        <c:ser>
          <c:idx val="2"/>
          <c:order val="2"/>
          <c:tx>
            <c:strRef>
              <c:f>'new table'!$F$33</c:f>
              <c:strCache>
                <c:ptCount val="1"/>
                <c:pt idx="0">
                  <c:v>Sum of Away Win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table'!$F$34:$F$69</c:f>
              <c:numCache>
                <c:formatCode>General</c:formatCode>
                <c:ptCount val="18"/>
                <c:pt idx="0">
                  <c:v>8</c:v>
                </c:pt>
                <c:pt idx="1">
                  <c:v>2</c:v>
                </c:pt>
                <c:pt idx="2">
                  <c:v>5</c:v>
                </c:pt>
                <c:pt idx="3">
                  <c:v>3</c:v>
                </c:pt>
                <c:pt idx="4">
                  <c:v>2</c:v>
                </c:pt>
                <c:pt idx="5">
                  <c:v>1</c:v>
                </c:pt>
                <c:pt idx="6">
                  <c:v>4</c:v>
                </c:pt>
                <c:pt idx="7">
                  <c:v>1</c:v>
                </c:pt>
                <c:pt idx="8">
                  <c:v>3</c:v>
                </c:pt>
                <c:pt idx="9">
                  <c:v>2</c:v>
                </c:pt>
                <c:pt idx="10">
                  <c:v>5</c:v>
                </c:pt>
                <c:pt idx="11">
                  <c:v>5</c:v>
                </c:pt>
                <c:pt idx="12">
                  <c:v>4</c:v>
                </c:pt>
                <c:pt idx="13">
                  <c:v>1</c:v>
                </c:pt>
                <c:pt idx="14">
                  <c:v>3</c:v>
                </c:pt>
                <c:pt idx="15">
                  <c:v>4</c:v>
                </c:pt>
                <c:pt idx="16">
                  <c:v>1</c:v>
                </c:pt>
                <c:pt idx="17">
                  <c:v>1</c:v>
                </c:pt>
              </c:numCache>
            </c:numRef>
          </c:val>
          <c:smooth val="0"/>
          <c:extLst>
            <c:ext xmlns:c16="http://schemas.microsoft.com/office/drawing/2014/chart" uri="{C3380CC4-5D6E-409C-BE32-E72D297353CC}">
              <c16:uniqueId val="{00000002-D298-4172-A2A0-B4BA7499A5AC}"/>
            </c:ext>
          </c:extLst>
        </c:ser>
        <c:ser>
          <c:idx val="3"/>
          <c:order val="3"/>
          <c:tx>
            <c:strRef>
              <c:f>'new table'!$G$33</c:f>
              <c:strCache>
                <c:ptCount val="1"/>
                <c:pt idx="0">
                  <c:v>Sum of Goals Score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'new table'!$C$34:$C$69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table'!$G$34:$G$69</c:f>
              <c:numCache>
                <c:formatCode>General</c:formatCode>
                <c:ptCount val="18"/>
                <c:pt idx="0">
                  <c:v>42</c:v>
                </c:pt>
                <c:pt idx="1">
                  <c:v>22</c:v>
                </c:pt>
                <c:pt idx="2">
                  <c:v>35</c:v>
                </c:pt>
                <c:pt idx="3">
                  <c:v>22</c:v>
                </c:pt>
                <c:pt idx="4">
                  <c:v>18</c:v>
                </c:pt>
                <c:pt idx="5">
                  <c:v>15</c:v>
                </c:pt>
                <c:pt idx="6">
                  <c:v>32</c:v>
                </c:pt>
                <c:pt idx="7">
                  <c:v>26</c:v>
                </c:pt>
                <c:pt idx="8">
                  <c:v>26</c:v>
                </c:pt>
                <c:pt idx="9">
                  <c:v>34</c:v>
                </c:pt>
                <c:pt idx="10">
                  <c:v>50</c:v>
                </c:pt>
                <c:pt idx="11">
                  <c:v>30</c:v>
                </c:pt>
                <c:pt idx="12">
                  <c:v>33</c:v>
                </c:pt>
                <c:pt idx="13">
                  <c:v>15</c:v>
                </c:pt>
                <c:pt idx="14">
                  <c:v>17</c:v>
                </c:pt>
                <c:pt idx="15">
                  <c:v>39</c:v>
                </c:pt>
                <c:pt idx="16">
                  <c:v>15</c:v>
                </c:pt>
                <c:pt idx="17">
                  <c:v>12</c:v>
                </c:pt>
              </c:numCache>
            </c:numRef>
          </c:val>
          <c:smooth val="0"/>
          <c:extLst>
            <c:ext xmlns:c16="http://schemas.microsoft.com/office/drawing/2014/chart" uri="{C3380CC4-5D6E-409C-BE32-E72D297353CC}">
              <c16:uniqueId val="{00000003-D298-4172-A2A0-B4BA7499A5AC}"/>
            </c:ext>
          </c:extLst>
        </c:ser>
        <c:dLbls>
          <c:showLegendKey val="0"/>
          <c:showVal val="0"/>
          <c:showCatName val="0"/>
          <c:showSerName val="0"/>
          <c:showPercent val="0"/>
          <c:showBubbleSize val="0"/>
        </c:dLbls>
        <c:marker val="1"/>
        <c:smooth val="0"/>
        <c:axId val="744674032"/>
        <c:axId val="744673376"/>
      </c:lineChart>
      <c:catAx>
        <c:axId val="7446740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bg1"/>
                </a:solidFill>
                <a:latin typeface="+mn-lt"/>
                <a:ea typeface="+mn-ea"/>
                <a:cs typeface="+mn-cs"/>
              </a:defRPr>
            </a:pPr>
            <a:endParaRPr lang="en-US"/>
          </a:p>
        </c:txPr>
        <c:crossAx val="744673376"/>
        <c:crosses val="autoZero"/>
        <c:auto val="1"/>
        <c:lblAlgn val="ctr"/>
        <c:lblOffset val="100"/>
        <c:noMultiLvlLbl val="1"/>
      </c:catAx>
      <c:valAx>
        <c:axId val="74467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467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v2.xlsx]new table!PivotTable6</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895486362539224E-2"/>
          <c:y val="6.9392812887236685E-2"/>
          <c:w val="0.89049541870264048"/>
          <c:h val="0.68172077003385734"/>
        </c:manualLayout>
      </c:layout>
      <c:lineChart>
        <c:grouping val="standard"/>
        <c:varyColors val="0"/>
        <c:ser>
          <c:idx val="0"/>
          <c:order val="0"/>
          <c:tx>
            <c:strRef>
              <c:f>'new table'!$K$33</c:f>
              <c:strCache>
                <c:ptCount val="1"/>
                <c:pt idx="0">
                  <c:v>Total Draw </c:v>
                </c:pt>
              </c:strCache>
            </c:strRef>
          </c:tx>
          <c:spPr>
            <a:ln w="28575" cap="rnd">
              <a:solidFill>
                <a:schemeClr val="accent5">
                  <a:lumMod val="40000"/>
                  <a:lumOff val="60000"/>
                </a:schemeClr>
              </a:solidFill>
              <a:round/>
            </a:ln>
            <a:effectLst/>
          </c:spPr>
          <c:marker>
            <c:symbol val="circle"/>
            <c:size val="5"/>
            <c:spPr>
              <a:solidFill>
                <a:schemeClr val="accent1"/>
              </a:solidFill>
              <a:ln w="9525">
                <a:solidFill>
                  <a:schemeClr val="accent1"/>
                </a:solidFill>
              </a:ln>
              <a:effectLst/>
            </c:spPr>
          </c:marker>
          <c:cat>
            <c:multiLvlStrRef>
              <c:f>'new table'!$J$34:$J$69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table'!$K$34:$K$69</c:f>
              <c:numCache>
                <c:formatCode>General</c:formatCode>
                <c:ptCount val="18"/>
                <c:pt idx="0">
                  <c:v>2</c:v>
                </c:pt>
                <c:pt idx="1">
                  <c:v>4</c:v>
                </c:pt>
                <c:pt idx="2">
                  <c:v>3</c:v>
                </c:pt>
                <c:pt idx="3">
                  <c:v>4</c:v>
                </c:pt>
                <c:pt idx="4">
                  <c:v>5</c:v>
                </c:pt>
                <c:pt idx="5">
                  <c:v>6</c:v>
                </c:pt>
                <c:pt idx="6">
                  <c:v>4</c:v>
                </c:pt>
                <c:pt idx="7">
                  <c:v>5</c:v>
                </c:pt>
                <c:pt idx="8">
                  <c:v>2</c:v>
                </c:pt>
                <c:pt idx="9">
                  <c:v>4</c:v>
                </c:pt>
                <c:pt idx="10">
                  <c:v>3</c:v>
                </c:pt>
                <c:pt idx="11">
                  <c:v>3</c:v>
                </c:pt>
                <c:pt idx="12">
                  <c:v>8</c:v>
                </c:pt>
                <c:pt idx="13">
                  <c:v>5</c:v>
                </c:pt>
                <c:pt idx="14">
                  <c:v>3</c:v>
                </c:pt>
                <c:pt idx="15">
                  <c:v>3</c:v>
                </c:pt>
                <c:pt idx="16">
                  <c:v>3</c:v>
                </c:pt>
                <c:pt idx="17">
                  <c:v>5</c:v>
                </c:pt>
              </c:numCache>
            </c:numRef>
          </c:val>
          <c:smooth val="0"/>
          <c:extLst>
            <c:ext xmlns:c16="http://schemas.microsoft.com/office/drawing/2014/chart" uri="{C3380CC4-5D6E-409C-BE32-E72D297353CC}">
              <c16:uniqueId val="{00000000-01EA-4797-811C-9CAE9A6061C9}"/>
            </c:ext>
          </c:extLst>
        </c:ser>
        <c:ser>
          <c:idx val="1"/>
          <c:order val="1"/>
          <c:tx>
            <c:strRef>
              <c:f>'new table'!$L$33</c:f>
              <c:strCache>
                <c:ptCount val="1"/>
                <c:pt idx="0">
                  <c:v>Home Draw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'new table'!$J$34:$J$69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table'!$L$34:$L$69</c:f>
              <c:numCache>
                <c:formatCode>General</c:formatCode>
                <c:ptCount val="18"/>
                <c:pt idx="0">
                  <c:v>1</c:v>
                </c:pt>
                <c:pt idx="1">
                  <c:v>2</c:v>
                </c:pt>
                <c:pt idx="2">
                  <c:v>2</c:v>
                </c:pt>
                <c:pt idx="3">
                  <c:v>2</c:v>
                </c:pt>
                <c:pt idx="4">
                  <c:v>2</c:v>
                </c:pt>
                <c:pt idx="5">
                  <c:v>2</c:v>
                </c:pt>
                <c:pt idx="6">
                  <c:v>3</c:v>
                </c:pt>
                <c:pt idx="7">
                  <c:v>3</c:v>
                </c:pt>
                <c:pt idx="8">
                  <c:v>2</c:v>
                </c:pt>
                <c:pt idx="9">
                  <c:v>2</c:v>
                </c:pt>
                <c:pt idx="10">
                  <c:v>1</c:v>
                </c:pt>
                <c:pt idx="11">
                  <c:v>1</c:v>
                </c:pt>
                <c:pt idx="12">
                  <c:v>4</c:v>
                </c:pt>
                <c:pt idx="13">
                  <c:v>3</c:v>
                </c:pt>
                <c:pt idx="14">
                  <c:v>3</c:v>
                </c:pt>
                <c:pt idx="15">
                  <c:v>0</c:v>
                </c:pt>
                <c:pt idx="16">
                  <c:v>1</c:v>
                </c:pt>
                <c:pt idx="17">
                  <c:v>2</c:v>
                </c:pt>
              </c:numCache>
            </c:numRef>
          </c:val>
          <c:smooth val="0"/>
          <c:extLst>
            <c:ext xmlns:c16="http://schemas.microsoft.com/office/drawing/2014/chart" uri="{C3380CC4-5D6E-409C-BE32-E72D297353CC}">
              <c16:uniqueId val="{00000001-01EA-4797-811C-9CAE9A6061C9}"/>
            </c:ext>
          </c:extLst>
        </c:ser>
        <c:ser>
          <c:idx val="2"/>
          <c:order val="2"/>
          <c:tx>
            <c:strRef>
              <c:f>'new table'!$M$33</c:f>
              <c:strCache>
                <c:ptCount val="1"/>
                <c:pt idx="0">
                  <c:v>Away Draw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'new table'!$J$34:$J$69</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Arsenal</c:v>
                  </c:pt>
                  <c:pt idx="1">
                    <c:v>Aston Villa</c:v>
                  </c:pt>
                  <c:pt idx="2">
                    <c:v>Brighton</c:v>
                  </c:pt>
                  <c:pt idx="3">
                    <c:v>Chelsea</c:v>
                  </c:pt>
                  <c:pt idx="4">
                    <c:v>Crystal Palace</c:v>
                  </c:pt>
                  <c:pt idx="5">
                    <c:v>Everton</c:v>
                  </c:pt>
                  <c:pt idx="6">
                    <c:v>Fulham</c:v>
                  </c:pt>
                  <c:pt idx="7">
                    <c:v>Leeds</c:v>
                  </c:pt>
                  <c:pt idx="8">
                    <c:v>Leicester</c:v>
                  </c:pt>
                  <c:pt idx="9">
                    <c:v>Liverpool</c:v>
                  </c:pt>
                  <c:pt idx="10">
                    <c:v>Man City</c:v>
                  </c:pt>
                  <c:pt idx="11">
                    <c:v>Man Utd</c:v>
                  </c:pt>
                  <c:pt idx="12">
                    <c:v>Newcastle</c:v>
                  </c:pt>
                  <c:pt idx="13">
                    <c:v>Nottingham Forest</c:v>
                  </c:pt>
                  <c:pt idx="14">
                    <c:v>Southampton</c:v>
                  </c:pt>
                  <c:pt idx="15">
                    <c:v>Spurs</c:v>
                  </c:pt>
                  <c:pt idx="16">
                    <c:v>West Ham</c:v>
                  </c:pt>
                  <c:pt idx="17">
                    <c:v>Wolves</c:v>
                  </c:pt>
                </c:lvl>
              </c:multiLvlStrCache>
            </c:multiLvlStrRef>
          </c:cat>
          <c:val>
            <c:numRef>
              <c:f>'new table'!$M$34:$M$69</c:f>
              <c:numCache>
                <c:formatCode>General</c:formatCode>
                <c:ptCount val="18"/>
                <c:pt idx="0">
                  <c:v>1</c:v>
                </c:pt>
                <c:pt idx="1">
                  <c:v>2</c:v>
                </c:pt>
                <c:pt idx="2">
                  <c:v>1</c:v>
                </c:pt>
                <c:pt idx="3">
                  <c:v>2</c:v>
                </c:pt>
                <c:pt idx="4">
                  <c:v>3</c:v>
                </c:pt>
                <c:pt idx="5">
                  <c:v>4</c:v>
                </c:pt>
                <c:pt idx="6">
                  <c:v>1</c:v>
                </c:pt>
                <c:pt idx="7">
                  <c:v>2</c:v>
                </c:pt>
                <c:pt idx="8">
                  <c:v>0</c:v>
                </c:pt>
                <c:pt idx="9">
                  <c:v>2</c:v>
                </c:pt>
                <c:pt idx="10">
                  <c:v>2</c:v>
                </c:pt>
                <c:pt idx="11">
                  <c:v>2</c:v>
                </c:pt>
                <c:pt idx="12">
                  <c:v>4</c:v>
                </c:pt>
                <c:pt idx="13">
                  <c:v>2</c:v>
                </c:pt>
                <c:pt idx="14">
                  <c:v>0</c:v>
                </c:pt>
                <c:pt idx="15">
                  <c:v>3</c:v>
                </c:pt>
                <c:pt idx="16">
                  <c:v>2</c:v>
                </c:pt>
                <c:pt idx="17">
                  <c:v>3</c:v>
                </c:pt>
              </c:numCache>
            </c:numRef>
          </c:val>
          <c:smooth val="0"/>
          <c:extLst>
            <c:ext xmlns:c16="http://schemas.microsoft.com/office/drawing/2014/chart" uri="{C3380CC4-5D6E-409C-BE32-E72D297353CC}">
              <c16:uniqueId val="{00000002-01EA-4797-811C-9CAE9A6061C9}"/>
            </c:ext>
          </c:extLst>
        </c:ser>
        <c:dLbls>
          <c:showLegendKey val="0"/>
          <c:showVal val="0"/>
          <c:showCatName val="0"/>
          <c:showSerName val="0"/>
          <c:showPercent val="0"/>
          <c:showBubbleSize val="0"/>
        </c:dLbls>
        <c:marker val="1"/>
        <c:smooth val="0"/>
        <c:axId val="979375528"/>
        <c:axId val="979372904"/>
      </c:lineChart>
      <c:catAx>
        <c:axId val="979375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979372904"/>
        <c:crosses val="autoZero"/>
        <c:auto val="0"/>
        <c:lblAlgn val="ctr"/>
        <c:lblOffset val="100"/>
        <c:noMultiLvlLbl val="1"/>
      </c:catAx>
      <c:valAx>
        <c:axId val="979372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9375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2019-2022 ongoing (xls fornat) v2.xlsx]new table!PivotTable7</c:name>
    <c:fmtId val="1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 table'!$Q$32</c:f>
              <c:strCache>
                <c:ptCount val="1"/>
                <c:pt idx="0">
                  <c:v>Total Lost </c:v>
                </c:pt>
              </c:strCache>
            </c:strRef>
          </c:tx>
          <c:spPr>
            <a:ln w="28575" cap="rnd">
              <a:solidFill>
                <a:schemeClr val="accent5">
                  <a:lumMod val="40000"/>
                  <a:lumOff val="60000"/>
                </a:schemeClr>
              </a:solidFill>
              <a:round/>
            </a:ln>
            <a:effectLst/>
          </c:spPr>
          <c:marker>
            <c:symbol val="circle"/>
            <c:size val="5"/>
            <c:spPr>
              <a:solidFill>
                <a:schemeClr val="accent1"/>
              </a:solidFill>
              <a:ln w="9525">
                <a:solidFill>
                  <a:schemeClr val="accent1"/>
                </a:solidFill>
              </a:ln>
              <a:effectLst/>
            </c:spPr>
          </c:marker>
          <c:cat>
            <c:multiLvlStrRef>
              <c:f>'new table'!$P$33:$P$68</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Southampton</c:v>
                  </c:pt>
                  <c:pt idx="1">
                    <c:v>West Ham</c:v>
                  </c:pt>
                  <c:pt idx="2">
                    <c:v>Leicester</c:v>
                  </c:pt>
                  <c:pt idx="3">
                    <c:v>Wolves</c:v>
                  </c:pt>
                  <c:pt idx="4">
                    <c:v>Everton</c:v>
                  </c:pt>
                  <c:pt idx="5">
                    <c:v>Nottingham Forest</c:v>
                  </c:pt>
                  <c:pt idx="6">
                    <c:v>Leeds</c:v>
                  </c:pt>
                  <c:pt idx="7">
                    <c:v>Aston Villa</c:v>
                  </c:pt>
                  <c:pt idx="8">
                    <c:v>Crystal Palace</c:v>
                  </c:pt>
                  <c:pt idx="9">
                    <c:v>Spurs</c:v>
                  </c:pt>
                  <c:pt idx="10">
                    <c:v>Fulham</c:v>
                  </c:pt>
                  <c:pt idx="11">
                    <c:v>Chelsea</c:v>
                  </c:pt>
                  <c:pt idx="12">
                    <c:v>Brighton</c:v>
                  </c:pt>
                  <c:pt idx="13">
                    <c:v>Liverpool</c:v>
                  </c:pt>
                  <c:pt idx="14">
                    <c:v>Man Utd</c:v>
                  </c:pt>
                  <c:pt idx="15">
                    <c:v>Man City</c:v>
                  </c:pt>
                  <c:pt idx="16">
                    <c:v>Arsenal</c:v>
                  </c:pt>
                  <c:pt idx="17">
                    <c:v>Newcastle</c:v>
                  </c:pt>
                </c:lvl>
              </c:multiLvlStrCache>
            </c:multiLvlStrRef>
          </c:cat>
          <c:val>
            <c:numRef>
              <c:f>'new table'!$Q$33:$Q$68</c:f>
              <c:numCache>
                <c:formatCode>General</c:formatCode>
                <c:ptCount val="18"/>
                <c:pt idx="0">
                  <c:v>12</c:v>
                </c:pt>
                <c:pt idx="1">
                  <c:v>12</c:v>
                </c:pt>
                <c:pt idx="2">
                  <c:v>12</c:v>
                </c:pt>
                <c:pt idx="3">
                  <c:v>10</c:v>
                </c:pt>
                <c:pt idx="4">
                  <c:v>10</c:v>
                </c:pt>
                <c:pt idx="5">
                  <c:v>9</c:v>
                </c:pt>
                <c:pt idx="6">
                  <c:v>9</c:v>
                </c:pt>
                <c:pt idx="7">
                  <c:v>8</c:v>
                </c:pt>
                <c:pt idx="8">
                  <c:v>8</c:v>
                </c:pt>
                <c:pt idx="9">
                  <c:v>7</c:v>
                </c:pt>
                <c:pt idx="10">
                  <c:v>7</c:v>
                </c:pt>
                <c:pt idx="11">
                  <c:v>7</c:v>
                </c:pt>
                <c:pt idx="12">
                  <c:v>6</c:v>
                </c:pt>
                <c:pt idx="13">
                  <c:v>6</c:v>
                </c:pt>
                <c:pt idx="14">
                  <c:v>4</c:v>
                </c:pt>
                <c:pt idx="15">
                  <c:v>3</c:v>
                </c:pt>
                <c:pt idx="16">
                  <c:v>1</c:v>
                </c:pt>
                <c:pt idx="17">
                  <c:v>1</c:v>
                </c:pt>
              </c:numCache>
            </c:numRef>
          </c:val>
          <c:smooth val="0"/>
          <c:extLst>
            <c:ext xmlns:c16="http://schemas.microsoft.com/office/drawing/2014/chart" uri="{C3380CC4-5D6E-409C-BE32-E72D297353CC}">
              <c16:uniqueId val="{00000000-BEEE-4A00-8367-36D7B70BD1FB}"/>
            </c:ext>
          </c:extLst>
        </c:ser>
        <c:ser>
          <c:idx val="1"/>
          <c:order val="1"/>
          <c:tx>
            <c:strRef>
              <c:f>'new table'!$R$32</c:f>
              <c:strCache>
                <c:ptCount val="1"/>
                <c:pt idx="0">
                  <c:v>Home Lose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'new table'!$P$33:$P$68</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Southampton</c:v>
                  </c:pt>
                  <c:pt idx="1">
                    <c:v>West Ham</c:v>
                  </c:pt>
                  <c:pt idx="2">
                    <c:v>Leicester</c:v>
                  </c:pt>
                  <c:pt idx="3">
                    <c:v>Wolves</c:v>
                  </c:pt>
                  <c:pt idx="4">
                    <c:v>Everton</c:v>
                  </c:pt>
                  <c:pt idx="5">
                    <c:v>Nottingham Forest</c:v>
                  </c:pt>
                  <c:pt idx="6">
                    <c:v>Leeds</c:v>
                  </c:pt>
                  <c:pt idx="7">
                    <c:v>Aston Villa</c:v>
                  </c:pt>
                  <c:pt idx="8">
                    <c:v>Crystal Palace</c:v>
                  </c:pt>
                  <c:pt idx="9">
                    <c:v>Spurs</c:v>
                  </c:pt>
                  <c:pt idx="10">
                    <c:v>Fulham</c:v>
                  </c:pt>
                  <c:pt idx="11">
                    <c:v>Chelsea</c:v>
                  </c:pt>
                  <c:pt idx="12">
                    <c:v>Brighton</c:v>
                  </c:pt>
                  <c:pt idx="13">
                    <c:v>Liverpool</c:v>
                  </c:pt>
                  <c:pt idx="14">
                    <c:v>Man Utd</c:v>
                  </c:pt>
                  <c:pt idx="15">
                    <c:v>Man City</c:v>
                  </c:pt>
                  <c:pt idx="16">
                    <c:v>Arsenal</c:v>
                  </c:pt>
                  <c:pt idx="17">
                    <c:v>Newcastle</c:v>
                  </c:pt>
                </c:lvl>
              </c:multiLvlStrCache>
            </c:multiLvlStrRef>
          </c:cat>
          <c:val>
            <c:numRef>
              <c:f>'new table'!$R$33:$R$68</c:f>
              <c:numCache>
                <c:formatCode>General</c:formatCode>
                <c:ptCount val="18"/>
                <c:pt idx="0">
                  <c:v>5</c:v>
                </c:pt>
                <c:pt idx="1">
                  <c:v>5</c:v>
                </c:pt>
                <c:pt idx="2">
                  <c:v>5</c:v>
                </c:pt>
                <c:pt idx="3">
                  <c:v>5</c:v>
                </c:pt>
                <c:pt idx="4">
                  <c:v>6</c:v>
                </c:pt>
                <c:pt idx="5">
                  <c:v>3</c:v>
                </c:pt>
                <c:pt idx="6">
                  <c:v>3</c:v>
                </c:pt>
                <c:pt idx="7">
                  <c:v>3</c:v>
                </c:pt>
                <c:pt idx="8">
                  <c:v>4</c:v>
                </c:pt>
                <c:pt idx="9">
                  <c:v>4</c:v>
                </c:pt>
                <c:pt idx="10">
                  <c:v>2</c:v>
                </c:pt>
                <c:pt idx="11">
                  <c:v>2</c:v>
                </c:pt>
                <c:pt idx="12">
                  <c:v>3</c:v>
                </c:pt>
                <c:pt idx="13">
                  <c:v>1</c:v>
                </c:pt>
                <c:pt idx="14">
                  <c:v>1</c:v>
                </c:pt>
                <c:pt idx="15">
                  <c:v>1</c:v>
                </c:pt>
                <c:pt idx="16">
                  <c:v>0</c:v>
                </c:pt>
                <c:pt idx="17">
                  <c:v>0</c:v>
                </c:pt>
              </c:numCache>
            </c:numRef>
          </c:val>
          <c:smooth val="0"/>
          <c:extLst>
            <c:ext xmlns:c16="http://schemas.microsoft.com/office/drawing/2014/chart" uri="{C3380CC4-5D6E-409C-BE32-E72D297353CC}">
              <c16:uniqueId val="{00000001-BEEE-4A00-8367-36D7B70BD1FB}"/>
            </c:ext>
          </c:extLst>
        </c:ser>
        <c:ser>
          <c:idx val="2"/>
          <c:order val="2"/>
          <c:tx>
            <c:strRef>
              <c:f>'new table'!$S$32</c:f>
              <c:strCache>
                <c:ptCount val="1"/>
                <c:pt idx="0">
                  <c:v>Away Lose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'new table'!$P$33:$P$68</c:f>
              <c:multiLvlStrCache>
                <c:ptCount val="18"/>
                <c:lvl>
                  <c:pt idx="0">
                    <c:v>22-23</c:v>
                  </c:pt>
                  <c:pt idx="1">
                    <c:v>22-23</c:v>
                  </c:pt>
                  <c:pt idx="2">
                    <c:v>22-23</c:v>
                  </c:pt>
                  <c:pt idx="3">
                    <c:v>22-23</c:v>
                  </c:pt>
                  <c:pt idx="4">
                    <c:v>22-23</c:v>
                  </c:pt>
                  <c:pt idx="5">
                    <c:v>22-23</c:v>
                  </c:pt>
                  <c:pt idx="6">
                    <c:v>22-23</c:v>
                  </c:pt>
                  <c:pt idx="7">
                    <c:v>22-23</c:v>
                  </c:pt>
                  <c:pt idx="8">
                    <c:v>22-23</c:v>
                  </c:pt>
                  <c:pt idx="9">
                    <c:v>22-23</c:v>
                  </c:pt>
                  <c:pt idx="10">
                    <c:v>22-23</c:v>
                  </c:pt>
                  <c:pt idx="11">
                    <c:v>22-23</c:v>
                  </c:pt>
                  <c:pt idx="12">
                    <c:v>22-23</c:v>
                  </c:pt>
                  <c:pt idx="13">
                    <c:v>22-23</c:v>
                  </c:pt>
                  <c:pt idx="14">
                    <c:v>22-23</c:v>
                  </c:pt>
                  <c:pt idx="15">
                    <c:v>22-23</c:v>
                  </c:pt>
                  <c:pt idx="16">
                    <c:v>22-23</c:v>
                  </c:pt>
                  <c:pt idx="17">
                    <c:v>22-23</c:v>
                  </c:pt>
                </c:lvl>
                <c:lvl>
                  <c:pt idx="0">
                    <c:v>Southampton</c:v>
                  </c:pt>
                  <c:pt idx="1">
                    <c:v>West Ham</c:v>
                  </c:pt>
                  <c:pt idx="2">
                    <c:v>Leicester</c:v>
                  </c:pt>
                  <c:pt idx="3">
                    <c:v>Wolves</c:v>
                  </c:pt>
                  <c:pt idx="4">
                    <c:v>Everton</c:v>
                  </c:pt>
                  <c:pt idx="5">
                    <c:v>Nottingham Forest</c:v>
                  </c:pt>
                  <c:pt idx="6">
                    <c:v>Leeds</c:v>
                  </c:pt>
                  <c:pt idx="7">
                    <c:v>Aston Villa</c:v>
                  </c:pt>
                  <c:pt idx="8">
                    <c:v>Crystal Palace</c:v>
                  </c:pt>
                  <c:pt idx="9">
                    <c:v>Spurs</c:v>
                  </c:pt>
                  <c:pt idx="10">
                    <c:v>Fulham</c:v>
                  </c:pt>
                  <c:pt idx="11">
                    <c:v>Chelsea</c:v>
                  </c:pt>
                  <c:pt idx="12">
                    <c:v>Brighton</c:v>
                  </c:pt>
                  <c:pt idx="13">
                    <c:v>Liverpool</c:v>
                  </c:pt>
                  <c:pt idx="14">
                    <c:v>Man Utd</c:v>
                  </c:pt>
                  <c:pt idx="15">
                    <c:v>Man City</c:v>
                  </c:pt>
                  <c:pt idx="16">
                    <c:v>Arsenal</c:v>
                  </c:pt>
                  <c:pt idx="17">
                    <c:v>Newcastle</c:v>
                  </c:pt>
                </c:lvl>
              </c:multiLvlStrCache>
            </c:multiLvlStrRef>
          </c:cat>
          <c:val>
            <c:numRef>
              <c:f>'new table'!$S$33:$S$68</c:f>
              <c:numCache>
                <c:formatCode>General</c:formatCode>
                <c:ptCount val="18"/>
                <c:pt idx="0">
                  <c:v>7</c:v>
                </c:pt>
                <c:pt idx="1">
                  <c:v>7</c:v>
                </c:pt>
                <c:pt idx="2">
                  <c:v>7</c:v>
                </c:pt>
                <c:pt idx="3">
                  <c:v>5</c:v>
                </c:pt>
                <c:pt idx="4">
                  <c:v>4</c:v>
                </c:pt>
                <c:pt idx="5">
                  <c:v>6</c:v>
                </c:pt>
                <c:pt idx="6">
                  <c:v>6</c:v>
                </c:pt>
                <c:pt idx="7">
                  <c:v>5</c:v>
                </c:pt>
                <c:pt idx="8">
                  <c:v>4</c:v>
                </c:pt>
                <c:pt idx="9">
                  <c:v>3</c:v>
                </c:pt>
                <c:pt idx="10">
                  <c:v>5</c:v>
                </c:pt>
                <c:pt idx="11">
                  <c:v>5</c:v>
                </c:pt>
                <c:pt idx="12">
                  <c:v>3</c:v>
                </c:pt>
                <c:pt idx="13">
                  <c:v>5</c:v>
                </c:pt>
                <c:pt idx="14">
                  <c:v>3</c:v>
                </c:pt>
                <c:pt idx="15">
                  <c:v>2</c:v>
                </c:pt>
                <c:pt idx="16">
                  <c:v>1</c:v>
                </c:pt>
                <c:pt idx="17">
                  <c:v>1</c:v>
                </c:pt>
              </c:numCache>
            </c:numRef>
          </c:val>
          <c:smooth val="0"/>
          <c:extLst>
            <c:ext xmlns:c16="http://schemas.microsoft.com/office/drawing/2014/chart" uri="{C3380CC4-5D6E-409C-BE32-E72D297353CC}">
              <c16:uniqueId val="{00000002-BEEE-4A00-8367-36D7B70BD1FB}"/>
            </c:ext>
          </c:extLst>
        </c:ser>
        <c:dLbls>
          <c:showLegendKey val="0"/>
          <c:showVal val="0"/>
          <c:showCatName val="0"/>
          <c:showSerName val="0"/>
          <c:showPercent val="0"/>
          <c:showBubbleSize val="0"/>
        </c:dLbls>
        <c:marker val="1"/>
        <c:smooth val="0"/>
        <c:axId val="857047496"/>
        <c:axId val="857046184"/>
      </c:lineChart>
      <c:catAx>
        <c:axId val="857047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857046184"/>
        <c:crosses val="autoZero"/>
        <c:auto val="1"/>
        <c:lblAlgn val="ctr"/>
        <c:lblOffset val="100"/>
        <c:noMultiLvlLbl val="1"/>
      </c:catAx>
      <c:valAx>
        <c:axId val="857046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7047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a:outerShdw blurRad="50800" dist="50800" dir="5400000" algn="ctr" rotWithShape="0">
        <a:srgbClr val="233E6F"/>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Aston Villa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1.0091863517060378E-2"/>
          <c:y val="0.80150408282298047"/>
          <c:w val="0.41314960629921255"/>
          <c:h val="0.17071813939924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2197900262467194"/>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589501312335964"/>
          <c:y val="0.21541484397783611"/>
          <c:w val="0.34487685914260718"/>
          <c:h val="0.57479476523767858"/>
        </c:manualLayout>
      </c:layout>
      <c:pieChart>
        <c:varyColors val="1"/>
        <c:ser>
          <c:idx val="0"/>
          <c:order val="0"/>
          <c:tx>
            <c:strRef>
              <c:f>DashBoard!$AN$55</c:f>
              <c:strCache>
                <c:ptCount val="1"/>
                <c:pt idx="0">
                  <c:v>Chelsea</c:v>
                </c:pt>
              </c:strCache>
            </c:strRef>
          </c:tx>
          <c:spPr>
            <a:ln>
              <a:solidFill>
                <a:schemeClr val="bg1">
                  <a:lumMod val="95000"/>
                </a:schemeClr>
              </a:solidFill>
            </a:ln>
          </c:spPr>
          <c:explosion val="1"/>
          <c:dPt>
            <c:idx val="0"/>
            <c:bubble3D val="0"/>
            <c:spPr>
              <a:solidFill>
                <a:srgbClr val="7030A0"/>
              </a:solidFill>
              <a:ln w="19050">
                <a:solidFill>
                  <a:schemeClr val="bg2">
                    <a:lumMod val="90000"/>
                  </a:schemeClr>
                </a:solidFill>
              </a:ln>
              <a:effectLst/>
            </c:spPr>
            <c:extLst>
              <c:ext xmlns:c16="http://schemas.microsoft.com/office/drawing/2014/chart" uri="{C3380CC4-5D6E-409C-BE32-E72D297353CC}">
                <c16:uniqueId val="{00000001-A8BD-495F-AFAC-B9149E9F15D1}"/>
              </c:ext>
            </c:extLst>
          </c:dPt>
          <c:dPt>
            <c:idx val="1"/>
            <c:bubble3D val="0"/>
            <c:spPr>
              <a:solidFill>
                <a:schemeClr val="accent2"/>
              </a:solidFill>
              <a:ln w="19050">
                <a:solidFill>
                  <a:schemeClr val="bg2">
                    <a:lumMod val="90000"/>
                  </a:schemeClr>
                </a:solidFill>
              </a:ln>
              <a:effectLst/>
            </c:spPr>
            <c:extLst>
              <c:ext xmlns:c16="http://schemas.microsoft.com/office/drawing/2014/chart" uri="{C3380CC4-5D6E-409C-BE32-E72D297353CC}">
                <c16:uniqueId val="{00000002-A8BD-495F-AFAC-B9149E9F15D1}"/>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DashBoard!$AM$56:$AM$57</c:f>
              <c:strCache>
                <c:ptCount val="2"/>
                <c:pt idx="0">
                  <c:v>Unbeaten</c:v>
                </c:pt>
                <c:pt idx="1">
                  <c:v>Lost</c:v>
                </c:pt>
              </c:strCache>
            </c:strRef>
          </c:cat>
          <c:val>
            <c:numRef>
              <c:f>DashBoard!$AN$56:$AN$57</c:f>
              <c:numCache>
                <c:formatCode>0%</c:formatCode>
                <c:ptCount val="2"/>
                <c:pt idx="0">
                  <c:v>0.7142857142857143</c:v>
                </c:pt>
                <c:pt idx="1">
                  <c:v>0.2857142857142857</c:v>
                </c:pt>
              </c:numCache>
            </c:numRef>
          </c:val>
          <c:extLst>
            <c:ext xmlns:c16="http://schemas.microsoft.com/office/drawing/2014/chart" uri="{C3380CC4-5D6E-409C-BE32-E72D297353CC}">
              <c16:uniqueId val="{00000000-A8BD-495F-AFAC-B9149E9F15D1}"/>
            </c:ext>
          </c:extLst>
        </c:ser>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0.29540835520559933"/>
          <c:y val="0.87094852726742478"/>
          <c:w val="0.23751062443973003"/>
          <c:h val="7.824631631060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131933508311461"/>
          <c:y val="9.2592592592592587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DashBoard!$AL$55</c:f>
              <c:strCache>
                <c:ptCount val="1"/>
                <c:pt idx="0">
                  <c:v>Chelsea</c:v>
                </c:pt>
              </c:strCache>
            </c:strRef>
          </c:tx>
          <c:dPt>
            <c:idx val="0"/>
            <c:bubble3D val="0"/>
            <c:spPr>
              <a:solidFill>
                <a:schemeClr val="accent1"/>
              </a:solidFill>
              <a:ln w="19050">
                <a:solidFill>
                  <a:schemeClr val="bg2">
                    <a:lumMod val="90000"/>
                  </a:schemeClr>
                </a:solidFill>
              </a:ln>
              <a:effectLst/>
            </c:spPr>
            <c:extLst>
              <c:ext xmlns:c16="http://schemas.microsoft.com/office/drawing/2014/chart" uri="{C3380CC4-5D6E-409C-BE32-E72D297353CC}">
                <c16:uniqueId val="{00000004-DC90-4C1D-9F81-AB19BF89369A}"/>
              </c:ext>
            </c:extLst>
          </c:dPt>
          <c:dPt>
            <c:idx val="1"/>
            <c:bubble3D val="0"/>
            <c:spPr>
              <a:solidFill>
                <a:schemeClr val="accent2"/>
              </a:solidFill>
              <a:ln w="19050">
                <a:solidFill>
                  <a:sysClr val="windowText" lastClr="000000">
                    <a:lumMod val="25000"/>
                    <a:lumOff val="75000"/>
                  </a:sysClr>
                </a:solidFill>
              </a:ln>
              <a:effectLst/>
            </c:spPr>
            <c:extLst>
              <c:ext xmlns:c16="http://schemas.microsoft.com/office/drawing/2014/chart" uri="{C3380CC4-5D6E-409C-BE32-E72D297353CC}">
                <c16:uniqueId val="{00000002-DC90-4C1D-9F81-AB19BF89369A}"/>
              </c:ext>
            </c:extLst>
          </c:dPt>
          <c:dPt>
            <c:idx val="2"/>
            <c:bubble3D val="0"/>
            <c:spPr>
              <a:solidFill>
                <a:schemeClr val="accent3"/>
              </a:solidFill>
              <a:ln w="19050">
                <a:solidFill>
                  <a:sysClr val="windowText" lastClr="000000">
                    <a:lumMod val="25000"/>
                    <a:lumOff val="75000"/>
                  </a:sysClr>
                </a:solidFill>
              </a:ln>
              <a:effectLst/>
            </c:spPr>
            <c:extLst>
              <c:ext xmlns:c16="http://schemas.microsoft.com/office/drawing/2014/chart" uri="{C3380CC4-5D6E-409C-BE32-E72D297353CC}">
                <c16:uniqueId val="{00000003-DC90-4C1D-9F81-AB19BF89369A}"/>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DashBoard!$AK$56:$AK$58</c:f>
              <c:strCache>
                <c:ptCount val="3"/>
                <c:pt idx="0">
                  <c:v>Win</c:v>
                </c:pt>
                <c:pt idx="1">
                  <c:v>Draw</c:v>
                </c:pt>
                <c:pt idx="2">
                  <c:v>Lost</c:v>
                </c:pt>
              </c:strCache>
            </c:strRef>
          </c:cat>
          <c:val>
            <c:numRef>
              <c:f>DashBoard!$AL$56:$AL$58</c:f>
              <c:numCache>
                <c:formatCode>0%</c:formatCode>
                <c:ptCount val="3"/>
                <c:pt idx="0">
                  <c:v>0.7142857142857143</c:v>
                </c:pt>
                <c:pt idx="1">
                  <c:v>0</c:v>
                </c:pt>
                <c:pt idx="2">
                  <c:v>0.2857142857142857</c:v>
                </c:pt>
              </c:numCache>
            </c:numRef>
          </c:val>
          <c:extLst>
            <c:ext xmlns:c16="http://schemas.microsoft.com/office/drawing/2014/chart" uri="{C3380CC4-5D6E-409C-BE32-E72D297353CC}">
              <c16:uniqueId val="{00000000-DC90-4C1D-9F81-AB19BF89369A}"/>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Fulham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DashBoard!$AP$55</c:f>
              <c:strCache>
                <c:ptCount val="1"/>
                <c:pt idx="0">
                  <c:v>Chelsea</c:v>
                </c:pt>
              </c:strCache>
            </c:strRef>
          </c:tx>
          <c:dPt>
            <c:idx val="0"/>
            <c:bubble3D val="0"/>
            <c:spPr>
              <a:solidFill>
                <a:schemeClr val="accent1"/>
              </a:solidFill>
              <a:ln w="19050">
                <a:solidFill>
                  <a:schemeClr val="bg2">
                    <a:lumMod val="90000"/>
                  </a:schemeClr>
                </a:solidFill>
              </a:ln>
              <a:effectLst/>
            </c:spPr>
            <c:extLst>
              <c:ext xmlns:c16="http://schemas.microsoft.com/office/drawing/2014/chart" uri="{C3380CC4-5D6E-409C-BE32-E72D297353CC}">
                <c16:uniqueId val="{00000002-5E68-4FC9-9426-B5C2918451E6}"/>
              </c:ext>
            </c:extLst>
          </c:dPt>
          <c:dPt>
            <c:idx val="1"/>
            <c:bubble3D val="0"/>
            <c:spPr>
              <a:solidFill>
                <a:schemeClr val="accent2"/>
              </a:solidFill>
              <a:ln w="19050">
                <a:solidFill>
                  <a:schemeClr val="bg2">
                    <a:lumMod val="90000"/>
                  </a:schemeClr>
                </a:solidFill>
              </a:ln>
              <a:effectLst/>
            </c:spPr>
            <c:extLst>
              <c:ext xmlns:c16="http://schemas.microsoft.com/office/drawing/2014/chart" uri="{C3380CC4-5D6E-409C-BE32-E72D297353CC}">
                <c16:uniqueId val="{00000001-5E68-4FC9-9426-B5C2918451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05-44BB-87D0-90672F163D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DashBoard!$AO$56:$AO$58</c:f>
              <c:strCache>
                <c:ptCount val="2"/>
                <c:pt idx="0">
                  <c:v>Score</c:v>
                </c:pt>
                <c:pt idx="1">
                  <c:v>Conceded</c:v>
                </c:pt>
              </c:strCache>
            </c:strRef>
          </c:cat>
          <c:val>
            <c:numRef>
              <c:f>DashBoard!$AP$56:$AP$58</c:f>
              <c:numCache>
                <c:formatCode>General</c:formatCode>
                <c:ptCount val="3"/>
                <c:pt idx="0">
                  <c:v>9</c:v>
                </c:pt>
                <c:pt idx="1">
                  <c:v>2</c:v>
                </c:pt>
              </c:numCache>
            </c:numRef>
          </c:val>
          <c:extLst>
            <c:ext xmlns:c16="http://schemas.microsoft.com/office/drawing/2014/chart" uri="{C3380CC4-5D6E-409C-BE32-E72D297353CC}">
              <c16:uniqueId val="{00000000-5E68-4FC9-9426-B5C2918451E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5</xdr:col>
      <xdr:colOff>628650</xdr:colOff>
      <xdr:row>32</xdr:row>
      <xdr:rowOff>166687</xdr:rowOff>
    </xdr:from>
    <xdr:to>
      <xdr:col>9</xdr:col>
      <xdr:colOff>838200</xdr:colOff>
      <xdr:row>47</xdr:row>
      <xdr:rowOff>52387</xdr:rowOff>
    </xdr:to>
    <xdr:graphicFrame macro="">
      <xdr:nvGraphicFramePr>
        <xdr:cNvPr id="2" name="Chart 1">
          <a:extLst>
            <a:ext uri="{FF2B5EF4-FFF2-40B4-BE49-F238E27FC236}">
              <a16:creationId xmlns:a16="http://schemas.microsoft.com/office/drawing/2014/main" id="{B5D438A6-0A41-DFF0-C33E-908B0126F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40297</xdr:colOff>
      <xdr:row>54</xdr:row>
      <xdr:rowOff>79132</xdr:rowOff>
    </xdr:from>
    <xdr:to>
      <xdr:col>7</xdr:col>
      <xdr:colOff>98912</xdr:colOff>
      <xdr:row>68</xdr:row>
      <xdr:rowOff>155332</xdr:rowOff>
    </xdr:to>
    <xdr:graphicFrame macro="">
      <xdr:nvGraphicFramePr>
        <xdr:cNvPr id="7" name="Chart 6">
          <a:extLst>
            <a:ext uri="{FF2B5EF4-FFF2-40B4-BE49-F238E27FC236}">
              <a16:creationId xmlns:a16="http://schemas.microsoft.com/office/drawing/2014/main" id="{B6781B52-CF63-6935-8D9E-546BEB153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65943</xdr:colOff>
      <xdr:row>53</xdr:row>
      <xdr:rowOff>145074</xdr:rowOff>
    </xdr:from>
    <xdr:to>
      <xdr:col>12</xdr:col>
      <xdr:colOff>1003789</xdr:colOff>
      <xdr:row>68</xdr:row>
      <xdr:rowOff>30774</xdr:rowOff>
    </xdr:to>
    <xdr:graphicFrame macro="">
      <xdr:nvGraphicFramePr>
        <xdr:cNvPr id="8" name="Chart 7">
          <a:extLst>
            <a:ext uri="{FF2B5EF4-FFF2-40B4-BE49-F238E27FC236}">
              <a16:creationId xmlns:a16="http://schemas.microsoft.com/office/drawing/2014/main" id="{AE529012-E45F-EA55-8D29-898075349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20707</xdr:colOff>
      <xdr:row>52</xdr:row>
      <xdr:rowOff>110987</xdr:rowOff>
    </xdr:from>
    <xdr:to>
      <xdr:col>20</xdr:col>
      <xdr:colOff>236055</xdr:colOff>
      <xdr:row>66</xdr:row>
      <xdr:rowOff>187187</xdr:rowOff>
    </xdr:to>
    <xdr:graphicFrame macro="">
      <xdr:nvGraphicFramePr>
        <xdr:cNvPr id="2" name="Chart 1">
          <a:extLst>
            <a:ext uri="{FF2B5EF4-FFF2-40B4-BE49-F238E27FC236}">
              <a16:creationId xmlns:a16="http://schemas.microsoft.com/office/drawing/2014/main" id="{2A011B24-9AE0-D992-0B50-E6B2A6E39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24</xdr:col>
      <xdr:colOff>208359</xdr:colOff>
      <xdr:row>132</xdr:row>
      <xdr:rowOff>63103</xdr:rowOff>
    </xdr:from>
    <xdr:to>
      <xdr:col>39</xdr:col>
      <xdr:colOff>11906</xdr:colOff>
      <xdr:row>154</xdr:row>
      <xdr:rowOff>47625</xdr:rowOff>
    </xdr:to>
    <xdr:graphicFrame macro="">
      <xdr:nvGraphicFramePr>
        <xdr:cNvPr id="5" name="Chart 4">
          <a:extLst>
            <a:ext uri="{FF2B5EF4-FFF2-40B4-BE49-F238E27FC236}">
              <a16:creationId xmlns:a16="http://schemas.microsoft.com/office/drawing/2014/main" id="{B0EF7EC9-B2F7-09FD-D4F1-5B9EBAB3A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178592</xdr:colOff>
      <xdr:row>156</xdr:row>
      <xdr:rowOff>166688</xdr:rowOff>
    </xdr:from>
    <xdr:to>
      <xdr:col>36</xdr:col>
      <xdr:colOff>273842</xdr:colOff>
      <xdr:row>177</xdr:row>
      <xdr:rowOff>59532</xdr:rowOff>
    </xdr:to>
    <xdr:graphicFrame macro="">
      <xdr:nvGraphicFramePr>
        <xdr:cNvPr id="6" name="Chart 5">
          <a:extLst>
            <a:ext uri="{FF2B5EF4-FFF2-40B4-BE49-F238E27FC236}">
              <a16:creationId xmlns:a16="http://schemas.microsoft.com/office/drawing/2014/main" id="{9996A0CF-FF37-8523-91DC-B2821E72B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238125</xdr:colOff>
      <xdr:row>182</xdr:row>
      <xdr:rowOff>39289</xdr:rowOff>
    </xdr:from>
    <xdr:to>
      <xdr:col>36</xdr:col>
      <xdr:colOff>381000</xdr:colOff>
      <xdr:row>206</xdr:row>
      <xdr:rowOff>35718</xdr:rowOff>
    </xdr:to>
    <xdr:graphicFrame macro="">
      <xdr:nvGraphicFramePr>
        <xdr:cNvPr id="8" name="Chart 7">
          <a:extLst>
            <a:ext uri="{FF2B5EF4-FFF2-40B4-BE49-F238E27FC236}">
              <a16:creationId xmlns:a16="http://schemas.microsoft.com/office/drawing/2014/main" id="{A6A479DC-24A8-902D-00FB-0A0CCA207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600075</xdr:colOff>
      <xdr:row>0</xdr:row>
      <xdr:rowOff>104775</xdr:rowOff>
    </xdr:from>
    <xdr:to>
      <xdr:col>6</xdr:col>
      <xdr:colOff>200970</xdr:colOff>
      <xdr:row>0</xdr:row>
      <xdr:rowOff>990599</xdr:rowOff>
    </xdr:to>
    <xdr:pic>
      <xdr:nvPicPr>
        <xdr:cNvPr id="14" name="Picture 13">
          <a:extLst>
            <a:ext uri="{FF2B5EF4-FFF2-40B4-BE49-F238E27FC236}">
              <a16:creationId xmlns:a16="http://schemas.microsoft.com/office/drawing/2014/main" id="{B60CAC63-87A6-33C2-512E-74F0CB92A6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29075" y="104775"/>
          <a:ext cx="2107747" cy="885824"/>
        </a:xfrm>
        <a:prstGeom prst="rect">
          <a:avLst/>
        </a:prstGeom>
      </xdr:spPr>
    </xdr:pic>
    <xdr:clientData/>
  </xdr:twoCellAnchor>
  <xdr:twoCellAnchor>
    <xdr:from>
      <xdr:col>12</xdr:col>
      <xdr:colOff>228600</xdr:colOff>
      <xdr:row>2</xdr:row>
      <xdr:rowOff>81643</xdr:rowOff>
    </xdr:from>
    <xdr:to>
      <xdr:col>31</xdr:col>
      <xdr:colOff>561975</xdr:colOff>
      <xdr:row>13</xdr:row>
      <xdr:rowOff>102054</xdr:rowOff>
    </xdr:to>
    <xdr:graphicFrame macro="">
      <xdr:nvGraphicFramePr>
        <xdr:cNvPr id="2" name="Chart 1">
          <a:extLst>
            <a:ext uri="{FF2B5EF4-FFF2-40B4-BE49-F238E27FC236}">
              <a16:creationId xmlns:a16="http://schemas.microsoft.com/office/drawing/2014/main" id="{D264922E-F9D6-4C63-9CB7-681614462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219074</xdr:colOff>
      <xdr:row>13</xdr:row>
      <xdr:rowOff>190500</xdr:rowOff>
    </xdr:from>
    <xdr:to>
      <xdr:col>32</xdr:col>
      <xdr:colOff>19049</xdr:colOff>
      <xdr:row>28</xdr:row>
      <xdr:rowOff>81643</xdr:rowOff>
    </xdr:to>
    <xdr:graphicFrame macro="">
      <xdr:nvGraphicFramePr>
        <xdr:cNvPr id="3" name="Chart 2">
          <a:extLst>
            <a:ext uri="{FF2B5EF4-FFF2-40B4-BE49-F238E27FC236}">
              <a16:creationId xmlns:a16="http://schemas.microsoft.com/office/drawing/2014/main" id="{C6058AD8-CB21-4187-9E69-21F89ABA6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185056</xdr:colOff>
      <xdr:row>28</xdr:row>
      <xdr:rowOff>176893</xdr:rowOff>
    </xdr:from>
    <xdr:to>
      <xdr:col>32</xdr:col>
      <xdr:colOff>1360</xdr:colOff>
      <xdr:row>45</xdr:row>
      <xdr:rowOff>187778</xdr:rowOff>
    </xdr:to>
    <xdr:graphicFrame macro="">
      <xdr:nvGraphicFramePr>
        <xdr:cNvPr id="10" name="Chart 9">
          <a:extLst>
            <a:ext uri="{FF2B5EF4-FFF2-40B4-BE49-F238E27FC236}">
              <a16:creationId xmlns:a16="http://schemas.microsoft.com/office/drawing/2014/main" id="{0C055832-C678-4046-B0A7-F91DDAD3F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2102909</xdr:colOff>
      <xdr:row>31</xdr:row>
      <xdr:rowOff>67733</xdr:rowOff>
    </xdr:from>
    <xdr:to>
      <xdr:col>12</xdr:col>
      <xdr:colOff>194468</xdr:colOff>
      <xdr:row>44</xdr:row>
      <xdr:rowOff>115358</xdr:rowOff>
    </xdr:to>
    <mc:AlternateContent xmlns:mc="http://schemas.openxmlformats.org/markup-compatibility/2006" xmlns:a14="http://schemas.microsoft.com/office/drawing/2010/main">
      <mc:Choice Requires="a14">
        <xdr:graphicFrame macro="">
          <xdr:nvGraphicFramePr>
            <xdr:cNvPr id="13" name="All">
              <a:extLst>
                <a:ext uri="{FF2B5EF4-FFF2-40B4-BE49-F238E27FC236}">
                  <a16:creationId xmlns:a16="http://schemas.microsoft.com/office/drawing/2014/main" id="{45029453-3185-4EFA-9052-D9DF22520C68}"/>
                </a:ext>
              </a:extLst>
            </xdr:cNvPr>
            <xdr:cNvGraphicFramePr/>
          </xdr:nvGraphicFramePr>
          <xdr:xfrm>
            <a:off x="0" y="0"/>
            <a:ext cx="0" cy="0"/>
          </xdr:xfrm>
          <a:graphic>
            <a:graphicData uri="http://schemas.microsoft.com/office/drawing/2010/slicer">
              <sle:slicer xmlns:sle="http://schemas.microsoft.com/office/drawing/2010/slicer" name="All"/>
            </a:graphicData>
          </a:graphic>
        </xdr:graphicFrame>
      </mc:Choice>
      <mc:Fallback xmlns="">
        <xdr:sp macro="" textlink="">
          <xdr:nvSpPr>
            <xdr:cNvPr id="0" name=""/>
            <xdr:cNvSpPr>
              <a:spLocks noTextEdit="1"/>
            </xdr:cNvSpPr>
          </xdr:nvSpPr>
          <xdr:spPr>
            <a:xfrm>
              <a:off x="2941109" y="8316383"/>
              <a:ext cx="63722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158243</xdr:colOff>
      <xdr:row>31</xdr:row>
      <xdr:rowOff>116693</xdr:rowOff>
    </xdr:from>
    <xdr:to>
      <xdr:col>2</xdr:col>
      <xdr:colOff>579102</xdr:colOff>
      <xdr:row>39</xdr:row>
      <xdr:rowOff>0</xdr:rowOff>
    </xdr:to>
    <mc:AlternateContent xmlns:mc="http://schemas.openxmlformats.org/markup-compatibility/2006" xmlns:a14="http://schemas.microsoft.com/office/drawing/2010/main">
      <mc:Choice Requires="a14">
        <xdr:graphicFrame macro="">
          <xdr:nvGraphicFramePr>
            <xdr:cNvPr id="15" name="Season">
              <a:extLst>
                <a:ext uri="{FF2B5EF4-FFF2-40B4-BE49-F238E27FC236}">
                  <a16:creationId xmlns:a16="http://schemas.microsoft.com/office/drawing/2014/main" id="{8D7BEF6A-A0FF-4CC1-8F03-FC75CD90251F}"/>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767843" y="8365343"/>
              <a:ext cx="1828799" cy="1407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153457</xdr:colOff>
      <xdr:row>50</xdr:row>
      <xdr:rowOff>120650</xdr:rowOff>
    </xdr:from>
    <xdr:to>
      <xdr:col>9</xdr:col>
      <xdr:colOff>333374</xdr:colOff>
      <xdr:row>58</xdr:row>
      <xdr:rowOff>175684</xdr:rowOff>
    </xdr:to>
    <xdr:graphicFrame macro="">
      <xdr:nvGraphicFramePr>
        <xdr:cNvPr id="19" name="Chart 18">
          <a:extLst>
            <a:ext uri="{FF2B5EF4-FFF2-40B4-BE49-F238E27FC236}">
              <a16:creationId xmlns:a16="http://schemas.microsoft.com/office/drawing/2014/main" id="{60769DD7-FEBD-7F5E-36D8-C4990BBF9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656165</xdr:colOff>
      <xdr:row>58</xdr:row>
      <xdr:rowOff>26458</xdr:rowOff>
    </xdr:from>
    <xdr:to>
      <xdr:col>9</xdr:col>
      <xdr:colOff>836082</xdr:colOff>
      <xdr:row>72</xdr:row>
      <xdr:rowOff>3174</xdr:rowOff>
    </xdr:to>
    <xdr:graphicFrame macro="">
      <xdr:nvGraphicFramePr>
        <xdr:cNvPr id="21" name="Chart 20">
          <a:extLst>
            <a:ext uri="{FF2B5EF4-FFF2-40B4-BE49-F238E27FC236}">
              <a16:creationId xmlns:a16="http://schemas.microsoft.com/office/drawing/2014/main" id="{574B5AFC-0B97-FF9F-8F73-6265712CA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161924</xdr:colOff>
      <xdr:row>49</xdr:row>
      <xdr:rowOff>443442</xdr:rowOff>
    </xdr:from>
    <xdr:to>
      <xdr:col>9</xdr:col>
      <xdr:colOff>341841</xdr:colOff>
      <xdr:row>55</xdr:row>
      <xdr:rowOff>174626</xdr:rowOff>
    </xdr:to>
    <xdr:graphicFrame macro="">
      <xdr:nvGraphicFramePr>
        <xdr:cNvPr id="22" name="Chart 21">
          <a:extLst>
            <a:ext uri="{FF2B5EF4-FFF2-40B4-BE49-F238E27FC236}">
              <a16:creationId xmlns:a16="http://schemas.microsoft.com/office/drawing/2014/main" id="{A702421A-F648-FD7F-A858-2FDCA3528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173567</xdr:colOff>
      <xdr:row>49</xdr:row>
      <xdr:rowOff>413809</xdr:rowOff>
    </xdr:from>
    <xdr:to>
      <xdr:col>26</xdr:col>
      <xdr:colOff>448734</xdr:colOff>
      <xdr:row>57</xdr:row>
      <xdr:rowOff>151343</xdr:rowOff>
    </xdr:to>
    <xdr:graphicFrame macro="">
      <xdr:nvGraphicFramePr>
        <xdr:cNvPr id="23" name="Chart 22">
          <a:extLst>
            <a:ext uri="{FF2B5EF4-FFF2-40B4-BE49-F238E27FC236}">
              <a16:creationId xmlns:a16="http://schemas.microsoft.com/office/drawing/2014/main" id="{6418C110-2219-8E2F-7DF0-82EBE00E8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15</xdr:col>
      <xdr:colOff>265676</xdr:colOff>
      <xdr:row>50</xdr:row>
      <xdr:rowOff>151309</xdr:rowOff>
    </xdr:to>
    <xdr:pic>
      <xdr:nvPicPr>
        <xdr:cNvPr id="2" name="Picture 1">
          <a:extLst>
            <a:ext uri="{FF2B5EF4-FFF2-40B4-BE49-F238E27FC236}">
              <a16:creationId xmlns:a16="http://schemas.microsoft.com/office/drawing/2014/main" id="{469B09AC-447E-F7BB-9CFF-3DE185AFD948}"/>
            </a:ext>
          </a:extLst>
        </xdr:cNvPr>
        <xdr:cNvPicPr>
          <a:picLocks noChangeAspect="1"/>
        </xdr:cNvPicPr>
      </xdr:nvPicPr>
      <xdr:blipFill>
        <a:blip xmlns:r="http://schemas.openxmlformats.org/officeDocument/2006/relationships" r:embed="rId1"/>
        <a:stretch>
          <a:fillRect/>
        </a:stretch>
      </xdr:blipFill>
      <xdr:spPr>
        <a:xfrm>
          <a:off x="1219200" y="952500"/>
          <a:ext cx="8190476" cy="87238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025188541666" createdVersion="8" refreshedVersion="8" minRefreshableVersion="3" recordCount="20" xr:uid="{3F78069B-5DDA-46A7-8ED8-5897C63C2A9C}">
  <cacheSource type="worksheet">
    <worksheetSource ref="V1:AR21" sheet="working file"/>
  </cacheSource>
  <cacheFields count="23">
    <cacheField name="$F$2:$G$381" numFmtId="0">
      <sharedItems count="20">
        <s v="Arsenal"/>
        <s v="Aston Villa"/>
        <s v="Bournemouth"/>
        <s v="Brighton"/>
        <s v="Burnley"/>
        <s v="Chelsea"/>
        <s v="Crystal Palace"/>
        <s v="Everton"/>
        <s v="Leicester"/>
        <s v="Liverpool"/>
        <s v="Man City"/>
        <s v="Man Utd"/>
        <s v="Newcastle"/>
        <s v="Norwich"/>
        <s v="Sheffield Utd"/>
        <s v="Southampton"/>
        <s v="Spurs"/>
        <s v="Watford"/>
        <s v="West Ham"/>
        <s v="Wolves"/>
      </sharedItems>
    </cacheField>
    <cacheField name="Season" numFmtId="0">
      <sharedItems/>
    </cacheField>
    <cacheField name="Total Game" numFmtId="0">
      <sharedItems containsSemiMixedTypes="0" containsString="0" containsNumber="1" containsInteger="1" minValue="38" maxValue="38"/>
    </cacheField>
    <cacheField name="Total Win" numFmtId="0">
      <sharedItems containsSemiMixedTypes="0" containsString="0" containsNumber="1" containsInteger="1" minValue="5" maxValue="32"/>
    </cacheField>
    <cacheField name="Total Draw" numFmtId="0">
      <sharedItems containsSemiMixedTypes="0" containsString="0" containsNumber="1" containsInteger="1" minValue="3" maxValue="14"/>
    </cacheField>
    <cacheField name="Total Lost" numFmtId="0">
      <sharedItems containsSemiMixedTypes="0" containsString="0" containsNumber="1" containsInteger="1" minValue="3" maxValue="27"/>
    </cacheField>
    <cacheField name="check" numFmtId="0">
      <sharedItems containsSemiMixedTypes="0" containsString="0" containsNumber="1" containsInteger="1" minValue="38" maxValue="38"/>
    </cacheField>
    <cacheField name="Home Win" numFmtId="0">
      <sharedItems containsSemiMixedTypes="0" containsString="0" containsNumber="1" containsInteger="1" minValue="4" maxValue="18"/>
    </cacheField>
    <cacheField name="Away Win" numFmtId="0">
      <sharedItems containsSemiMixedTypes="0" containsString="0" containsNumber="1" containsInteger="1" minValue="1" maxValue="14"/>
    </cacheField>
    <cacheField name="Home Draw" numFmtId="0">
      <sharedItems containsSemiMixedTypes="0" containsString="0" containsNumber="1" containsInteger="1" minValue="1" maxValue="8"/>
    </cacheField>
    <cacheField name="Away Draw" numFmtId="0">
      <sharedItems containsSemiMixedTypes="0" containsString="0" containsNumber="1" containsInteger="1" minValue="1" maxValue="9"/>
    </cacheField>
    <cacheField name="Home Lose " numFmtId="0">
      <sharedItems containsSemiMixedTypes="0" containsString="0" containsNumber="1" containsInteger="1" minValue="0" maxValue="12"/>
    </cacheField>
    <cacheField name="Away Lose" numFmtId="0">
      <sharedItems containsSemiMixedTypes="0" containsString="0" containsNumber="1" containsInteger="1" minValue="3" maxValue="15"/>
    </cacheField>
    <cacheField name="Points" numFmtId="0">
      <sharedItems containsSemiMixedTypes="0" containsString="0" containsNumber="1" containsInteger="1" minValue="21" maxValue="99"/>
    </cacheField>
    <cacheField name="Goals Score" numFmtId="0">
      <sharedItems containsSemiMixedTypes="0" containsString="0" containsNumber="1" containsInteger="1" minValue="26" maxValue="102"/>
    </cacheField>
    <cacheField name="Goals Concede" numFmtId="0">
      <sharedItems containsSemiMixedTypes="0" containsString="0" containsNumber="1" containsInteger="1" minValue="33" maxValue="75"/>
    </cacheField>
    <cacheField name="Goal Difference" numFmtId="0">
      <sharedItems containsSemiMixedTypes="0" containsString="0" containsNumber="1" containsInteger="1" minValue="-49" maxValue="67"/>
    </cacheField>
    <cacheField name="Home team goals score (regardless of win/lose or draw)" numFmtId="0">
      <sharedItems containsSemiMixedTypes="0" containsString="0" containsNumber="1" containsInteger="1" minValue="15" maxValue="57"/>
    </cacheField>
    <cacheField name="Away team goals score (regardless of win/lose or draw)" numFmtId="0">
      <sharedItems containsSemiMixedTypes="0" containsString="0" containsNumber="1" containsInteger="1" minValue="7" maxValue="45"/>
    </cacheField>
    <cacheField name="Home team goals concede (regardless of win/lose or draw)" numFmtId="0">
      <sharedItems containsSemiMixedTypes="0" containsString="0" containsNumber="1" containsInteger="1" minValue="13" maxValue="37"/>
    </cacheField>
    <cacheField name="Away team goals concede (regardless of win/lose or draw)" numFmtId="0">
      <sharedItems containsSemiMixedTypes="0" containsString="0" containsNumber="1" containsInteger="1" minValue="17" maxValue="38"/>
    </cacheField>
    <cacheField name="Avg goals per game" numFmtId="43">
      <sharedItems containsSemiMixedTypes="0" containsString="0" containsNumber="1" minValue="0.68421052631578949" maxValue="2.6842105263157894"/>
    </cacheField>
    <cacheField name="Avg goals coceded per game" numFmtId="43">
      <sharedItems containsSemiMixedTypes="0" containsString="0" containsNumber="1" minValue="0.86842105263157898" maxValue="1.973684210526315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025188657404" createdVersion="8" refreshedVersion="8" minRefreshableVersion="3" recordCount="20" xr:uid="{08B254F5-0EF2-4B3B-BEE6-99861FE2223E}">
  <cacheSource type="worksheet">
    <worksheetSource ref="V24:AR44" sheet="working file"/>
  </cacheSource>
  <cacheFields count="23">
    <cacheField name="$F$382:$G$761" numFmtId="0">
      <sharedItems count="20">
        <s v="Arsenal"/>
        <s v="Aston Villa"/>
        <s v="Brighton"/>
        <s v="Burnley"/>
        <s v="Chelsea"/>
        <s v="Crystal Palace"/>
        <s v="Everton"/>
        <s v="Fulham"/>
        <s v="Leeds"/>
        <s v="Leicester"/>
        <s v="Liverpool"/>
        <s v="Man City"/>
        <s v="Man Utd"/>
        <s v="Newcastle"/>
        <s v="Sheffield Utd"/>
        <s v="Southampton"/>
        <s v="Spurs"/>
        <s v="West Brom"/>
        <s v="West Ham"/>
        <s v="Wolves"/>
      </sharedItems>
    </cacheField>
    <cacheField name="Season" numFmtId="0">
      <sharedItems/>
    </cacheField>
    <cacheField name="Total Game" numFmtId="0">
      <sharedItems containsSemiMixedTypes="0" containsString="0" containsNumber="1" containsInteger="1" minValue="38" maxValue="38"/>
    </cacheField>
    <cacheField name="Total Win" numFmtId="0">
      <sharedItems containsSemiMixedTypes="0" containsString="0" containsNumber="1" containsInteger="1" minValue="5" maxValue="27"/>
    </cacheField>
    <cacheField name="Total Draw" numFmtId="0">
      <sharedItems containsSemiMixedTypes="0" containsString="0" containsNumber="1" containsInteger="1" minValue="2" maxValue="14"/>
    </cacheField>
    <cacheField name="Total Lost" numFmtId="0">
      <sharedItems containsSemiMixedTypes="0" containsString="0" containsNumber="1" containsInteger="1" minValue="6" maxValue="29"/>
    </cacheField>
    <cacheField name="check" numFmtId="0">
      <sharedItems containsSemiMixedTypes="0" containsString="0" containsNumber="1" containsInteger="1" minValue="38" maxValue="38"/>
    </cacheField>
    <cacheField name="Home Win" numFmtId="0">
      <sharedItems containsSemiMixedTypes="0" containsString="0" containsNumber="1" containsInteger="1" minValue="2" maxValue="13"/>
    </cacheField>
    <cacheField name="Away Win" numFmtId="0">
      <sharedItems containsSemiMixedTypes="0" containsString="0" containsNumber="1" containsInteger="1" minValue="2" maxValue="14"/>
    </cacheField>
    <cacheField name="Home Draw" numFmtId="0">
      <sharedItems containsSemiMixedTypes="0" containsString="0" containsNumber="1" containsInteger="1" minValue="1" maxValue="9"/>
    </cacheField>
    <cacheField name="Away Draw" numFmtId="0">
      <sharedItems containsSemiMixedTypes="0" containsString="0" containsNumber="1" containsInteger="1" minValue="0" maxValue="9"/>
    </cacheField>
    <cacheField name="Home Lose " numFmtId="0">
      <sharedItems containsSemiMixedTypes="0" containsString="0" containsNumber="1" containsInteger="1" minValue="4" maxValue="13"/>
    </cacheField>
    <cacheField name="Away Lose" numFmtId="0">
      <sharedItems containsSemiMixedTypes="0" containsString="0" containsNumber="1" containsInteger="1" minValue="0" maxValue="16"/>
    </cacheField>
    <cacheField name="Points" numFmtId="0">
      <sharedItems containsSemiMixedTypes="0" containsString="0" containsNumber="1" containsInteger="1" minValue="23" maxValue="86"/>
    </cacheField>
    <cacheField name="Goals Score" numFmtId="0">
      <sharedItems containsSemiMixedTypes="0" containsString="0" containsNumber="1" containsInteger="1" minValue="20" maxValue="83"/>
    </cacheField>
    <cacheField name="Goals Concede" numFmtId="0">
      <sharedItems containsSemiMixedTypes="0" containsString="0" containsNumber="1" containsInteger="1" minValue="32" maxValue="76"/>
    </cacheField>
    <cacheField name="Goal Difference" numFmtId="0">
      <sharedItems containsSemiMixedTypes="0" containsString="0" containsNumber="1" containsInteger="1" minValue="-43" maxValue="51"/>
    </cacheField>
    <cacheField name="Home team goals score (regardless of win/lose or draw)" numFmtId="0">
      <sharedItems containsSemiMixedTypes="0" containsString="0" containsNumber="1" containsInteger="1" minValue="9" maxValue="43"/>
    </cacheField>
    <cacheField name="Away team goals score (regardless of win/lose or draw)" numFmtId="0">
      <sharedItems containsSemiMixedTypes="0" containsString="0" containsNumber="1" containsInteger="1" minValue="8" maxValue="40"/>
    </cacheField>
    <cacheField name="Home team goals concede (regardless of win/lose or draw)" numFmtId="0">
      <sharedItems containsSemiMixedTypes="0" containsString="0" containsNumber="1" containsInteger="1" minValue="17" maxValue="39"/>
    </cacheField>
    <cacheField name="Away team goals concede (regardless of win/lose or draw)" numFmtId="0">
      <sharedItems containsSemiMixedTypes="0" containsString="0" containsNumber="1" containsInteger="1" minValue="15" maxValue="43"/>
    </cacheField>
    <cacheField name="Avg goals per game" numFmtId="43">
      <sharedItems containsSemiMixedTypes="0" containsString="0" containsNumber="1" minValue="0.52631578947368418" maxValue="2.1842105263157894"/>
    </cacheField>
    <cacheField name="Avg goals coceded per game" numFmtId="43">
      <sharedItems containsSemiMixedTypes="0" containsString="0" containsNumber="1" minValue="0.84210526315789469" maxValu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025188888889" createdVersion="8" refreshedVersion="8" minRefreshableVersion="3" recordCount="20" xr:uid="{B4B52CFB-D626-4D1C-A60B-AAE27D9F72A4}">
  <cacheSource type="worksheet">
    <worksheetSource ref="V48:AR68" sheet="working file"/>
  </cacheSource>
  <cacheFields count="23">
    <cacheField name="$F$762:$G$1141" numFmtId="0">
      <sharedItems count="20">
        <s v="Arsenal"/>
        <s v="Aston Villa"/>
        <s v="Brentford"/>
        <s v="Brighton"/>
        <s v="Burnley"/>
        <s v="Chelsea"/>
        <s v="Crystal Palace"/>
        <s v="Everton"/>
        <s v="Leeds"/>
        <s v="Leicester"/>
        <s v="Liverpool"/>
        <s v="Man City"/>
        <s v="Man Utd"/>
        <s v="Newcastle"/>
        <s v="Norwich"/>
        <s v="Southampton"/>
        <s v="Spurs"/>
        <s v="Watford"/>
        <s v="West Ham"/>
        <s v="Wolves"/>
      </sharedItems>
    </cacheField>
    <cacheField name="Season" numFmtId="16">
      <sharedItems/>
    </cacheField>
    <cacheField name="Total Game" numFmtId="0">
      <sharedItems containsSemiMixedTypes="0" containsString="0" containsNumber="1" containsInteger="1" minValue="38" maxValue="38"/>
    </cacheField>
    <cacheField name="Total Win" numFmtId="0">
      <sharedItems containsSemiMixedTypes="0" containsString="0" containsNumber="1" containsInteger="1" minValue="5" maxValue="29"/>
    </cacheField>
    <cacheField name="Total Draw" numFmtId="0">
      <sharedItems containsSemiMixedTypes="0" containsString="0" containsNumber="1" containsInteger="1" minValue="3" maxValue="15"/>
    </cacheField>
    <cacheField name="Total Lost" numFmtId="0">
      <sharedItems containsSemiMixedTypes="0" containsString="0" containsNumber="1" containsInteger="1" minValue="2" maxValue="27"/>
    </cacheField>
    <cacheField name="check" numFmtId="0">
      <sharedItems containsSemiMixedTypes="0" containsString="0" containsNumber="1" containsInteger="1" minValue="38" maxValue="38"/>
    </cacheField>
    <cacheField name="Home Win" numFmtId="0">
      <sharedItems containsSemiMixedTypes="0" containsString="0" containsNumber="1" containsInteger="1" minValue="2" maxValue="15"/>
    </cacheField>
    <cacheField name="Away Win" numFmtId="0">
      <sharedItems containsSemiMixedTypes="0" containsString="0" containsNumber="1" containsInteger="1" minValue="2" maxValue="14"/>
    </cacheField>
    <cacheField name="Home Draw" numFmtId="0">
      <sharedItems containsSemiMixedTypes="0" containsString="0" containsNumber="1" containsInteger="1" minValue="1" maxValue="8"/>
    </cacheField>
    <cacheField name="Away Draw" numFmtId="0">
      <sharedItems containsSemiMixedTypes="0" containsString="0" containsNumber="1" containsInteger="1" minValue="1" maxValue="8"/>
    </cacheField>
    <cacheField name="Home Lose " numFmtId="0">
      <sharedItems containsSemiMixedTypes="0" containsString="0" containsNumber="1" containsInteger="1" minValue="0" maxValue="15"/>
    </cacheField>
    <cacheField name="Away Lose" numFmtId="0">
      <sharedItems containsSemiMixedTypes="0" containsString="0" containsNumber="1" containsInteger="1" minValue="1" maxValue="13"/>
    </cacheField>
    <cacheField name="Points" numFmtId="0">
      <sharedItems containsSemiMixedTypes="0" containsString="0" containsNumber="1" containsInteger="1" minValue="22" maxValue="93"/>
    </cacheField>
    <cacheField name="Goals Score" numFmtId="0">
      <sharedItems containsSemiMixedTypes="0" containsString="0" containsNumber="1" containsInteger="1" minValue="23" maxValue="99"/>
    </cacheField>
    <cacheField name="Goals Concede" numFmtId="0">
      <sharedItems containsSemiMixedTypes="0" containsString="0" containsNumber="1" containsInteger="1" minValue="26" maxValue="84"/>
    </cacheField>
    <cacheField name="Goal Difference" numFmtId="0">
      <sharedItems containsSemiMixedTypes="0" containsString="0" containsNumber="1" containsInteger="1" minValue="-61" maxValue="73"/>
    </cacheField>
    <cacheField name="Home team goals score (regardless of win/lose or draw)" numFmtId="0">
      <sharedItems containsSemiMixedTypes="0" containsString="0" containsNumber="1" containsInteger="1" minValue="12" maxValue="58"/>
    </cacheField>
    <cacheField name="Away team goals score (regardless of win/lose or draw)" numFmtId="0">
      <sharedItems containsSemiMixedTypes="0" containsString="0" containsNumber="1" containsInteger="1" minValue="11" maxValue="45"/>
    </cacheField>
    <cacheField name="Home team goals concede (regardless of win/lose or draw)" numFmtId="0">
      <sharedItems containsSemiMixedTypes="0" containsString="0" containsNumber="1" containsInteger="1" minValue="9" maxValue="46"/>
    </cacheField>
    <cacheField name="Away team goals concede (regardless of win/lose or draw)" numFmtId="0">
      <sharedItems containsSemiMixedTypes="0" containsString="0" containsNumber="1" containsInteger="1" minValue="11" maxValue="43"/>
    </cacheField>
    <cacheField name="Avg goals per game" numFmtId="43">
      <sharedItems containsSemiMixedTypes="0" containsString="0" containsNumber="1" minValue="0.60526315789473684" maxValue="2.6052631578947367"/>
    </cacheField>
    <cacheField name="Avg goals coceded per game" numFmtId="43">
      <sharedItems containsSemiMixedTypes="0" containsString="0" containsNumber="1" minValue="0.68421052631578949" maxValue="2.210526315789473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025189120373" createdVersion="8" refreshedVersion="8" minRefreshableVersion="3" recordCount="25" xr:uid="{14895979-01D6-4189-85BB-1E62DC485F28}">
  <cacheSource type="worksheet">
    <worksheetSource ref="AV1:BR26" sheet="working file"/>
  </cacheSource>
  <cacheFields count="23">
    <cacheField name="All" numFmtId="0">
      <sharedItems count="25">
        <s v="Arsenal"/>
        <s v="Aston Villa"/>
        <s v="Bournemouth"/>
        <s v="Brentford"/>
        <s v="Brighton"/>
        <s v="Burnley"/>
        <s v="Chelsea"/>
        <s v="Crystal Palace"/>
        <s v="Everton"/>
        <s v="Fulham"/>
        <s v="Leeds"/>
        <s v="Leicester"/>
        <s v="Liverpool"/>
        <s v="Man City"/>
        <s v="Man Utd"/>
        <s v="Newcastle"/>
        <s v="Norwich"/>
        <s v="Nottingham Forest"/>
        <s v="Sheffield Utd"/>
        <s v="Southampton"/>
        <s v="Spurs"/>
        <s v="Watford"/>
        <s v="West Brom"/>
        <s v="West Ham"/>
        <s v="Wolves"/>
      </sharedItems>
    </cacheField>
    <cacheField name="Season" numFmtId="0">
      <sharedItems/>
    </cacheField>
    <cacheField name="Total Game" numFmtId="0">
      <sharedItems containsSemiMixedTypes="0" containsString="0" containsNumber="1" containsInteger="1" minValue="38" maxValue="152"/>
    </cacheField>
    <cacheField name="Total Win" numFmtId="0">
      <sharedItems containsSemiMixedTypes="0" containsString="0" containsNumber="1" containsInteger="1" minValue="5" maxValue="95"/>
    </cacheField>
    <cacheField name="Total Draw" numFmtId="0">
      <sharedItems containsSemiMixedTypes="0" containsString="0" containsNumber="1" containsInteger="1" minValue="5" maxValue="46"/>
    </cacheField>
    <cacheField name="Total Lost" numFmtId="0">
      <sharedItems containsSemiMixedTypes="0" containsString="0" containsNumber="1" containsInteger="1" minValue="9" maxValue="63"/>
    </cacheField>
    <cacheField name="check" numFmtId="0">
      <sharedItems containsSemiMixedTypes="0" containsString="0" containsNumber="1" containsInteger="1" minValue="19" maxValue="134"/>
    </cacheField>
    <cacheField name="Home Win" numFmtId="0">
      <sharedItems containsSemiMixedTypes="0" containsString="0" containsNumber="1" containsInteger="1" minValue="3" maxValue="51"/>
    </cacheField>
    <cacheField name="Away Win" numFmtId="0">
      <sharedItems containsSemiMixedTypes="0" containsString="0" containsNumber="1" containsInteger="1" minValue="1" maxValue="44"/>
    </cacheField>
    <cacheField name="Home Draw" numFmtId="0">
      <sharedItems containsSemiMixedTypes="0" containsString="0" containsNumber="1" containsInteger="1" minValue="3" maxValue="25"/>
    </cacheField>
    <cacheField name="Away Draw" numFmtId="0">
      <sharedItems containsSemiMixedTypes="0" containsString="0" containsNumber="1" containsInteger="1" minValue="2" maxValue="21"/>
    </cacheField>
    <cacheField name="Home Lose " numFmtId="0">
      <sharedItems containsSemiMixedTypes="0" containsString="0" containsNumber="1" containsInteger="1" minValue="3" maxValue="29"/>
    </cacheField>
    <cacheField name="Away Lose" numFmtId="0">
      <sharedItems containsSemiMixedTypes="0" containsString="0" containsNumber="1" containsInteger="1" minValue="6" maxValue="35"/>
    </cacheField>
    <cacheField name="Points" numFmtId="0">
      <sharedItems containsSemiMixedTypes="0" containsString="0" containsNumber="1" containsInteger="1" minValue="20" maxValue="302"/>
    </cacheField>
    <cacheField name="Goals Score" numFmtId="0">
      <sharedItems containsSemiMixedTypes="0" containsString="0" containsNumber="1" containsInteger="1" minValue="15" maxValue="334"/>
    </cacheField>
    <cacheField name="Goals Concede" numFmtId="0">
      <sharedItems containsSemiMixedTypes="0" containsString="0" containsNumber="1" containsInteger="1" minValue="34" maxValue="229"/>
    </cacheField>
    <cacheField name="Goal Difference" numFmtId="0">
      <sharedItems containsSemiMixedTypes="0" containsString="0" containsNumber="1" containsInteger="1" minValue="-110" maxValue="221"/>
    </cacheField>
    <cacheField name="Home team goals score (regardless of win/lose or draw)" numFmtId="0">
      <sharedItems containsSemiMixedTypes="0" containsString="0" containsNumber="1" containsInteger="1" minValue="13" maxValue="193"/>
    </cacheField>
    <cacheField name="Away team goals score (regardless of win/lose or draw)" numFmtId="0">
      <sharedItems containsSemiMixedTypes="0" containsString="0" containsNumber="1" containsInteger="1" minValue="2" maxValue="141"/>
    </cacheField>
    <cacheField name="Home team goals concede (regardless of win/lose or draw)" numFmtId="0">
      <sharedItems containsSemiMixedTypes="0" containsString="0" containsNumber="1" containsInteger="1" minValue="12" maxValue="100"/>
    </cacheField>
    <cacheField name="Away team goals concede (regardless of win/lose or draw)" numFmtId="0">
      <sharedItems containsSemiMixedTypes="0" containsString="0" containsNumber="1" containsInteger="1" minValue="22" maxValue="129"/>
    </cacheField>
    <cacheField name="Avg goals per game" numFmtId="43">
      <sharedItems containsSemiMixedTypes="0" containsString="0" containsNumber="1" minValue="0.64473684210526316" maxValue="2.511278195488722"/>
    </cacheField>
    <cacheField name="Avg goals coceded per game" numFmtId="43">
      <sharedItems containsSemiMixedTypes="0" containsString="0" containsNumber="1" minValue="0.84962406015037595" maxValue="2.092105263157894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025189351851" createdVersion="8" refreshedVersion="8" minRefreshableVersion="3" recordCount="20" xr:uid="{1FE698EC-7926-4A18-803E-6C2FE4A056F7}">
  <cacheSource type="worksheet">
    <worksheetSource ref="V73:AR93" sheet="working file"/>
  </cacheSource>
  <cacheFields count="23">
    <cacheField name="$F$1142:$G$1521" numFmtId="0">
      <sharedItems count="20">
        <s v="Arsenal"/>
        <s v="Aston Villa"/>
        <s v="Bournemouth"/>
        <s v="Brentford"/>
        <s v="Brighton"/>
        <s v="Chelsea"/>
        <s v="Crystal Palace"/>
        <s v="Everton"/>
        <s v="Fulham"/>
        <s v="Leeds"/>
        <s v="Leicester"/>
        <s v="Liverpool"/>
        <s v="Man City"/>
        <s v="Man Utd"/>
        <s v="Newcastle"/>
        <s v="Nottingham Forest"/>
        <s v="Southampton"/>
        <s v="Spurs"/>
        <s v="West Ham"/>
        <s v="Wolves"/>
      </sharedItems>
    </cacheField>
    <cacheField name="Season" numFmtId="17">
      <sharedItems/>
    </cacheField>
    <cacheField name="Total Game" numFmtId="0">
      <sharedItems containsSemiMixedTypes="0" containsString="0" containsNumber="1" containsInteger="1" minValue="18" maxValue="20"/>
    </cacheField>
    <cacheField name="Total Win" numFmtId="0">
      <sharedItems containsSemiMixedTypes="0" containsString="0" containsNumber="1" containsInteger="1" minValue="3" maxValue="15"/>
    </cacheField>
    <cacheField name="Total Draw" numFmtId="0">
      <sharedItems containsSemiMixedTypes="0" containsString="0" containsNumber="1" containsInteger="1" minValue="2" maxValue="8"/>
    </cacheField>
    <cacheField name="Total Lost" numFmtId="0">
      <sharedItems containsSemiMixedTypes="0" containsString="0" containsNumber="1" containsInteger="1" minValue="1" maxValue="12"/>
    </cacheField>
    <cacheField name="check" numFmtId="0">
      <sharedItems containsSemiMixedTypes="0" containsString="0" containsNumber="1" containsInteger="1" minValue="18" maxValue="20"/>
    </cacheField>
    <cacheField name="Home Win" numFmtId="0">
      <sharedItems containsSemiMixedTypes="0" containsString="0" containsNumber="1" containsInteger="1" minValue="1" maxValue="8"/>
    </cacheField>
    <cacheField name="Away Win" numFmtId="0">
      <sharedItems containsSemiMixedTypes="0" containsString="0" containsNumber="1" containsInteger="1" minValue="1" maxValue="8"/>
    </cacheField>
    <cacheField name="Home Draw" numFmtId="0">
      <sharedItems containsSemiMixedTypes="0" containsString="0" containsNumber="1" containsInteger="1" minValue="0" maxValue="4"/>
    </cacheField>
    <cacheField name="Away Draw" numFmtId="0">
      <sharedItems containsSemiMixedTypes="0" containsString="0" containsNumber="1" containsInteger="1" minValue="0" maxValue="4"/>
    </cacheField>
    <cacheField name="Home Lose " numFmtId="0">
      <sharedItems containsSemiMixedTypes="0" containsString="0" containsNumber="1" containsInteger="1" minValue="0" maxValue="6"/>
    </cacheField>
    <cacheField name="Away Lose" numFmtId="0">
      <sharedItems containsSemiMixedTypes="0" containsString="0" containsNumber="1" containsInteger="1" minValue="1" maxValue="7"/>
    </cacheField>
    <cacheField name="Points" numFmtId="0">
      <sharedItems containsSemiMixedTypes="0" containsString="0" containsNumber="1" containsInteger="1" minValue="15" maxValue="47"/>
    </cacheField>
    <cacheField name="Goals Score" numFmtId="0">
      <sharedItems containsSemiMixedTypes="0" containsString="0" containsNumber="1" containsInteger="1" minValue="12" maxValue="50"/>
    </cacheField>
    <cacheField name="Goals Concede" numFmtId="0">
      <sharedItems containsSemiMixedTypes="0" containsString="0" containsNumber="1" containsInteger="1" minValue="11" maxValue="41"/>
    </cacheField>
    <cacheField name="Goal Difference" numFmtId="0">
      <sharedItems containsSemiMixedTypes="0" containsString="0" containsNumber="1" containsInteger="1" minValue="-23" maxValue="30"/>
    </cacheField>
    <cacheField name="Home team goals score (regardless of win/lose or draw)" numFmtId="0">
      <sharedItems containsSemiMixedTypes="0" containsString="0" containsNumber="1" containsInteger="1" minValue="6" maxValue="35"/>
    </cacheField>
    <cacheField name="Away team goals score (regardless of win/lose or draw)" numFmtId="0">
      <sharedItems containsSemiMixedTypes="0" containsString="0" containsNumber="1" containsInteger="1" minValue="2" maxValue="20"/>
    </cacheField>
    <cacheField name="Home team goals concede (regardless of win/lose or draw)" numFmtId="0">
      <sharedItems containsSemiMixedTypes="0" containsString="0" containsNumber="1" containsInteger="1" minValue="5" maxValue="16"/>
    </cacheField>
    <cacheField name="Away team goals concede (regardless of win/lose or draw)" numFmtId="0">
      <sharedItems containsSemiMixedTypes="0" containsString="0" containsNumber="1" containsInteger="1" minValue="6" maxValue="31"/>
    </cacheField>
    <cacheField name="Avg goals per game" numFmtId="43">
      <sharedItems containsSemiMixedTypes="0" containsString="0" containsNumber="1" minValue="0.31578947368421051" maxValue="1.3157894736842106"/>
    </cacheField>
    <cacheField name="Avg goals coceded per game" numFmtId="43">
      <sharedItems containsSemiMixedTypes="0" containsString="0" containsNumber="1" minValue="0.28947368421052633" maxValue="1.0789473684210527"/>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061572106482" createdVersion="8" refreshedVersion="8" minRefreshableVersion="3" recordCount="80" xr:uid="{5340C4A4-D359-4CB2-A4C9-5E39BBF8493D}">
  <cacheSource type="worksheet">
    <worksheetSource ref="AV1:BR81" sheet="working file"/>
  </cacheSource>
  <cacheFields count="23">
    <cacheField name="All" numFmtId="0">
      <sharedItems count="25">
        <s v="Arsenal"/>
        <s v="Aston Villa"/>
        <s v="Bournemouth"/>
        <s v="Brighton"/>
        <s v="Burnley"/>
        <s v="Chelsea"/>
        <s v="Crystal Palace"/>
        <s v="Everton"/>
        <s v="Leicester"/>
        <s v="Liverpool"/>
        <s v="Man City"/>
        <s v="Man Utd"/>
        <s v="Newcastle"/>
        <s v="Norwich"/>
        <s v="Sheffield Utd"/>
        <s v="Southampton"/>
        <s v="Spurs"/>
        <s v="Watford"/>
        <s v="West Ham"/>
        <s v="Wolves"/>
        <s v="Fulham"/>
        <s v="Leeds"/>
        <s v="West Brom"/>
        <s v="Brentford"/>
        <s v="Nottingham Forest"/>
      </sharedItems>
    </cacheField>
    <cacheField name="Season" numFmtId="0">
      <sharedItems count="4">
        <s v="19-20"/>
        <s v="20-21"/>
        <s v="21-22"/>
        <s v="22-23"/>
      </sharedItems>
    </cacheField>
    <cacheField name="Total Game" numFmtId="0">
      <sharedItems containsSemiMixedTypes="0" containsString="0" containsNumber="1" containsInteger="1" minValue="18" maxValue="38"/>
    </cacheField>
    <cacheField name="Total Win" numFmtId="0">
      <sharedItems containsSemiMixedTypes="0" containsString="0" containsNumber="1" containsInteger="1" minValue="3" maxValue="32"/>
    </cacheField>
    <cacheField name="Total Draw" numFmtId="0">
      <sharedItems containsSemiMixedTypes="0" containsString="0" containsNumber="1" containsInteger="1" minValue="2" maxValue="15"/>
    </cacheField>
    <cacheField name="Total Lost" numFmtId="0">
      <sharedItems containsSemiMixedTypes="0" containsString="0" containsNumber="1" containsInteger="1" minValue="1" maxValue="29"/>
    </cacheField>
    <cacheField name="check" numFmtId="0">
      <sharedItems containsSemiMixedTypes="0" containsString="0" containsNumber="1" containsInteger="1" minValue="18" maxValue="38"/>
    </cacheField>
    <cacheField name="Home Win" numFmtId="0">
      <sharedItems containsSemiMixedTypes="0" containsString="0" containsNumber="1" containsInteger="1" minValue="1" maxValue="18"/>
    </cacheField>
    <cacheField name="Away Win" numFmtId="0">
      <sharedItems containsSemiMixedTypes="0" containsString="0" containsNumber="1" containsInteger="1" minValue="1" maxValue="14"/>
    </cacheField>
    <cacheField name="Home Draw" numFmtId="0">
      <sharedItems containsSemiMixedTypes="0" containsString="0" containsNumber="1" containsInteger="1" minValue="0" maxValue="9"/>
    </cacheField>
    <cacheField name="Away Draw" numFmtId="0">
      <sharedItems containsSemiMixedTypes="0" containsString="0" containsNumber="1" containsInteger="1" minValue="0" maxValue="9"/>
    </cacheField>
    <cacheField name="Home Lose " numFmtId="0">
      <sharedItems containsSemiMixedTypes="0" containsString="0" containsNumber="1" containsInteger="1" minValue="0" maxValue="15"/>
    </cacheField>
    <cacheField name="Away Lose" numFmtId="0">
      <sharedItems containsSemiMixedTypes="0" containsString="0" containsNumber="1" containsInteger="1" minValue="0" maxValue="16"/>
    </cacheField>
    <cacheField name="Points" numFmtId="0">
      <sharedItems containsSemiMixedTypes="0" containsString="0" containsNumber="1" containsInteger="1" minValue="15" maxValue="99"/>
    </cacheField>
    <cacheField name="Goals Score" numFmtId="0">
      <sharedItems containsSemiMixedTypes="0" containsString="0" containsNumber="1" containsInteger="1" minValue="12" maxValue="102"/>
    </cacheField>
    <cacheField name="Goals Concede" numFmtId="0">
      <sharedItems containsSemiMixedTypes="0" containsString="0" containsNumber="1" containsInteger="1" minValue="11" maxValue="84"/>
    </cacheField>
    <cacheField name="Goal Difference" numFmtId="0">
      <sharedItems containsSemiMixedTypes="0" containsString="0" containsNumber="1" containsInteger="1" minValue="-61" maxValue="73"/>
    </cacheField>
    <cacheField name="Home team goals score (regardless of win/lose or draw)" numFmtId="0">
      <sharedItems containsSemiMixedTypes="0" containsString="0" containsNumber="1" containsInteger="1" minValue="6" maxValue="58"/>
    </cacheField>
    <cacheField name="Away team goals score (regardless of win/lose or draw)" numFmtId="0">
      <sharedItems containsSemiMixedTypes="0" containsString="0" containsNumber="1" containsInteger="1" minValue="2" maxValue="45"/>
    </cacheField>
    <cacheField name="Home team goals concede (regardless of win/lose or draw)" numFmtId="0">
      <sharedItems containsSemiMixedTypes="0" containsString="0" containsNumber="1" containsInteger="1" minValue="5" maxValue="46"/>
    </cacheField>
    <cacheField name="Away team goals concede (regardless of win/lose or draw)" numFmtId="0">
      <sharedItems containsSemiMixedTypes="0" containsString="0" containsNumber="1" containsInteger="1" minValue="6" maxValue="43"/>
    </cacheField>
    <cacheField name="Avg goals per game" numFmtId="43">
      <sharedItems containsSemiMixedTypes="0" containsString="0" containsNumber="1" minValue="0.31578947368421051" maxValue="2.6842105263157894"/>
    </cacheField>
    <cacheField name="Avg goals coceded per game" numFmtId="43">
      <sharedItems containsSemiMixedTypes="0" containsString="0" containsNumber="1" minValue="0.28947368421052633" maxValue="2.2105263157894739"/>
    </cacheField>
  </cacheFields>
  <extLst>
    <ext xmlns:x14="http://schemas.microsoft.com/office/spreadsheetml/2009/9/main" uri="{725AE2AE-9491-48be-B2B4-4EB974FC3084}">
      <x14:pivotCacheDefinition pivotCacheId="93241454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065126157409" createdVersion="8" refreshedVersion="8" minRefreshableVersion="3" recordCount="80" xr:uid="{2551D206-B3FB-4550-ABBC-BA07CDEFDDA5}">
  <cacheSource type="worksheet">
    <worksheetSource name="epl"/>
  </cacheSource>
  <cacheFields count="23">
    <cacheField name="All" numFmtId="0">
      <sharedItems count="25">
        <s v="Arsenal"/>
        <s v="Aston Villa"/>
        <s v="Bournemouth"/>
        <s v="Brighton"/>
        <s v="Burnley"/>
        <s v="Chelsea"/>
        <s v="Crystal Palace"/>
        <s v="Everton"/>
        <s v="Leicester"/>
        <s v="Liverpool"/>
        <s v="Man City"/>
        <s v="Man Utd"/>
        <s v="Newcastle"/>
        <s v="Norwich"/>
        <s v="Sheffield Utd"/>
        <s v="Southampton"/>
        <s v="Spurs"/>
        <s v="Watford"/>
        <s v="West Ham"/>
        <s v="Wolves"/>
        <s v="Fulham"/>
        <s v="Leeds"/>
        <s v="West Brom"/>
        <s v="Brentford"/>
        <s v="Nottingham Forest"/>
      </sharedItems>
    </cacheField>
    <cacheField name="Season" numFmtId="0">
      <sharedItems count="4">
        <s v="19-20"/>
        <s v="20-21"/>
        <s v="21-22"/>
        <s v="22-23"/>
      </sharedItems>
    </cacheField>
    <cacheField name="Total Game" numFmtId="0">
      <sharedItems containsSemiMixedTypes="0" containsString="0" containsNumber="1" containsInteger="1" minValue="18" maxValue="38"/>
    </cacheField>
    <cacheField name="Total Win" numFmtId="0">
      <sharedItems containsSemiMixedTypes="0" containsString="0" containsNumber="1" containsInteger="1" minValue="3" maxValue="32" count="25">
        <n v="14"/>
        <n v="9"/>
        <n v="15"/>
        <n v="20"/>
        <n v="11"/>
        <n v="13"/>
        <n v="18"/>
        <n v="32"/>
        <n v="26"/>
        <n v="5"/>
        <n v="16"/>
        <n v="8"/>
        <n v="10"/>
        <n v="19"/>
        <n v="12"/>
        <n v="17"/>
        <n v="27"/>
        <n v="21"/>
        <n v="7"/>
        <n v="22"/>
        <n v="28"/>
        <n v="29"/>
        <n v="6"/>
        <n v="4"/>
        <n v="3"/>
      </sharedItems>
    </cacheField>
    <cacheField name="Total Draw" numFmtId="0">
      <sharedItems containsSemiMixedTypes="0" containsString="0" containsNumber="1" containsInteger="1" minValue="2" maxValue="15" count="14">
        <n v="14"/>
        <n v="8"/>
        <n v="7"/>
        <n v="9"/>
        <n v="6"/>
        <n v="10"/>
        <n v="3"/>
        <n v="12"/>
        <n v="11"/>
        <n v="13"/>
        <n v="5"/>
        <n v="2"/>
        <n v="15"/>
        <n v="4"/>
      </sharedItems>
    </cacheField>
    <cacheField name="Total Lost" numFmtId="0">
      <sharedItems containsSemiMixedTypes="0" containsString="0" containsNumber="1" containsInteger="1" minValue="1" maxValue="29" count="24">
        <n v="10"/>
        <n v="21"/>
        <n v="22"/>
        <n v="15"/>
        <n v="14"/>
        <n v="12"/>
        <n v="17"/>
        <n v="3"/>
        <n v="9"/>
        <n v="8"/>
        <n v="16"/>
        <n v="27"/>
        <n v="11"/>
        <n v="20"/>
        <n v="19"/>
        <n v="13"/>
        <n v="18"/>
        <n v="6"/>
        <n v="29"/>
        <n v="2"/>
        <n v="26"/>
        <n v="1"/>
        <n v="4"/>
        <n v="7"/>
      </sharedItems>
    </cacheField>
    <cacheField name="check" numFmtId="0">
      <sharedItems containsSemiMixedTypes="0" containsString="0" containsNumber="1" containsInteger="1" minValue="18" maxValue="38"/>
    </cacheField>
    <cacheField name="Home Win" numFmtId="0">
      <sharedItems containsSemiMixedTypes="0" containsString="0" containsNumber="1" containsInteger="1" minValue="1" maxValue="18"/>
    </cacheField>
    <cacheField name="Away Win" numFmtId="0">
      <sharedItems containsSemiMixedTypes="0" containsString="0" containsNumber="1" containsInteger="1" minValue="1" maxValue="14"/>
    </cacheField>
    <cacheField name="Home Draw" numFmtId="0">
      <sharedItems containsSemiMixedTypes="0" containsString="0" containsNumber="1" containsInteger="1" minValue="0" maxValue="9"/>
    </cacheField>
    <cacheField name="Away Draw" numFmtId="0">
      <sharedItems containsSemiMixedTypes="0" containsString="0" containsNumber="1" containsInteger="1" minValue="0" maxValue="9"/>
    </cacheField>
    <cacheField name="Home Lose " numFmtId="0">
      <sharedItems containsSemiMixedTypes="0" containsString="0" containsNumber="1" containsInteger="1" minValue="0" maxValue="15"/>
    </cacheField>
    <cacheField name="Away Lose" numFmtId="0">
      <sharedItems containsSemiMixedTypes="0" containsString="0" containsNumber="1" containsInteger="1" minValue="0" maxValue="16"/>
    </cacheField>
    <cacheField name="Points" numFmtId="0">
      <sharedItems containsSemiMixedTypes="0" containsString="0" containsNumber="1" containsInteger="1" minValue="15" maxValue="99"/>
    </cacheField>
    <cacheField name="Goals Score" numFmtId="0">
      <sharedItems containsSemiMixedTypes="0" containsString="0" containsNumber="1" containsInteger="1" minValue="12" maxValue="102"/>
    </cacheField>
    <cacheField name="Goals Concede" numFmtId="0">
      <sharedItems containsSemiMixedTypes="0" containsString="0" containsNumber="1" containsInteger="1" minValue="11" maxValue="84"/>
    </cacheField>
    <cacheField name="Goal Difference" numFmtId="0">
      <sharedItems containsSemiMixedTypes="0" containsString="0" containsNumber="1" containsInteger="1" minValue="-61" maxValue="73"/>
    </cacheField>
    <cacheField name="Home team goals score (regardless of win/lose or draw)" numFmtId="0">
      <sharedItems containsSemiMixedTypes="0" containsString="0" containsNumber="1" containsInteger="1" minValue="6" maxValue="58"/>
    </cacheField>
    <cacheField name="Away team goals score (regardless of win/lose or draw)" numFmtId="0">
      <sharedItems containsSemiMixedTypes="0" containsString="0" containsNumber="1" containsInteger="1" minValue="2" maxValue="45"/>
    </cacheField>
    <cacheField name="Home team goals concede (regardless of win/lose or draw)" numFmtId="0">
      <sharedItems containsSemiMixedTypes="0" containsString="0" containsNumber="1" containsInteger="1" minValue="5" maxValue="46"/>
    </cacheField>
    <cacheField name="Away team goals concede (regardless of win/lose or draw)" numFmtId="0">
      <sharedItems containsSemiMixedTypes="0" containsString="0" containsNumber="1" containsInteger="1" minValue="6" maxValue="43"/>
    </cacheField>
    <cacheField name="Avg goals per game" numFmtId="43">
      <sharedItems containsSemiMixedTypes="0" containsString="0" containsNumber="1" minValue="0.31578947368421051" maxValue="2.6842105263157894"/>
    </cacheField>
    <cacheField name="Avg goals coceded per game" numFmtId="43">
      <sharedItems containsSemiMixedTypes="0" containsString="0" containsNumber="1" minValue="0.28947368421052633" maxValue="2.2105263157894739"/>
    </cacheField>
  </cacheFields>
  <extLst>
    <ext xmlns:x14="http://schemas.microsoft.com/office/spreadsheetml/2009/9/main" uri="{725AE2AE-9491-48be-B2B4-4EB974FC3084}">
      <x14:pivotCacheDefinition pivotCacheId="1358173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s v="19-20"/>
    <n v="38"/>
    <n v="14"/>
    <n v="14"/>
    <n v="10"/>
    <n v="38"/>
    <n v="10"/>
    <n v="4"/>
    <n v="6"/>
    <n v="8"/>
    <n v="3"/>
    <n v="7"/>
    <n v="56"/>
    <n v="56"/>
    <n v="48"/>
    <n v="8"/>
    <n v="36"/>
    <n v="20"/>
    <n v="24"/>
    <n v="24"/>
    <n v="1.4736842105263157"/>
    <n v="1.263157894736842"/>
  </r>
  <r>
    <x v="1"/>
    <s v="19-20"/>
    <n v="38"/>
    <n v="9"/>
    <n v="8"/>
    <n v="21"/>
    <n v="38"/>
    <n v="7"/>
    <n v="2"/>
    <n v="3"/>
    <n v="5"/>
    <n v="9"/>
    <n v="12"/>
    <n v="35"/>
    <n v="41"/>
    <n v="67"/>
    <n v="-26"/>
    <n v="22"/>
    <n v="19"/>
    <n v="30"/>
    <n v="37"/>
    <n v="1.0789473684210527"/>
    <n v="1.763157894736842"/>
  </r>
  <r>
    <x v="2"/>
    <s v="19-20"/>
    <n v="38"/>
    <n v="9"/>
    <n v="7"/>
    <n v="22"/>
    <n v="38"/>
    <n v="5"/>
    <n v="4"/>
    <n v="6"/>
    <n v="1"/>
    <n v="8"/>
    <n v="14"/>
    <n v="34"/>
    <n v="40"/>
    <n v="65"/>
    <n v="-25"/>
    <n v="22"/>
    <n v="18"/>
    <n v="30"/>
    <n v="35"/>
    <n v="1.0526315789473684"/>
    <n v="1.7105263157894737"/>
  </r>
  <r>
    <x v="3"/>
    <s v="19-20"/>
    <n v="38"/>
    <n v="9"/>
    <n v="14"/>
    <n v="15"/>
    <n v="38"/>
    <n v="5"/>
    <n v="4"/>
    <n v="7"/>
    <n v="7"/>
    <n v="7"/>
    <n v="8"/>
    <n v="41"/>
    <n v="39"/>
    <n v="54"/>
    <n v="-15"/>
    <n v="20"/>
    <n v="19"/>
    <n v="27"/>
    <n v="27"/>
    <n v="1.0263157894736843"/>
    <n v="1.4210526315789473"/>
  </r>
  <r>
    <x v="4"/>
    <s v="19-20"/>
    <n v="38"/>
    <n v="15"/>
    <n v="9"/>
    <n v="14"/>
    <n v="38"/>
    <n v="8"/>
    <n v="7"/>
    <n v="4"/>
    <n v="5"/>
    <n v="7"/>
    <n v="7"/>
    <n v="54"/>
    <n v="43"/>
    <n v="50"/>
    <n v="-7"/>
    <n v="24"/>
    <n v="19"/>
    <n v="23"/>
    <n v="27"/>
    <n v="1.131578947368421"/>
    <n v="1.3157894736842106"/>
  </r>
  <r>
    <x v="5"/>
    <s v="19-20"/>
    <n v="38"/>
    <n v="20"/>
    <n v="6"/>
    <n v="12"/>
    <n v="38"/>
    <n v="11"/>
    <n v="9"/>
    <n v="3"/>
    <n v="3"/>
    <n v="5"/>
    <n v="7"/>
    <n v="66"/>
    <n v="69"/>
    <n v="54"/>
    <n v="15"/>
    <n v="30"/>
    <n v="39"/>
    <n v="16"/>
    <n v="38"/>
    <n v="1.8157894736842106"/>
    <n v="1.4210526315789473"/>
  </r>
  <r>
    <x v="6"/>
    <s v="19-20"/>
    <n v="38"/>
    <n v="11"/>
    <n v="10"/>
    <n v="17"/>
    <n v="38"/>
    <n v="6"/>
    <n v="5"/>
    <n v="5"/>
    <n v="5"/>
    <n v="8"/>
    <n v="9"/>
    <n v="43"/>
    <n v="31"/>
    <n v="50"/>
    <n v="-19"/>
    <n v="15"/>
    <n v="16"/>
    <n v="20"/>
    <n v="30"/>
    <n v="0.81578947368421051"/>
    <n v="1.3157894736842106"/>
  </r>
  <r>
    <x v="7"/>
    <s v="19-20"/>
    <n v="38"/>
    <n v="13"/>
    <n v="10"/>
    <n v="15"/>
    <n v="38"/>
    <n v="8"/>
    <n v="5"/>
    <n v="7"/>
    <n v="3"/>
    <n v="4"/>
    <n v="11"/>
    <n v="49"/>
    <n v="44"/>
    <n v="56"/>
    <n v="-12"/>
    <n v="24"/>
    <n v="20"/>
    <n v="21"/>
    <n v="35"/>
    <n v="1.1578947368421053"/>
    <n v="1.4736842105263157"/>
  </r>
  <r>
    <x v="8"/>
    <s v="19-20"/>
    <n v="38"/>
    <n v="18"/>
    <n v="8"/>
    <n v="12"/>
    <n v="38"/>
    <n v="11"/>
    <n v="7"/>
    <n v="4"/>
    <n v="4"/>
    <n v="4"/>
    <n v="8"/>
    <n v="62"/>
    <n v="67"/>
    <n v="41"/>
    <n v="26"/>
    <n v="35"/>
    <n v="32"/>
    <n v="17"/>
    <n v="24"/>
    <n v="1.763157894736842"/>
    <n v="1.0789473684210527"/>
  </r>
  <r>
    <x v="9"/>
    <s v="19-20"/>
    <n v="38"/>
    <n v="32"/>
    <n v="3"/>
    <n v="3"/>
    <n v="38"/>
    <n v="18"/>
    <n v="14"/>
    <n v="1"/>
    <n v="2"/>
    <n v="0"/>
    <n v="3"/>
    <n v="99"/>
    <n v="85"/>
    <n v="33"/>
    <n v="52"/>
    <n v="52"/>
    <n v="33"/>
    <n v="16"/>
    <n v="17"/>
    <n v="2.236842105263158"/>
    <n v="0.86842105263157898"/>
  </r>
  <r>
    <x v="10"/>
    <s v="19-20"/>
    <n v="38"/>
    <n v="26"/>
    <n v="3"/>
    <n v="9"/>
    <n v="38"/>
    <n v="15"/>
    <n v="11"/>
    <n v="2"/>
    <n v="1"/>
    <n v="2"/>
    <n v="7"/>
    <n v="81"/>
    <n v="102"/>
    <n v="35"/>
    <n v="67"/>
    <n v="57"/>
    <n v="45"/>
    <n v="13"/>
    <n v="22"/>
    <n v="2.6842105263157894"/>
    <n v="0.92105263157894735"/>
  </r>
  <r>
    <x v="11"/>
    <s v="19-20"/>
    <n v="38"/>
    <n v="18"/>
    <n v="12"/>
    <n v="8"/>
    <n v="38"/>
    <n v="10"/>
    <n v="8"/>
    <n v="7"/>
    <n v="5"/>
    <n v="2"/>
    <n v="6"/>
    <n v="66"/>
    <n v="66"/>
    <n v="36"/>
    <n v="30"/>
    <n v="40"/>
    <n v="26"/>
    <n v="17"/>
    <n v="19"/>
    <n v="1.736842105263158"/>
    <n v="0.94736842105263153"/>
  </r>
  <r>
    <x v="12"/>
    <s v="19-20"/>
    <n v="38"/>
    <n v="11"/>
    <n v="11"/>
    <n v="16"/>
    <n v="38"/>
    <n v="6"/>
    <n v="5"/>
    <n v="8"/>
    <n v="3"/>
    <n v="5"/>
    <n v="11"/>
    <n v="44"/>
    <n v="38"/>
    <n v="58"/>
    <n v="-20"/>
    <n v="20"/>
    <n v="18"/>
    <n v="21"/>
    <n v="37"/>
    <n v="1"/>
    <n v="1.5263157894736843"/>
  </r>
  <r>
    <x v="13"/>
    <s v="19-20"/>
    <n v="38"/>
    <n v="5"/>
    <n v="6"/>
    <n v="27"/>
    <n v="38"/>
    <n v="4"/>
    <n v="1"/>
    <n v="3"/>
    <n v="3"/>
    <n v="12"/>
    <n v="15"/>
    <n v="21"/>
    <n v="26"/>
    <n v="75"/>
    <n v="-49"/>
    <n v="19"/>
    <n v="7"/>
    <n v="37"/>
    <n v="38"/>
    <n v="0.68421052631578949"/>
    <n v="1.9736842105263157"/>
  </r>
  <r>
    <x v="14"/>
    <s v="19-20"/>
    <n v="38"/>
    <n v="14"/>
    <n v="12"/>
    <n v="12"/>
    <n v="38"/>
    <n v="10"/>
    <n v="4"/>
    <n v="3"/>
    <n v="9"/>
    <n v="6"/>
    <n v="6"/>
    <n v="54"/>
    <n v="39"/>
    <n v="39"/>
    <n v="0"/>
    <n v="24"/>
    <n v="15"/>
    <n v="15"/>
    <n v="24"/>
    <n v="1.0263157894736843"/>
    <n v="1.0263157894736843"/>
  </r>
  <r>
    <x v="15"/>
    <s v="19-20"/>
    <n v="38"/>
    <n v="15"/>
    <n v="7"/>
    <n v="16"/>
    <n v="38"/>
    <n v="6"/>
    <n v="9"/>
    <n v="3"/>
    <n v="4"/>
    <n v="10"/>
    <n v="6"/>
    <n v="52"/>
    <n v="51"/>
    <n v="60"/>
    <n v="-9"/>
    <n v="21"/>
    <n v="30"/>
    <n v="35"/>
    <n v="25"/>
    <n v="1.3421052631578947"/>
    <n v="1.5789473684210527"/>
  </r>
  <r>
    <x v="16"/>
    <s v="19-20"/>
    <n v="38"/>
    <n v="16"/>
    <n v="11"/>
    <n v="11"/>
    <n v="38"/>
    <n v="12"/>
    <n v="4"/>
    <n v="3"/>
    <n v="8"/>
    <n v="4"/>
    <n v="7"/>
    <n v="59"/>
    <n v="61"/>
    <n v="47"/>
    <n v="14"/>
    <n v="36"/>
    <n v="25"/>
    <n v="17"/>
    <n v="30"/>
    <n v="1.6052631578947369"/>
    <n v="1.236842105263158"/>
  </r>
  <r>
    <x v="17"/>
    <s v="19-20"/>
    <n v="38"/>
    <n v="8"/>
    <n v="10"/>
    <n v="20"/>
    <n v="38"/>
    <n v="6"/>
    <n v="2"/>
    <n v="6"/>
    <n v="4"/>
    <n v="7"/>
    <n v="13"/>
    <n v="34"/>
    <n v="36"/>
    <n v="64"/>
    <n v="-28"/>
    <n v="22"/>
    <n v="14"/>
    <n v="27"/>
    <n v="37"/>
    <n v="0.94736842105263153"/>
    <n v="1.6842105263157894"/>
  </r>
  <r>
    <x v="18"/>
    <s v="19-20"/>
    <n v="38"/>
    <n v="10"/>
    <n v="9"/>
    <n v="19"/>
    <n v="38"/>
    <n v="6"/>
    <n v="4"/>
    <n v="4"/>
    <n v="5"/>
    <n v="9"/>
    <n v="10"/>
    <n v="39"/>
    <n v="49"/>
    <n v="62"/>
    <n v="-13"/>
    <n v="30"/>
    <n v="19"/>
    <n v="33"/>
    <n v="29"/>
    <n v="1.2894736842105263"/>
    <n v="1.631578947368421"/>
  </r>
  <r>
    <x v="19"/>
    <s v="19-20"/>
    <n v="38"/>
    <n v="15"/>
    <n v="14"/>
    <n v="9"/>
    <n v="38"/>
    <n v="8"/>
    <n v="7"/>
    <n v="7"/>
    <n v="7"/>
    <n v="4"/>
    <n v="5"/>
    <n v="59"/>
    <n v="51"/>
    <n v="40"/>
    <n v="11"/>
    <n v="27"/>
    <n v="24"/>
    <n v="19"/>
    <n v="21"/>
    <n v="1.3421052631578947"/>
    <n v="1.05263157894736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s v="20-21"/>
    <n v="38"/>
    <n v="18"/>
    <n v="7"/>
    <n v="13"/>
    <n v="38"/>
    <n v="8"/>
    <n v="10"/>
    <n v="4"/>
    <n v="3"/>
    <n v="7"/>
    <n v="6"/>
    <n v="61"/>
    <n v="55"/>
    <n v="39"/>
    <n v="16"/>
    <n v="24"/>
    <n v="31"/>
    <n v="21"/>
    <n v="18"/>
    <n v="1.4473684210526316"/>
    <n v="1.0263157894736843"/>
  </r>
  <r>
    <x v="1"/>
    <s v="20-21"/>
    <n v="38"/>
    <n v="16"/>
    <n v="7"/>
    <n v="15"/>
    <n v="38"/>
    <n v="7"/>
    <n v="9"/>
    <n v="4"/>
    <n v="3"/>
    <n v="8"/>
    <n v="7"/>
    <n v="55"/>
    <n v="55"/>
    <n v="46"/>
    <n v="9"/>
    <n v="29"/>
    <n v="26"/>
    <n v="27"/>
    <n v="19"/>
    <n v="1.4473684210526316"/>
    <n v="1.2105263157894737"/>
  </r>
  <r>
    <x v="2"/>
    <s v="20-21"/>
    <n v="38"/>
    <n v="9"/>
    <n v="14"/>
    <n v="15"/>
    <n v="38"/>
    <n v="4"/>
    <n v="5"/>
    <n v="9"/>
    <n v="5"/>
    <n v="6"/>
    <n v="9"/>
    <n v="41"/>
    <n v="40"/>
    <n v="46"/>
    <n v="-6"/>
    <n v="22"/>
    <n v="18"/>
    <n v="22"/>
    <n v="24"/>
    <n v="1.0526315789473684"/>
    <n v="1.2105263157894737"/>
  </r>
  <r>
    <x v="3"/>
    <s v="20-21"/>
    <n v="38"/>
    <n v="10"/>
    <n v="9"/>
    <n v="19"/>
    <n v="38"/>
    <n v="4"/>
    <n v="6"/>
    <n v="6"/>
    <n v="3"/>
    <n v="9"/>
    <n v="10"/>
    <n v="39"/>
    <n v="33"/>
    <n v="55"/>
    <n v="-22"/>
    <n v="14"/>
    <n v="19"/>
    <n v="27"/>
    <n v="28"/>
    <n v="0.86842105263157898"/>
    <n v="1.4473684210526316"/>
  </r>
  <r>
    <x v="4"/>
    <s v="20-21"/>
    <n v="38"/>
    <n v="19"/>
    <n v="10"/>
    <n v="9"/>
    <n v="38"/>
    <n v="9"/>
    <n v="10"/>
    <n v="6"/>
    <n v="4"/>
    <n v="4"/>
    <n v="5"/>
    <n v="67"/>
    <n v="58"/>
    <n v="36"/>
    <n v="22"/>
    <n v="31"/>
    <n v="27"/>
    <n v="18"/>
    <n v="18"/>
    <n v="1.5263157894736843"/>
    <n v="0.94736842105263153"/>
  </r>
  <r>
    <x v="5"/>
    <s v="20-21"/>
    <n v="38"/>
    <n v="12"/>
    <n v="8"/>
    <n v="18"/>
    <n v="38"/>
    <n v="6"/>
    <n v="6"/>
    <n v="5"/>
    <n v="3"/>
    <n v="8"/>
    <n v="10"/>
    <n v="44"/>
    <n v="41"/>
    <n v="66"/>
    <n v="-25"/>
    <n v="20"/>
    <n v="21"/>
    <n v="32"/>
    <n v="34"/>
    <n v="1.0789473684210527"/>
    <n v="1.736842105263158"/>
  </r>
  <r>
    <x v="6"/>
    <s v="20-21"/>
    <n v="38"/>
    <n v="17"/>
    <n v="8"/>
    <n v="13"/>
    <n v="38"/>
    <n v="6"/>
    <n v="11"/>
    <n v="4"/>
    <n v="4"/>
    <n v="9"/>
    <n v="4"/>
    <n v="59"/>
    <n v="47"/>
    <n v="48"/>
    <n v="-1"/>
    <n v="24"/>
    <n v="23"/>
    <n v="28"/>
    <n v="20"/>
    <n v="1.236842105263158"/>
    <n v="1.263157894736842"/>
  </r>
  <r>
    <x v="7"/>
    <s v="20-21"/>
    <n v="38"/>
    <n v="5"/>
    <n v="13"/>
    <n v="20"/>
    <n v="38"/>
    <n v="2"/>
    <n v="3"/>
    <n v="4"/>
    <n v="9"/>
    <n v="13"/>
    <n v="7"/>
    <n v="28"/>
    <n v="27"/>
    <n v="53"/>
    <n v="-26"/>
    <n v="9"/>
    <n v="18"/>
    <n v="28"/>
    <n v="25"/>
    <n v="0.71052631578947367"/>
    <n v="1.3947368421052631"/>
  </r>
  <r>
    <x v="8"/>
    <s v="20-21"/>
    <n v="38"/>
    <n v="18"/>
    <n v="5"/>
    <n v="15"/>
    <n v="38"/>
    <n v="8"/>
    <n v="10"/>
    <n v="5"/>
    <n v="0"/>
    <n v="6"/>
    <n v="9"/>
    <n v="59"/>
    <n v="62"/>
    <n v="54"/>
    <n v="8"/>
    <n v="28"/>
    <n v="34"/>
    <n v="21"/>
    <n v="33"/>
    <n v="1.631578947368421"/>
    <n v="1.4210526315789473"/>
  </r>
  <r>
    <x v="9"/>
    <s v="20-21"/>
    <n v="38"/>
    <n v="20"/>
    <n v="6"/>
    <n v="12"/>
    <n v="38"/>
    <n v="9"/>
    <n v="11"/>
    <n v="1"/>
    <n v="5"/>
    <n v="9"/>
    <n v="3"/>
    <n v="66"/>
    <n v="68"/>
    <n v="50"/>
    <n v="18"/>
    <n v="34"/>
    <n v="34"/>
    <n v="30"/>
    <n v="20"/>
    <n v="1.7894736842105263"/>
    <n v="1.3157894736842106"/>
  </r>
  <r>
    <x v="10"/>
    <s v="20-21"/>
    <n v="38"/>
    <n v="20"/>
    <n v="9"/>
    <n v="9"/>
    <n v="38"/>
    <n v="10"/>
    <n v="10"/>
    <n v="3"/>
    <n v="6"/>
    <n v="6"/>
    <n v="3"/>
    <n v="69"/>
    <n v="68"/>
    <n v="42"/>
    <n v="26"/>
    <n v="29"/>
    <n v="39"/>
    <n v="20"/>
    <n v="22"/>
    <n v="1.7894736842105263"/>
    <n v="1.1052631578947369"/>
  </r>
  <r>
    <x v="11"/>
    <s v="20-21"/>
    <n v="38"/>
    <n v="27"/>
    <n v="5"/>
    <n v="6"/>
    <n v="38"/>
    <n v="13"/>
    <n v="14"/>
    <n v="2"/>
    <n v="3"/>
    <n v="4"/>
    <n v="2"/>
    <n v="86"/>
    <n v="83"/>
    <n v="32"/>
    <n v="51"/>
    <n v="43"/>
    <n v="40"/>
    <n v="17"/>
    <n v="15"/>
    <n v="2.1842105263157894"/>
    <n v="0.84210526315789469"/>
  </r>
  <r>
    <x v="12"/>
    <s v="20-21"/>
    <n v="38"/>
    <n v="21"/>
    <n v="11"/>
    <n v="6"/>
    <n v="38"/>
    <n v="9"/>
    <n v="12"/>
    <n v="4"/>
    <n v="7"/>
    <n v="6"/>
    <n v="0"/>
    <n v="74"/>
    <n v="73"/>
    <n v="44"/>
    <n v="29"/>
    <n v="38"/>
    <n v="35"/>
    <n v="28"/>
    <n v="16"/>
    <n v="1.9210526315789473"/>
    <n v="1.1578947368421053"/>
  </r>
  <r>
    <x v="13"/>
    <s v="20-21"/>
    <n v="38"/>
    <n v="12"/>
    <n v="9"/>
    <n v="17"/>
    <n v="38"/>
    <n v="6"/>
    <n v="6"/>
    <n v="5"/>
    <n v="4"/>
    <n v="8"/>
    <n v="9"/>
    <n v="45"/>
    <n v="46"/>
    <n v="62"/>
    <n v="-16"/>
    <n v="26"/>
    <n v="20"/>
    <n v="33"/>
    <n v="29"/>
    <n v="1.2105263157894737"/>
    <n v="1.631578947368421"/>
  </r>
  <r>
    <x v="14"/>
    <s v="20-21"/>
    <n v="38"/>
    <n v="7"/>
    <n v="2"/>
    <n v="29"/>
    <n v="38"/>
    <n v="5"/>
    <n v="2"/>
    <n v="1"/>
    <n v="1"/>
    <n v="13"/>
    <n v="16"/>
    <n v="23"/>
    <n v="20"/>
    <n v="63"/>
    <n v="-43"/>
    <n v="12"/>
    <n v="8"/>
    <n v="27"/>
    <n v="36"/>
    <n v="0.52631578947368418"/>
    <n v="1.6578947368421053"/>
  </r>
  <r>
    <x v="15"/>
    <s v="20-21"/>
    <n v="38"/>
    <n v="12"/>
    <n v="7"/>
    <n v="19"/>
    <n v="38"/>
    <n v="8"/>
    <n v="4"/>
    <n v="3"/>
    <n v="4"/>
    <n v="8"/>
    <n v="11"/>
    <n v="43"/>
    <n v="47"/>
    <n v="68"/>
    <n v="-21"/>
    <n v="28"/>
    <n v="19"/>
    <n v="25"/>
    <n v="43"/>
    <n v="1.236842105263158"/>
    <n v="1.7894736842105263"/>
  </r>
  <r>
    <x v="16"/>
    <s v="20-21"/>
    <n v="38"/>
    <n v="18"/>
    <n v="8"/>
    <n v="12"/>
    <n v="38"/>
    <n v="10"/>
    <n v="8"/>
    <n v="3"/>
    <n v="5"/>
    <n v="6"/>
    <n v="6"/>
    <n v="62"/>
    <n v="68"/>
    <n v="45"/>
    <n v="23"/>
    <n v="35"/>
    <n v="33"/>
    <n v="20"/>
    <n v="25"/>
    <n v="1.7894736842105263"/>
    <n v="1.1842105263157894"/>
  </r>
  <r>
    <x v="17"/>
    <s v="20-21"/>
    <n v="38"/>
    <n v="5"/>
    <n v="11"/>
    <n v="22"/>
    <n v="38"/>
    <n v="3"/>
    <n v="2"/>
    <n v="6"/>
    <n v="5"/>
    <n v="10"/>
    <n v="12"/>
    <n v="26"/>
    <n v="35"/>
    <n v="76"/>
    <n v="-41"/>
    <n v="15"/>
    <n v="20"/>
    <n v="39"/>
    <n v="37"/>
    <n v="0.92105263157894735"/>
    <n v="2"/>
  </r>
  <r>
    <x v="18"/>
    <s v="20-21"/>
    <n v="38"/>
    <n v="19"/>
    <n v="8"/>
    <n v="11"/>
    <n v="38"/>
    <n v="10"/>
    <n v="9"/>
    <n v="4"/>
    <n v="4"/>
    <n v="5"/>
    <n v="6"/>
    <n v="65"/>
    <n v="62"/>
    <n v="47"/>
    <n v="15"/>
    <n v="32"/>
    <n v="30"/>
    <n v="22"/>
    <n v="25"/>
    <n v="1.631578947368421"/>
    <n v="1.236842105263158"/>
  </r>
  <r>
    <x v="19"/>
    <s v="20-21"/>
    <n v="38"/>
    <n v="12"/>
    <n v="9"/>
    <n v="17"/>
    <n v="38"/>
    <n v="7"/>
    <n v="5"/>
    <n v="4"/>
    <n v="5"/>
    <n v="8"/>
    <n v="9"/>
    <n v="45"/>
    <n v="36"/>
    <n v="52"/>
    <n v="-16"/>
    <n v="21"/>
    <n v="15"/>
    <n v="25"/>
    <n v="27"/>
    <n v="0.94736842105263153"/>
    <n v="1.3684210526315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s v="21-22"/>
    <n v="38"/>
    <n v="22"/>
    <n v="3"/>
    <n v="13"/>
    <n v="38"/>
    <n v="13"/>
    <n v="9"/>
    <n v="2"/>
    <n v="1"/>
    <n v="4"/>
    <n v="9"/>
    <n v="69"/>
    <n v="61"/>
    <n v="48"/>
    <n v="13"/>
    <n v="35"/>
    <n v="26"/>
    <n v="17"/>
    <n v="31"/>
    <n v="1.6052631578947369"/>
    <n v="1.263157894736842"/>
  </r>
  <r>
    <x v="1"/>
    <s v="21-22"/>
    <n v="38"/>
    <n v="13"/>
    <n v="6"/>
    <n v="19"/>
    <n v="38"/>
    <n v="6"/>
    <n v="7"/>
    <n v="5"/>
    <n v="1"/>
    <n v="8"/>
    <n v="11"/>
    <n v="45"/>
    <n v="52"/>
    <n v="54"/>
    <n v="-2"/>
    <n v="29"/>
    <n v="23"/>
    <n v="29"/>
    <n v="25"/>
    <n v="1.368421052631579"/>
    <n v="1.4210526315789473"/>
  </r>
  <r>
    <x v="2"/>
    <s v="21-22"/>
    <n v="38"/>
    <n v="13"/>
    <n v="7"/>
    <n v="18"/>
    <n v="38"/>
    <n v="7"/>
    <n v="6"/>
    <n v="3"/>
    <n v="4"/>
    <n v="9"/>
    <n v="9"/>
    <n v="46"/>
    <n v="48"/>
    <n v="56"/>
    <n v="-8"/>
    <n v="22"/>
    <n v="26"/>
    <n v="21"/>
    <n v="35"/>
    <n v="1.263157894736842"/>
    <n v="1.4736842105263157"/>
  </r>
  <r>
    <x v="3"/>
    <s v="21-22"/>
    <n v="38"/>
    <n v="12"/>
    <n v="15"/>
    <n v="11"/>
    <n v="38"/>
    <n v="5"/>
    <n v="7"/>
    <n v="7"/>
    <n v="8"/>
    <n v="7"/>
    <n v="4"/>
    <n v="51"/>
    <n v="42"/>
    <n v="44"/>
    <n v="-2"/>
    <n v="19"/>
    <n v="23"/>
    <n v="23"/>
    <n v="21"/>
    <n v="1.1052631578947369"/>
    <n v="1.1578947368421053"/>
  </r>
  <r>
    <x v="4"/>
    <s v="21-22"/>
    <n v="38"/>
    <n v="7"/>
    <n v="14"/>
    <n v="17"/>
    <n v="38"/>
    <n v="5"/>
    <n v="2"/>
    <n v="6"/>
    <n v="8"/>
    <n v="8"/>
    <n v="9"/>
    <n v="35"/>
    <n v="34"/>
    <n v="53"/>
    <n v="-19"/>
    <n v="18"/>
    <n v="16"/>
    <n v="25"/>
    <n v="28"/>
    <n v="0.89473684210526316"/>
    <n v="1.3947368421052631"/>
  </r>
  <r>
    <x v="5"/>
    <s v="21-22"/>
    <n v="38"/>
    <n v="21"/>
    <n v="11"/>
    <n v="6"/>
    <n v="38"/>
    <n v="9"/>
    <n v="12"/>
    <n v="7"/>
    <n v="4"/>
    <n v="3"/>
    <n v="3"/>
    <n v="74"/>
    <n v="76"/>
    <n v="33"/>
    <n v="43"/>
    <n v="37"/>
    <n v="39"/>
    <n v="22"/>
    <n v="11"/>
    <n v="2"/>
    <n v="0.86842105263157898"/>
  </r>
  <r>
    <x v="6"/>
    <s v="21-22"/>
    <n v="38"/>
    <n v="11"/>
    <n v="15"/>
    <n v="12"/>
    <n v="38"/>
    <n v="7"/>
    <n v="4"/>
    <n v="8"/>
    <n v="7"/>
    <n v="4"/>
    <n v="8"/>
    <n v="48"/>
    <n v="50"/>
    <n v="46"/>
    <n v="4"/>
    <n v="27"/>
    <n v="23"/>
    <n v="17"/>
    <n v="29"/>
    <n v="1.3157894736842106"/>
    <n v="1.2105263157894737"/>
  </r>
  <r>
    <x v="7"/>
    <s v="21-22"/>
    <n v="38"/>
    <n v="11"/>
    <n v="6"/>
    <n v="21"/>
    <n v="38"/>
    <n v="9"/>
    <n v="2"/>
    <n v="2"/>
    <n v="4"/>
    <n v="8"/>
    <n v="13"/>
    <n v="39"/>
    <n v="43"/>
    <n v="66"/>
    <n v="-23"/>
    <n v="27"/>
    <n v="16"/>
    <n v="25"/>
    <n v="41"/>
    <n v="1.131578947368421"/>
    <n v="1.736842105263158"/>
  </r>
  <r>
    <x v="8"/>
    <s v="21-22"/>
    <n v="38"/>
    <n v="9"/>
    <n v="11"/>
    <n v="18"/>
    <n v="38"/>
    <n v="4"/>
    <n v="5"/>
    <n v="6"/>
    <n v="5"/>
    <n v="9"/>
    <n v="9"/>
    <n v="38"/>
    <n v="42"/>
    <n v="79"/>
    <n v="-37"/>
    <n v="19"/>
    <n v="23"/>
    <n v="38"/>
    <n v="41"/>
    <n v="1.1052631578947369"/>
    <n v="2.0789473684210527"/>
  </r>
  <r>
    <x v="9"/>
    <s v="21-22"/>
    <n v="38"/>
    <n v="14"/>
    <n v="10"/>
    <n v="14"/>
    <n v="38"/>
    <n v="10"/>
    <n v="4"/>
    <n v="4"/>
    <n v="6"/>
    <n v="5"/>
    <n v="9"/>
    <n v="52"/>
    <n v="62"/>
    <n v="59"/>
    <n v="3"/>
    <n v="34"/>
    <n v="28"/>
    <n v="23"/>
    <n v="36"/>
    <n v="1.631578947368421"/>
    <n v="1.5526315789473684"/>
  </r>
  <r>
    <x v="10"/>
    <s v="21-22"/>
    <n v="38"/>
    <n v="28"/>
    <n v="8"/>
    <n v="2"/>
    <n v="38"/>
    <n v="15"/>
    <n v="13"/>
    <n v="4"/>
    <n v="4"/>
    <n v="0"/>
    <n v="2"/>
    <n v="92"/>
    <n v="94"/>
    <n v="26"/>
    <n v="68"/>
    <n v="49"/>
    <n v="45"/>
    <n v="9"/>
    <n v="17"/>
    <n v="2.4736842105263159"/>
    <n v="0.68421052631578949"/>
  </r>
  <r>
    <x v="11"/>
    <s v="21-22"/>
    <n v="38"/>
    <n v="29"/>
    <n v="6"/>
    <n v="3"/>
    <n v="38"/>
    <n v="15"/>
    <n v="14"/>
    <n v="2"/>
    <n v="4"/>
    <n v="2"/>
    <n v="1"/>
    <n v="93"/>
    <n v="99"/>
    <n v="26"/>
    <n v="73"/>
    <n v="58"/>
    <n v="41"/>
    <n v="15"/>
    <n v="11"/>
    <n v="2.6052631578947367"/>
    <n v="0.68421052631578949"/>
  </r>
  <r>
    <x v="12"/>
    <s v="21-22"/>
    <n v="38"/>
    <n v="16"/>
    <n v="10"/>
    <n v="12"/>
    <n v="38"/>
    <n v="10"/>
    <n v="6"/>
    <n v="5"/>
    <n v="5"/>
    <n v="4"/>
    <n v="8"/>
    <n v="58"/>
    <n v="57"/>
    <n v="57"/>
    <n v="0"/>
    <n v="32"/>
    <n v="25"/>
    <n v="22"/>
    <n v="35"/>
    <n v="1.5"/>
    <n v="1.5"/>
  </r>
  <r>
    <x v="13"/>
    <s v="21-22"/>
    <n v="38"/>
    <n v="13"/>
    <n v="10"/>
    <n v="15"/>
    <n v="38"/>
    <n v="8"/>
    <n v="5"/>
    <n v="6"/>
    <n v="4"/>
    <n v="5"/>
    <n v="10"/>
    <n v="49"/>
    <n v="44"/>
    <n v="62"/>
    <n v="-18"/>
    <n v="26"/>
    <n v="18"/>
    <n v="27"/>
    <n v="35"/>
    <n v="1.1578947368421053"/>
    <n v="1.631578947368421"/>
  </r>
  <r>
    <x v="14"/>
    <s v="21-22"/>
    <n v="38"/>
    <n v="5"/>
    <n v="7"/>
    <n v="26"/>
    <n v="38"/>
    <n v="3"/>
    <n v="2"/>
    <n v="3"/>
    <n v="4"/>
    <n v="13"/>
    <n v="13"/>
    <n v="22"/>
    <n v="23"/>
    <n v="84"/>
    <n v="-61"/>
    <n v="12"/>
    <n v="11"/>
    <n v="43"/>
    <n v="41"/>
    <n v="0.60526315789473684"/>
    <n v="2.2105263157894739"/>
  </r>
  <r>
    <x v="15"/>
    <s v="21-22"/>
    <n v="38"/>
    <n v="9"/>
    <n v="13"/>
    <n v="16"/>
    <n v="38"/>
    <n v="6"/>
    <n v="3"/>
    <n v="7"/>
    <n v="6"/>
    <n v="6"/>
    <n v="10"/>
    <n v="40"/>
    <n v="43"/>
    <n v="67"/>
    <n v="-24"/>
    <n v="23"/>
    <n v="20"/>
    <n v="24"/>
    <n v="43"/>
    <n v="1.131578947368421"/>
    <n v="1.763157894736842"/>
  </r>
  <r>
    <x v="16"/>
    <s v="21-22"/>
    <n v="38"/>
    <n v="22"/>
    <n v="5"/>
    <n v="11"/>
    <n v="38"/>
    <n v="13"/>
    <n v="9"/>
    <n v="1"/>
    <n v="4"/>
    <n v="5"/>
    <n v="6"/>
    <n v="71"/>
    <n v="69"/>
    <n v="40"/>
    <n v="29"/>
    <n v="38"/>
    <n v="31"/>
    <n v="19"/>
    <n v="21"/>
    <n v="1.8157894736842106"/>
    <n v="1.0526315789473684"/>
  </r>
  <r>
    <x v="17"/>
    <s v="21-22"/>
    <n v="38"/>
    <n v="6"/>
    <n v="5"/>
    <n v="27"/>
    <n v="38"/>
    <n v="2"/>
    <n v="4"/>
    <n v="2"/>
    <n v="3"/>
    <n v="15"/>
    <n v="12"/>
    <n v="23"/>
    <n v="34"/>
    <n v="77"/>
    <n v="-43"/>
    <n v="17"/>
    <n v="17"/>
    <n v="46"/>
    <n v="31"/>
    <n v="0.89473684210526316"/>
    <n v="2.0263157894736841"/>
  </r>
  <r>
    <x v="18"/>
    <s v="21-22"/>
    <n v="38"/>
    <n v="16"/>
    <n v="8"/>
    <n v="14"/>
    <n v="38"/>
    <n v="9"/>
    <n v="7"/>
    <n v="5"/>
    <n v="3"/>
    <n v="5"/>
    <n v="9"/>
    <n v="56"/>
    <n v="60"/>
    <n v="51"/>
    <n v="9"/>
    <n v="33"/>
    <n v="27"/>
    <n v="26"/>
    <n v="25"/>
    <n v="1.5789473684210527"/>
    <n v="1.3421052631578947"/>
  </r>
  <r>
    <x v="19"/>
    <s v="21-22"/>
    <n v="38"/>
    <n v="15"/>
    <n v="6"/>
    <n v="17"/>
    <n v="38"/>
    <n v="7"/>
    <n v="8"/>
    <n v="3"/>
    <n v="3"/>
    <n v="9"/>
    <n v="8"/>
    <n v="51"/>
    <n v="38"/>
    <n v="43"/>
    <n v="-5"/>
    <n v="20"/>
    <n v="18"/>
    <n v="25"/>
    <n v="18"/>
    <n v="1"/>
    <n v="1.13157894736842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s v="All"/>
    <n v="152"/>
    <n v="69"/>
    <n v="26"/>
    <n v="37"/>
    <n v="132"/>
    <n v="38"/>
    <n v="31"/>
    <n v="13"/>
    <n v="13"/>
    <n v="14"/>
    <n v="23"/>
    <n v="233"/>
    <n v="214"/>
    <n v="149"/>
    <n v="65"/>
    <n v="117"/>
    <n v="97"/>
    <n v="70"/>
    <n v="79"/>
    <n v="1.6212121212121211"/>
    <n v="1.1287878787878789"/>
  </r>
  <r>
    <x v="1"/>
    <s v="All"/>
    <n v="152"/>
    <n v="45"/>
    <n v="25"/>
    <n v="63"/>
    <n v="133"/>
    <n v="25"/>
    <n v="20"/>
    <n v="14"/>
    <n v="11"/>
    <n v="28"/>
    <n v="35"/>
    <n v="160"/>
    <n v="170"/>
    <n v="194"/>
    <n v="-24"/>
    <n v="95"/>
    <n v="75"/>
    <n v="97"/>
    <n v="97"/>
    <n v="1.2781954887218046"/>
    <n v="1.4586466165413534"/>
  </r>
  <r>
    <x v="2"/>
    <s v="All"/>
    <n v="76"/>
    <n v="13"/>
    <n v="11"/>
    <n v="33"/>
    <n v="57"/>
    <n v="8"/>
    <n v="5"/>
    <n v="8"/>
    <n v="3"/>
    <n v="12"/>
    <n v="21"/>
    <n v="50"/>
    <n v="58"/>
    <n v="106"/>
    <n v="-48"/>
    <n v="31"/>
    <n v="27"/>
    <n v="40"/>
    <n v="66"/>
    <n v="1.0175438596491229"/>
    <n v="1.8596491228070176"/>
  </r>
  <r>
    <x v="3"/>
    <s v="All"/>
    <n v="76"/>
    <n v="20"/>
    <n v="15"/>
    <n v="22"/>
    <n v="57"/>
    <n v="12"/>
    <n v="8"/>
    <n v="7"/>
    <n v="8"/>
    <n v="10"/>
    <n v="12"/>
    <n v="75"/>
    <n v="80"/>
    <n v="84"/>
    <n v="-4"/>
    <n v="42"/>
    <n v="38"/>
    <n v="31"/>
    <n v="53"/>
    <n v="1.4035087719298245"/>
    <n v="1.4736842105263157"/>
  </r>
  <r>
    <x v="4"/>
    <s v="All"/>
    <n v="152"/>
    <n v="39"/>
    <n v="46"/>
    <n v="47"/>
    <n v="132"/>
    <n v="18"/>
    <n v="21"/>
    <n v="25"/>
    <n v="21"/>
    <n v="23"/>
    <n v="24"/>
    <n v="163"/>
    <n v="156"/>
    <n v="169"/>
    <n v="-13"/>
    <n v="77"/>
    <n v="79"/>
    <n v="82"/>
    <n v="87"/>
    <n v="1.1818181818181819"/>
    <n v="1.2803030303030303"/>
  </r>
  <r>
    <x v="5"/>
    <s v="All"/>
    <n v="114"/>
    <n v="32"/>
    <n v="32"/>
    <n v="50"/>
    <n v="114"/>
    <n v="17"/>
    <n v="15"/>
    <n v="16"/>
    <n v="16"/>
    <n v="24"/>
    <n v="26"/>
    <n v="128"/>
    <n v="110"/>
    <n v="158"/>
    <n v="-48"/>
    <n v="56"/>
    <n v="54"/>
    <n v="75"/>
    <n v="83"/>
    <n v="0.96491228070175439"/>
    <n v="1.3859649122807018"/>
  </r>
  <r>
    <x v="6"/>
    <s v="All"/>
    <n v="152"/>
    <n v="68"/>
    <n v="31"/>
    <n v="34"/>
    <n v="133"/>
    <n v="34"/>
    <n v="34"/>
    <n v="18"/>
    <n v="13"/>
    <n v="14"/>
    <n v="20"/>
    <n v="235"/>
    <n v="225"/>
    <n v="144"/>
    <n v="81"/>
    <n v="111"/>
    <n v="114"/>
    <n v="63"/>
    <n v="81"/>
    <n v="1.6917293233082706"/>
    <n v="1.0827067669172932"/>
  </r>
  <r>
    <x v="7"/>
    <s v="All"/>
    <n v="152"/>
    <n v="40"/>
    <n v="38"/>
    <n v="55"/>
    <n v="133"/>
    <n v="23"/>
    <n v="17"/>
    <n v="20"/>
    <n v="18"/>
    <n v="24"/>
    <n v="31"/>
    <n v="158"/>
    <n v="140"/>
    <n v="189"/>
    <n v="-49"/>
    <n v="73"/>
    <n v="67"/>
    <n v="85"/>
    <n v="104"/>
    <n v="1.0526315789473684"/>
    <n v="1.4210526315789473"/>
  </r>
  <r>
    <x v="8"/>
    <s v="All"/>
    <n v="152"/>
    <n v="44"/>
    <n v="30"/>
    <n v="59"/>
    <n v="133"/>
    <n v="25"/>
    <n v="19"/>
    <n v="15"/>
    <n v="15"/>
    <n v="27"/>
    <n v="32"/>
    <n v="162"/>
    <n v="149"/>
    <n v="196"/>
    <n v="-47"/>
    <n v="84"/>
    <n v="65"/>
    <n v="88"/>
    <n v="108"/>
    <n v="1.1203007518796992"/>
    <n v="1.4736842105263157"/>
  </r>
  <r>
    <x v="9"/>
    <s v="All"/>
    <n v="76"/>
    <n v="14"/>
    <n v="17"/>
    <n v="27"/>
    <n v="58"/>
    <n v="7"/>
    <n v="7"/>
    <n v="7"/>
    <n v="10"/>
    <n v="15"/>
    <n v="12"/>
    <n v="59"/>
    <n v="59"/>
    <n v="82"/>
    <n v="-23"/>
    <n v="27"/>
    <n v="32"/>
    <n v="43"/>
    <n v="39"/>
    <n v="1.0172413793103448"/>
    <n v="1.4137931034482758"/>
  </r>
  <r>
    <x v="10"/>
    <s v="All"/>
    <n v="114"/>
    <n v="31"/>
    <n v="21"/>
    <n v="42"/>
    <n v="94"/>
    <n v="15"/>
    <n v="16"/>
    <n v="14"/>
    <n v="7"/>
    <n v="18"/>
    <n v="24"/>
    <n v="114"/>
    <n v="130"/>
    <n v="166"/>
    <n v="-36"/>
    <n v="62"/>
    <n v="68"/>
    <n v="73"/>
    <n v="93"/>
    <n v="1.3829787234042554"/>
    <n v="1.7659574468085106"/>
  </r>
  <r>
    <x v="11"/>
    <s v="All"/>
    <n v="152"/>
    <n v="57"/>
    <n v="26"/>
    <n v="50"/>
    <n v="133"/>
    <n v="32"/>
    <n v="25"/>
    <n v="11"/>
    <n v="15"/>
    <n v="23"/>
    <n v="27"/>
    <n v="197"/>
    <n v="223"/>
    <n v="183"/>
    <n v="40"/>
    <n v="112"/>
    <n v="111"/>
    <n v="80"/>
    <n v="103"/>
    <n v="1.6766917293233083"/>
    <n v="1.3759398496240602"/>
  </r>
  <r>
    <x v="12"/>
    <s v="All"/>
    <n v="152"/>
    <n v="88"/>
    <n v="24"/>
    <n v="20"/>
    <n v="132"/>
    <n v="49"/>
    <n v="39"/>
    <n v="10"/>
    <n v="14"/>
    <n v="7"/>
    <n v="13"/>
    <n v="288"/>
    <n v="281"/>
    <n v="126"/>
    <n v="155"/>
    <n v="153"/>
    <n v="128"/>
    <n v="54"/>
    <n v="72"/>
    <n v="2.1287878787878789"/>
    <n v="0.95454545454545459"/>
  </r>
  <r>
    <x v="13"/>
    <s v="All"/>
    <n v="152"/>
    <n v="95"/>
    <n v="17"/>
    <n v="21"/>
    <n v="133"/>
    <n v="51"/>
    <n v="44"/>
    <n v="7"/>
    <n v="10"/>
    <n v="9"/>
    <n v="12"/>
    <n v="302"/>
    <n v="334"/>
    <n v="113"/>
    <n v="221"/>
    <n v="193"/>
    <n v="141"/>
    <n v="57"/>
    <n v="56"/>
    <n v="2.511278195488722"/>
    <n v="0.84962406015037595"/>
  </r>
  <r>
    <x v="14"/>
    <s v="All"/>
    <n v="152"/>
    <n v="67"/>
    <n v="36"/>
    <n v="30"/>
    <n v="133"/>
    <n v="36"/>
    <n v="31"/>
    <n v="17"/>
    <n v="19"/>
    <n v="13"/>
    <n v="17"/>
    <n v="237"/>
    <n v="226"/>
    <n v="159"/>
    <n v="67"/>
    <n v="127"/>
    <n v="99"/>
    <n v="72"/>
    <n v="87"/>
    <n v="1.6992481203007519"/>
    <n v="1.1954887218045114"/>
  </r>
  <r>
    <x v="15"/>
    <s v="All"/>
    <n v="152"/>
    <n v="46"/>
    <n v="38"/>
    <n v="49"/>
    <n v="133"/>
    <n v="26"/>
    <n v="20"/>
    <n v="23"/>
    <n v="15"/>
    <n v="18"/>
    <n v="31"/>
    <n v="176"/>
    <n v="161"/>
    <n v="193"/>
    <n v="-32"/>
    <n v="90"/>
    <n v="71"/>
    <n v="86"/>
    <n v="107"/>
    <n v="1.2105263157894737"/>
    <n v="1.4511278195488722"/>
  </r>
  <r>
    <x v="16"/>
    <s v="All"/>
    <n v="76"/>
    <n v="10"/>
    <n v="13"/>
    <n v="53"/>
    <n v="76"/>
    <n v="7"/>
    <n v="3"/>
    <n v="6"/>
    <n v="7"/>
    <n v="25"/>
    <n v="28"/>
    <n v="43"/>
    <n v="49"/>
    <n v="159"/>
    <n v="-110"/>
    <n v="31"/>
    <n v="18"/>
    <n v="80"/>
    <n v="79"/>
    <n v="0.64473684210526316"/>
    <n v="2.0921052631578947"/>
  </r>
  <r>
    <x v="17"/>
    <s v="All"/>
    <n v="38"/>
    <n v="5"/>
    <n v="5"/>
    <n v="9"/>
    <n v="19"/>
    <n v="4"/>
    <n v="1"/>
    <n v="3"/>
    <n v="2"/>
    <n v="3"/>
    <n v="6"/>
    <n v="20"/>
    <n v="15"/>
    <n v="34"/>
    <n v="-19"/>
    <n v="13"/>
    <n v="2"/>
    <n v="12"/>
    <n v="22"/>
    <n v="0.78947368421052633"/>
    <n v="1.7894736842105263"/>
  </r>
  <r>
    <x v="18"/>
    <s v="All"/>
    <n v="76"/>
    <n v="21"/>
    <n v="14"/>
    <n v="41"/>
    <n v="76"/>
    <n v="15"/>
    <n v="6"/>
    <n v="4"/>
    <n v="10"/>
    <n v="19"/>
    <n v="22"/>
    <n v="77"/>
    <n v="59"/>
    <n v="102"/>
    <n v="-43"/>
    <n v="36"/>
    <n v="23"/>
    <n v="42"/>
    <n v="60"/>
    <n v="0.77631578947368418"/>
    <n v="1.3421052631578947"/>
  </r>
  <r>
    <x v="19"/>
    <s v="All"/>
    <n v="152"/>
    <n v="40"/>
    <n v="30"/>
    <n v="63"/>
    <n v="133"/>
    <n v="21"/>
    <n v="19"/>
    <n v="16"/>
    <n v="14"/>
    <n v="29"/>
    <n v="34"/>
    <n v="150"/>
    <n v="158"/>
    <n v="229"/>
    <n v="-71"/>
    <n v="81"/>
    <n v="77"/>
    <n v="100"/>
    <n v="129"/>
    <n v="1.1879699248120301"/>
    <n v="1.7218045112781954"/>
  </r>
  <r>
    <x v="20"/>
    <s v="All"/>
    <n v="152"/>
    <n v="66"/>
    <n v="27"/>
    <n v="41"/>
    <n v="134"/>
    <n v="41"/>
    <n v="25"/>
    <n v="7"/>
    <n v="20"/>
    <n v="19"/>
    <n v="22"/>
    <n v="225"/>
    <n v="237"/>
    <n v="163"/>
    <n v="74"/>
    <n v="130"/>
    <n v="107"/>
    <n v="71"/>
    <n v="92"/>
    <n v="1.7686567164179106"/>
    <n v="1.2164179104477613"/>
  </r>
  <r>
    <x v="21"/>
    <s v="All"/>
    <n v="76"/>
    <n v="14"/>
    <n v="15"/>
    <n v="47"/>
    <n v="76"/>
    <n v="8"/>
    <n v="6"/>
    <n v="8"/>
    <n v="7"/>
    <n v="22"/>
    <n v="25"/>
    <n v="57"/>
    <n v="70"/>
    <n v="141"/>
    <n v="-71"/>
    <n v="39"/>
    <n v="31"/>
    <n v="73"/>
    <n v="68"/>
    <n v="0.92105263157894735"/>
    <n v="1.8552631578947369"/>
  </r>
  <r>
    <x v="22"/>
    <s v="All"/>
    <n v="38"/>
    <n v="5"/>
    <n v="11"/>
    <n v="22"/>
    <n v="38"/>
    <n v="3"/>
    <n v="2"/>
    <n v="6"/>
    <n v="5"/>
    <n v="10"/>
    <n v="12"/>
    <n v="26"/>
    <n v="35"/>
    <n v="76"/>
    <n v="-41"/>
    <n v="15"/>
    <n v="20"/>
    <n v="39"/>
    <n v="37"/>
    <n v="0.92105263157894735"/>
    <n v="2"/>
  </r>
  <r>
    <x v="23"/>
    <s v="All"/>
    <n v="152"/>
    <n v="49"/>
    <n v="28"/>
    <n v="56"/>
    <n v="133"/>
    <n v="28"/>
    <n v="21"/>
    <n v="14"/>
    <n v="14"/>
    <n v="24"/>
    <n v="32"/>
    <n v="175"/>
    <n v="186"/>
    <n v="185"/>
    <n v="1"/>
    <n v="104"/>
    <n v="82"/>
    <n v="93"/>
    <n v="92"/>
    <n v="1.3984962406015038"/>
    <n v="1.3909774436090225"/>
  </r>
  <r>
    <x v="24"/>
    <s v="All"/>
    <n v="152"/>
    <n v="46"/>
    <n v="34"/>
    <n v="53"/>
    <n v="133"/>
    <n v="25"/>
    <n v="21"/>
    <n v="16"/>
    <n v="18"/>
    <n v="26"/>
    <n v="27"/>
    <n v="172"/>
    <n v="137"/>
    <n v="162"/>
    <n v="-25"/>
    <n v="74"/>
    <n v="63"/>
    <n v="83"/>
    <n v="79"/>
    <n v="1.0300751879699248"/>
    <n v="1.218045112781954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s v="22-23"/>
    <n v="18"/>
    <n v="15"/>
    <n v="2"/>
    <n v="1"/>
    <n v="18"/>
    <n v="7"/>
    <n v="8"/>
    <n v="1"/>
    <n v="1"/>
    <n v="0"/>
    <n v="1"/>
    <n v="47"/>
    <n v="42"/>
    <n v="14"/>
    <n v="28"/>
    <n v="22"/>
    <n v="20"/>
    <n v="8"/>
    <n v="6"/>
    <n v="1.1052631578947369"/>
    <n v="0.36842105263157893"/>
  </r>
  <r>
    <x v="1"/>
    <s v="22-23"/>
    <n v="19"/>
    <n v="7"/>
    <n v="4"/>
    <n v="8"/>
    <n v="19"/>
    <n v="5"/>
    <n v="2"/>
    <n v="2"/>
    <n v="2"/>
    <n v="3"/>
    <n v="5"/>
    <n v="25"/>
    <n v="22"/>
    <n v="27"/>
    <n v="-5"/>
    <n v="15"/>
    <n v="7"/>
    <n v="11"/>
    <n v="16"/>
    <n v="0.57894736842105265"/>
    <n v="0.71052631578947367"/>
  </r>
  <r>
    <x v="2"/>
    <s v="22-23"/>
    <n v="19"/>
    <n v="4"/>
    <n v="4"/>
    <n v="11"/>
    <n v="19"/>
    <n v="3"/>
    <n v="1"/>
    <n v="2"/>
    <n v="2"/>
    <n v="4"/>
    <n v="7"/>
    <n v="16"/>
    <n v="18"/>
    <n v="41"/>
    <n v="-23"/>
    <n v="9"/>
    <n v="9"/>
    <n v="10"/>
    <n v="31"/>
    <n v="0.47368421052631576"/>
    <n v="1.0789473684210527"/>
  </r>
  <r>
    <x v="3"/>
    <s v="22-23"/>
    <n v="19"/>
    <n v="7"/>
    <n v="8"/>
    <n v="4"/>
    <n v="19"/>
    <n v="5"/>
    <n v="2"/>
    <n v="4"/>
    <n v="4"/>
    <n v="1"/>
    <n v="3"/>
    <n v="29"/>
    <n v="32"/>
    <n v="28"/>
    <n v="4"/>
    <n v="20"/>
    <n v="12"/>
    <n v="10"/>
    <n v="18"/>
    <n v="0.84210526315789469"/>
    <n v="0.73684210526315785"/>
  </r>
  <r>
    <x v="4"/>
    <s v="22-23"/>
    <n v="18"/>
    <n v="9"/>
    <n v="3"/>
    <n v="6"/>
    <n v="18"/>
    <n v="4"/>
    <n v="5"/>
    <n v="2"/>
    <n v="1"/>
    <n v="3"/>
    <n v="3"/>
    <n v="30"/>
    <n v="35"/>
    <n v="25"/>
    <n v="10"/>
    <n v="16"/>
    <n v="19"/>
    <n v="10"/>
    <n v="15"/>
    <n v="0.92105263157894735"/>
    <n v="0.65789473684210531"/>
  </r>
  <r>
    <x v="5"/>
    <s v="22-23"/>
    <n v="19"/>
    <n v="8"/>
    <n v="4"/>
    <n v="7"/>
    <n v="19"/>
    <n v="5"/>
    <n v="3"/>
    <n v="2"/>
    <n v="2"/>
    <n v="2"/>
    <n v="5"/>
    <n v="28"/>
    <n v="22"/>
    <n v="21"/>
    <n v="1"/>
    <n v="13"/>
    <n v="9"/>
    <n v="7"/>
    <n v="14"/>
    <n v="0.57894736842105265"/>
    <n v="0.55263157894736847"/>
  </r>
  <r>
    <x v="6"/>
    <s v="22-23"/>
    <n v="19"/>
    <n v="6"/>
    <n v="5"/>
    <n v="8"/>
    <n v="19"/>
    <n v="4"/>
    <n v="2"/>
    <n v="2"/>
    <n v="3"/>
    <n v="4"/>
    <n v="4"/>
    <n v="23"/>
    <n v="18"/>
    <n v="27"/>
    <n v="-9"/>
    <n v="11"/>
    <n v="7"/>
    <n v="16"/>
    <n v="11"/>
    <n v="0.47368421052631576"/>
    <n v="0.71052631578947367"/>
  </r>
  <r>
    <x v="7"/>
    <s v="22-23"/>
    <n v="19"/>
    <n v="3"/>
    <n v="6"/>
    <n v="10"/>
    <n v="19"/>
    <n v="2"/>
    <n v="1"/>
    <n v="2"/>
    <n v="4"/>
    <n v="6"/>
    <n v="4"/>
    <n v="15"/>
    <n v="15"/>
    <n v="26"/>
    <n v="-11"/>
    <n v="9"/>
    <n v="6"/>
    <n v="14"/>
    <n v="12"/>
    <n v="0.39473684210526316"/>
    <n v="0.68421052631578949"/>
  </r>
  <r>
    <x v="8"/>
    <s v="22-23"/>
    <n v="20"/>
    <n v="9"/>
    <n v="4"/>
    <n v="7"/>
    <n v="20"/>
    <n v="5"/>
    <n v="4"/>
    <n v="3"/>
    <n v="1"/>
    <n v="2"/>
    <n v="5"/>
    <n v="31"/>
    <n v="32"/>
    <n v="29"/>
    <n v="3"/>
    <n v="18"/>
    <n v="14"/>
    <n v="15"/>
    <n v="14"/>
    <n v="0.84210526315789469"/>
    <n v="0.76315789473684215"/>
  </r>
  <r>
    <x v="9"/>
    <s v="22-23"/>
    <n v="18"/>
    <n v="4"/>
    <n v="5"/>
    <n v="9"/>
    <n v="18"/>
    <n v="3"/>
    <n v="1"/>
    <n v="3"/>
    <n v="2"/>
    <n v="3"/>
    <n v="6"/>
    <n v="17"/>
    <n v="26"/>
    <n v="33"/>
    <n v="-7"/>
    <n v="15"/>
    <n v="11"/>
    <n v="14"/>
    <n v="19"/>
    <n v="0.68421052631578949"/>
    <n v="0.86842105263157898"/>
  </r>
  <r>
    <x v="10"/>
    <s v="22-23"/>
    <n v="19"/>
    <n v="5"/>
    <n v="2"/>
    <n v="12"/>
    <n v="19"/>
    <n v="2"/>
    <n v="3"/>
    <n v="2"/>
    <n v="0"/>
    <n v="5"/>
    <n v="7"/>
    <n v="17"/>
    <n v="26"/>
    <n v="33"/>
    <n v="-7"/>
    <n v="9"/>
    <n v="17"/>
    <n v="10"/>
    <n v="23"/>
    <n v="0.68421052631578949"/>
    <n v="0.86842105263157898"/>
  </r>
  <r>
    <x v="11"/>
    <s v="22-23"/>
    <n v="18"/>
    <n v="8"/>
    <n v="4"/>
    <n v="6"/>
    <n v="18"/>
    <n v="6"/>
    <n v="2"/>
    <n v="2"/>
    <n v="2"/>
    <n v="1"/>
    <n v="5"/>
    <n v="28"/>
    <n v="34"/>
    <n v="25"/>
    <n v="9"/>
    <n v="23"/>
    <n v="11"/>
    <n v="9"/>
    <n v="16"/>
    <n v="0.89473684210526316"/>
    <n v="0.65789473684210531"/>
  </r>
  <r>
    <x v="12"/>
    <s v="22-23"/>
    <n v="19"/>
    <n v="13"/>
    <n v="3"/>
    <n v="3"/>
    <n v="19"/>
    <n v="8"/>
    <n v="5"/>
    <n v="1"/>
    <n v="2"/>
    <n v="1"/>
    <n v="2"/>
    <n v="42"/>
    <n v="50"/>
    <n v="20"/>
    <n v="30"/>
    <n v="35"/>
    <n v="15"/>
    <n v="12"/>
    <n v="8"/>
    <n v="1.3157894736842106"/>
    <n v="0.52631578947368418"/>
  </r>
  <r>
    <x v="13"/>
    <s v="22-23"/>
    <n v="19"/>
    <n v="12"/>
    <n v="3"/>
    <n v="4"/>
    <n v="19"/>
    <n v="7"/>
    <n v="5"/>
    <n v="1"/>
    <n v="2"/>
    <n v="1"/>
    <n v="3"/>
    <n v="39"/>
    <n v="30"/>
    <n v="22"/>
    <n v="8"/>
    <n v="17"/>
    <n v="13"/>
    <n v="5"/>
    <n v="17"/>
    <n v="0.78947368421052633"/>
    <n v="0.57894736842105265"/>
  </r>
  <r>
    <x v="14"/>
    <s v="22-23"/>
    <n v="19"/>
    <n v="10"/>
    <n v="8"/>
    <n v="1"/>
    <n v="19"/>
    <n v="6"/>
    <n v="4"/>
    <n v="4"/>
    <n v="4"/>
    <n v="0"/>
    <n v="1"/>
    <n v="38"/>
    <n v="33"/>
    <n v="11"/>
    <n v="22"/>
    <n v="18"/>
    <n v="15"/>
    <n v="5"/>
    <n v="6"/>
    <n v="0.86842105263157898"/>
    <n v="0.28947368421052633"/>
  </r>
  <r>
    <x v="15"/>
    <s v="22-23"/>
    <n v="19"/>
    <n v="5"/>
    <n v="5"/>
    <n v="9"/>
    <n v="19"/>
    <n v="4"/>
    <n v="1"/>
    <n v="3"/>
    <n v="2"/>
    <n v="3"/>
    <n v="6"/>
    <n v="20"/>
    <n v="15"/>
    <n v="34"/>
    <n v="-19"/>
    <n v="13"/>
    <n v="2"/>
    <n v="12"/>
    <n v="22"/>
    <n v="0.39473684210526316"/>
    <n v="0.89473684210526316"/>
  </r>
  <r>
    <x v="16"/>
    <s v="22-23"/>
    <n v="19"/>
    <n v="4"/>
    <n v="3"/>
    <n v="12"/>
    <n v="19"/>
    <n v="1"/>
    <n v="3"/>
    <n v="3"/>
    <n v="0"/>
    <n v="5"/>
    <n v="7"/>
    <n v="15"/>
    <n v="17"/>
    <n v="34"/>
    <n v="-17"/>
    <n v="9"/>
    <n v="8"/>
    <n v="16"/>
    <n v="18"/>
    <n v="0.44736842105263158"/>
    <n v="0.89473684210526316"/>
  </r>
  <r>
    <x v="17"/>
    <s v="22-23"/>
    <n v="20"/>
    <n v="10"/>
    <n v="3"/>
    <n v="7"/>
    <n v="20"/>
    <n v="6"/>
    <n v="4"/>
    <n v="0"/>
    <n v="3"/>
    <n v="4"/>
    <n v="3"/>
    <n v="33"/>
    <n v="39"/>
    <n v="31"/>
    <n v="8"/>
    <n v="21"/>
    <n v="18"/>
    <n v="15"/>
    <n v="16"/>
    <n v="1.0263157894736843"/>
    <n v="0.81578947368421051"/>
  </r>
  <r>
    <x v="18"/>
    <s v="22-23"/>
    <n v="19"/>
    <n v="4"/>
    <n v="3"/>
    <n v="12"/>
    <n v="19"/>
    <n v="3"/>
    <n v="1"/>
    <n v="1"/>
    <n v="2"/>
    <n v="5"/>
    <n v="7"/>
    <n v="15"/>
    <n v="15"/>
    <n v="25"/>
    <n v="-10"/>
    <n v="9"/>
    <n v="6"/>
    <n v="12"/>
    <n v="13"/>
    <n v="0.39473684210526316"/>
    <n v="0.65789473684210531"/>
  </r>
  <r>
    <x v="19"/>
    <s v="22-23"/>
    <n v="19"/>
    <n v="4"/>
    <n v="5"/>
    <n v="10"/>
    <n v="19"/>
    <n v="3"/>
    <n v="1"/>
    <n v="2"/>
    <n v="3"/>
    <n v="5"/>
    <n v="5"/>
    <n v="17"/>
    <n v="12"/>
    <n v="27"/>
    <n v="-15"/>
    <n v="6"/>
    <n v="6"/>
    <n v="14"/>
    <n v="13"/>
    <n v="0.31578947368421051"/>
    <n v="0.7105263157894736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x v="0"/>
    <x v="0"/>
    <n v="38"/>
    <n v="14"/>
    <n v="14"/>
    <n v="10"/>
    <n v="38"/>
    <n v="10"/>
    <n v="4"/>
    <n v="6"/>
    <n v="8"/>
    <n v="3"/>
    <n v="7"/>
    <n v="56"/>
    <n v="56"/>
    <n v="48"/>
    <n v="8"/>
    <n v="36"/>
    <n v="20"/>
    <n v="24"/>
    <n v="24"/>
    <n v="1.4736842105263157"/>
    <n v="1.263157894736842"/>
  </r>
  <r>
    <x v="1"/>
    <x v="0"/>
    <n v="38"/>
    <n v="9"/>
    <n v="8"/>
    <n v="21"/>
    <n v="38"/>
    <n v="7"/>
    <n v="2"/>
    <n v="3"/>
    <n v="5"/>
    <n v="9"/>
    <n v="12"/>
    <n v="35"/>
    <n v="41"/>
    <n v="67"/>
    <n v="-26"/>
    <n v="22"/>
    <n v="19"/>
    <n v="30"/>
    <n v="37"/>
    <n v="1.0789473684210527"/>
    <n v="1.763157894736842"/>
  </r>
  <r>
    <x v="2"/>
    <x v="0"/>
    <n v="38"/>
    <n v="9"/>
    <n v="7"/>
    <n v="22"/>
    <n v="38"/>
    <n v="5"/>
    <n v="4"/>
    <n v="6"/>
    <n v="1"/>
    <n v="8"/>
    <n v="14"/>
    <n v="34"/>
    <n v="40"/>
    <n v="65"/>
    <n v="-25"/>
    <n v="22"/>
    <n v="18"/>
    <n v="30"/>
    <n v="35"/>
    <n v="1.0526315789473684"/>
    <n v="1.7105263157894737"/>
  </r>
  <r>
    <x v="3"/>
    <x v="0"/>
    <n v="38"/>
    <n v="9"/>
    <n v="14"/>
    <n v="15"/>
    <n v="38"/>
    <n v="5"/>
    <n v="4"/>
    <n v="7"/>
    <n v="7"/>
    <n v="7"/>
    <n v="8"/>
    <n v="41"/>
    <n v="39"/>
    <n v="54"/>
    <n v="-15"/>
    <n v="20"/>
    <n v="19"/>
    <n v="27"/>
    <n v="27"/>
    <n v="1.0263157894736843"/>
    <n v="1.4210526315789473"/>
  </r>
  <r>
    <x v="4"/>
    <x v="0"/>
    <n v="38"/>
    <n v="15"/>
    <n v="9"/>
    <n v="14"/>
    <n v="38"/>
    <n v="8"/>
    <n v="7"/>
    <n v="4"/>
    <n v="5"/>
    <n v="7"/>
    <n v="7"/>
    <n v="54"/>
    <n v="43"/>
    <n v="50"/>
    <n v="-7"/>
    <n v="24"/>
    <n v="19"/>
    <n v="23"/>
    <n v="27"/>
    <n v="1.131578947368421"/>
    <n v="1.3157894736842106"/>
  </r>
  <r>
    <x v="5"/>
    <x v="0"/>
    <n v="38"/>
    <n v="20"/>
    <n v="6"/>
    <n v="12"/>
    <n v="38"/>
    <n v="11"/>
    <n v="9"/>
    <n v="3"/>
    <n v="3"/>
    <n v="5"/>
    <n v="7"/>
    <n v="66"/>
    <n v="69"/>
    <n v="54"/>
    <n v="15"/>
    <n v="30"/>
    <n v="39"/>
    <n v="16"/>
    <n v="38"/>
    <n v="1.8157894736842106"/>
    <n v="1.4210526315789473"/>
  </r>
  <r>
    <x v="6"/>
    <x v="0"/>
    <n v="38"/>
    <n v="11"/>
    <n v="10"/>
    <n v="17"/>
    <n v="38"/>
    <n v="6"/>
    <n v="5"/>
    <n v="5"/>
    <n v="5"/>
    <n v="8"/>
    <n v="9"/>
    <n v="43"/>
    <n v="31"/>
    <n v="50"/>
    <n v="-19"/>
    <n v="15"/>
    <n v="16"/>
    <n v="20"/>
    <n v="30"/>
    <n v="0.81578947368421051"/>
    <n v="1.3157894736842106"/>
  </r>
  <r>
    <x v="7"/>
    <x v="0"/>
    <n v="38"/>
    <n v="13"/>
    <n v="10"/>
    <n v="15"/>
    <n v="38"/>
    <n v="8"/>
    <n v="5"/>
    <n v="7"/>
    <n v="3"/>
    <n v="4"/>
    <n v="11"/>
    <n v="49"/>
    <n v="44"/>
    <n v="56"/>
    <n v="-12"/>
    <n v="24"/>
    <n v="20"/>
    <n v="21"/>
    <n v="35"/>
    <n v="1.1578947368421053"/>
    <n v="1.4736842105263157"/>
  </r>
  <r>
    <x v="8"/>
    <x v="0"/>
    <n v="38"/>
    <n v="18"/>
    <n v="8"/>
    <n v="12"/>
    <n v="38"/>
    <n v="11"/>
    <n v="7"/>
    <n v="4"/>
    <n v="4"/>
    <n v="4"/>
    <n v="8"/>
    <n v="62"/>
    <n v="67"/>
    <n v="41"/>
    <n v="26"/>
    <n v="35"/>
    <n v="32"/>
    <n v="17"/>
    <n v="24"/>
    <n v="1.763157894736842"/>
    <n v="1.0789473684210527"/>
  </r>
  <r>
    <x v="9"/>
    <x v="0"/>
    <n v="38"/>
    <n v="32"/>
    <n v="3"/>
    <n v="3"/>
    <n v="38"/>
    <n v="18"/>
    <n v="14"/>
    <n v="1"/>
    <n v="2"/>
    <n v="0"/>
    <n v="3"/>
    <n v="99"/>
    <n v="85"/>
    <n v="33"/>
    <n v="52"/>
    <n v="52"/>
    <n v="33"/>
    <n v="16"/>
    <n v="17"/>
    <n v="2.236842105263158"/>
    <n v="0.86842105263157898"/>
  </r>
  <r>
    <x v="10"/>
    <x v="0"/>
    <n v="38"/>
    <n v="26"/>
    <n v="3"/>
    <n v="9"/>
    <n v="38"/>
    <n v="15"/>
    <n v="11"/>
    <n v="2"/>
    <n v="1"/>
    <n v="2"/>
    <n v="7"/>
    <n v="81"/>
    <n v="102"/>
    <n v="35"/>
    <n v="67"/>
    <n v="57"/>
    <n v="45"/>
    <n v="13"/>
    <n v="22"/>
    <n v="2.6842105263157894"/>
    <n v="0.92105263157894735"/>
  </r>
  <r>
    <x v="11"/>
    <x v="0"/>
    <n v="38"/>
    <n v="18"/>
    <n v="12"/>
    <n v="8"/>
    <n v="38"/>
    <n v="10"/>
    <n v="8"/>
    <n v="7"/>
    <n v="5"/>
    <n v="2"/>
    <n v="6"/>
    <n v="66"/>
    <n v="66"/>
    <n v="36"/>
    <n v="30"/>
    <n v="40"/>
    <n v="26"/>
    <n v="17"/>
    <n v="19"/>
    <n v="1.736842105263158"/>
    <n v="0.94736842105263153"/>
  </r>
  <r>
    <x v="12"/>
    <x v="0"/>
    <n v="38"/>
    <n v="11"/>
    <n v="11"/>
    <n v="16"/>
    <n v="38"/>
    <n v="6"/>
    <n v="5"/>
    <n v="8"/>
    <n v="3"/>
    <n v="5"/>
    <n v="11"/>
    <n v="44"/>
    <n v="38"/>
    <n v="58"/>
    <n v="-20"/>
    <n v="20"/>
    <n v="18"/>
    <n v="21"/>
    <n v="37"/>
    <n v="1"/>
    <n v="1.5263157894736843"/>
  </r>
  <r>
    <x v="13"/>
    <x v="0"/>
    <n v="38"/>
    <n v="5"/>
    <n v="6"/>
    <n v="27"/>
    <n v="38"/>
    <n v="4"/>
    <n v="1"/>
    <n v="3"/>
    <n v="3"/>
    <n v="12"/>
    <n v="15"/>
    <n v="21"/>
    <n v="26"/>
    <n v="75"/>
    <n v="-49"/>
    <n v="19"/>
    <n v="7"/>
    <n v="37"/>
    <n v="38"/>
    <n v="0.68421052631578949"/>
    <n v="1.9736842105263157"/>
  </r>
  <r>
    <x v="14"/>
    <x v="0"/>
    <n v="38"/>
    <n v="14"/>
    <n v="12"/>
    <n v="12"/>
    <n v="38"/>
    <n v="10"/>
    <n v="4"/>
    <n v="3"/>
    <n v="9"/>
    <n v="6"/>
    <n v="6"/>
    <n v="54"/>
    <n v="39"/>
    <n v="39"/>
    <n v="0"/>
    <n v="24"/>
    <n v="15"/>
    <n v="15"/>
    <n v="24"/>
    <n v="1.0263157894736843"/>
    <n v="1.0263157894736843"/>
  </r>
  <r>
    <x v="15"/>
    <x v="0"/>
    <n v="38"/>
    <n v="15"/>
    <n v="7"/>
    <n v="16"/>
    <n v="38"/>
    <n v="6"/>
    <n v="9"/>
    <n v="3"/>
    <n v="4"/>
    <n v="10"/>
    <n v="6"/>
    <n v="52"/>
    <n v="51"/>
    <n v="60"/>
    <n v="-9"/>
    <n v="21"/>
    <n v="30"/>
    <n v="35"/>
    <n v="25"/>
    <n v="1.3421052631578947"/>
    <n v="1.5789473684210527"/>
  </r>
  <r>
    <x v="16"/>
    <x v="0"/>
    <n v="38"/>
    <n v="16"/>
    <n v="11"/>
    <n v="11"/>
    <n v="38"/>
    <n v="12"/>
    <n v="4"/>
    <n v="3"/>
    <n v="8"/>
    <n v="4"/>
    <n v="7"/>
    <n v="59"/>
    <n v="61"/>
    <n v="47"/>
    <n v="14"/>
    <n v="36"/>
    <n v="25"/>
    <n v="17"/>
    <n v="30"/>
    <n v="1.6052631578947369"/>
    <n v="1.236842105263158"/>
  </r>
  <r>
    <x v="17"/>
    <x v="0"/>
    <n v="38"/>
    <n v="8"/>
    <n v="10"/>
    <n v="20"/>
    <n v="38"/>
    <n v="6"/>
    <n v="2"/>
    <n v="6"/>
    <n v="4"/>
    <n v="7"/>
    <n v="13"/>
    <n v="34"/>
    <n v="36"/>
    <n v="64"/>
    <n v="-28"/>
    <n v="22"/>
    <n v="14"/>
    <n v="27"/>
    <n v="37"/>
    <n v="0.94736842105263153"/>
    <n v="1.6842105263157894"/>
  </r>
  <r>
    <x v="18"/>
    <x v="0"/>
    <n v="38"/>
    <n v="10"/>
    <n v="9"/>
    <n v="19"/>
    <n v="38"/>
    <n v="6"/>
    <n v="4"/>
    <n v="4"/>
    <n v="5"/>
    <n v="9"/>
    <n v="10"/>
    <n v="39"/>
    <n v="49"/>
    <n v="62"/>
    <n v="-13"/>
    <n v="30"/>
    <n v="19"/>
    <n v="33"/>
    <n v="29"/>
    <n v="1.2894736842105263"/>
    <n v="1.631578947368421"/>
  </r>
  <r>
    <x v="19"/>
    <x v="0"/>
    <n v="38"/>
    <n v="15"/>
    <n v="14"/>
    <n v="9"/>
    <n v="38"/>
    <n v="8"/>
    <n v="7"/>
    <n v="7"/>
    <n v="7"/>
    <n v="4"/>
    <n v="5"/>
    <n v="59"/>
    <n v="51"/>
    <n v="40"/>
    <n v="11"/>
    <n v="27"/>
    <n v="24"/>
    <n v="19"/>
    <n v="21"/>
    <n v="1.3421052631578947"/>
    <n v="1.0526315789473684"/>
  </r>
  <r>
    <x v="0"/>
    <x v="1"/>
    <n v="38"/>
    <n v="18"/>
    <n v="7"/>
    <n v="13"/>
    <n v="38"/>
    <n v="8"/>
    <n v="10"/>
    <n v="4"/>
    <n v="3"/>
    <n v="7"/>
    <n v="6"/>
    <n v="61"/>
    <n v="55"/>
    <n v="39"/>
    <n v="16"/>
    <n v="24"/>
    <n v="31"/>
    <n v="21"/>
    <n v="18"/>
    <n v="1.4473684210526316"/>
    <n v="1.0263157894736843"/>
  </r>
  <r>
    <x v="1"/>
    <x v="1"/>
    <n v="38"/>
    <n v="16"/>
    <n v="7"/>
    <n v="15"/>
    <n v="38"/>
    <n v="7"/>
    <n v="9"/>
    <n v="4"/>
    <n v="3"/>
    <n v="8"/>
    <n v="7"/>
    <n v="55"/>
    <n v="55"/>
    <n v="46"/>
    <n v="9"/>
    <n v="29"/>
    <n v="26"/>
    <n v="27"/>
    <n v="19"/>
    <n v="1.4473684210526316"/>
    <n v="1.2105263157894737"/>
  </r>
  <r>
    <x v="3"/>
    <x v="1"/>
    <n v="38"/>
    <n v="9"/>
    <n v="14"/>
    <n v="15"/>
    <n v="38"/>
    <n v="4"/>
    <n v="5"/>
    <n v="9"/>
    <n v="5"/>
    <n v="6"/>
    <n v="9"/>
    <n v="41"/>
    <n v="40"/>
    <n v="46"/>
    <n v="-6"/>
    <n v="22"/>
    <n v="18"/>
    <n v="22"/>
    <n v="24"/>
    <n v="1.0526315789473684"/>
    <n v="1.2105263157894737"/>
  </r>
  <r>
    <x v="4"/>
    <x v="1"/>
    <n v="38"/>
    <n v="10"/>
    <n v="9"/>
    <n v="19"/>
    <n v="38"/>
    <n v="4"/>
    <n v="6"/>
    <n v="6"/>
    <n v="3"/>
    <n v="9"/>
    <n v="10"/>
    <n v="39"/>
    <n v="33"/>
    <n v="55"/>
    <n v="-22"/>
    <n v="14"/>
    <n v="19"/>
    <n v="27"/>
    <n v="28"/>
    <n v="0.86842105263157898"/>
    <n v="1.4473684210526316"/>
  </r>
  <r>
    <x v="5"/>
    <x v="1"/>
    <n v="38"/>
    <n v="19"/>
    <n v="10"/>
    <n v="9"/>
    <n v="38"/>
    <n v="9"/>
    <n v="10"/>
    <n v="6"/>
    <n v="4"/>
    <n v="4"/>
    <n v="5"/>
    <n v="67"/>
    <n v="58"/>
    <n v="36"/>
    <n v="22"/>
    <n v="31"/>
    <n v="27"/>
    <n v="18"/>
    <n v="18"/>
    <n v="1.5263157894736843"/>
    <n v="0.94736842105263153"/>
  </r>
  <r>
    <x v="6"/>
    <x v="1"/>
    <n v="38"/>
    <n v="12"/>
    <n v="8"/>
    <n v="18"/>
    <n v="38"/>
    <n v="6"/>
    <n v="6"/>
    <n v="5"/>
    <n v="3"/>
    <n v="8"/>
    <n v="10"/>
    <n v="44"/>
    <n v="41"/>
    <n v="66"/>
    <n v="-25"/>
    <n v="20"/>
    <n v="21"/>
    <n v="32"/>
    <n v="34"/>
    <n v="1.0789473684210527"/>
    <n v="1.736842105263158"/>
  </r>
  <r>
    <x v="7"/>
    <x v="1"/>
    <n v="38"/>
    <n v="17"/>
    <n v="8"/>
    <n v="13"/>
    <n v="38"/>
    <n v="6"/>
    <n v="11"/>
    <n v="4"/>
    <n v="4"/>
    <n v="9"/>
    <n v="4"/>
    <n v="59"/>
    <n v="47"/>
    <n v="48"/>
    <n v="-1"/>
    <n v="24"/>
    <n v="23"/>
    <n v="28"/>
    <n v="20"/>
    <n v="1.236842105263158"/>
    <n v="1.263157894736842"/>
  </r>
  <r>
    <x v="20"/>
    <x v="1"/>
    <n v="38"/>
    <n v="5"/>
    <n v="13"/>
    <n v="20"/>
    <n v="38"/>
    <n v="2"/>
    <n v="3"/>
    <n v="4"/>
    <n v="9"/>
    <n v="13"/>
    <n v="7"/>
    <n v="28"/>
    <n v="27"/>
    <n v="53"/>
    <n v="-26"/>
    <n v="9"/>
    <n v="18"/>
    <n v="28"/>
    <n v="25"/>
    <n v="0.71052631578947367"/>
    <n v="1.3947368421052631"/>
  </r>
  <r>
    <x v="21"/>
    <x v="1"/>
    <n v="38"/>
    <n v="18"/>
    <n v="5"/>
    <n v="15"/>
    <n v="38"/>
    <n v="8"/>
    <n v="10"/>
    <n v="5"/>
    <n v="0"/>
    <n v="6"/>
    <n v="9"/>
    <n v="59"/>
    <n v="62"/>
    <n v="54"/>
    <n v="8"/>
    <n v="28"/>
    <n v="34"/>
    <n v="21"/>
    <n v="33"/>
    <n v="1.631578947368421"/>
    <n v="1.4210526315789473"/>
  </r>
  <r>
    <x v="8"/>
    <x v="1"/>
    <n v="38"/>
    <n v="20"/>
    <n v="6"/>
    <n v="12"/>
    <n v="38"/>
    <n v="9"/>
    <n v="11"/>
    <n v="1"/>
    <n v="5"/>
    <n v="9"/>
    <n v="3"/>
    <n v="66"/>
    <n v="68"/>
    <n v="50"/>
    <n v="18"/>
    <n v="34"/>
    <n v="34"/>
    <n v="30"/>
    <n v="20"/>
    <n v="1.7894736842105263"/>
    <n v="1.3157894736842106"/>
  </r>
  <r>
    <x v="9"/>
    <x v="1"/>
    <n v="38"/>
    <n v="20"/>
    <n v="9"/>
    <n v="9"/>
    <n v="38"/>
    <n v="10"/>
    <n v="10"/>
    <n v="3"/>
    <n v="6"/>
    <n v="6"/>
    <n v="3"/>
    <n v="69"/>
    <n v="68"/>
    <n v="42"/>
    <n v="26"/>
    <n v="29"/>
    <n v="39"/>
    <n v="20"/>
    <n v="22"/>
    <n v="1.7894736842105263"/>
    <n v="1.1052631578947369"/>
  </r>
  <r>
    <x v="10"/>
    <x v="1"/>
    <n v="38"/>
    <n v="27"/>
    <n v="5"/>
    <n v="6"/>
    <n v="38"/>
    <n v="13"/>
    <n v="14"/>
    <n v="2"/>
    <n v="3"/>
    <n v="4"/>
    <n v="2"/>
    <n v="86"/>
    <n v="83"/>
    <n v="32"/>
    <n v="51"/>
    <n v="43"/>
    <n v="40"/>
    <n v="17"/>
    <n v="15"/>
    <n v="2.1842105263157894"/>
    <n v="0.84210526315789469"/>
  </r>
  <r>
    <x v="11"/>
    <x v="1"/>
    <n v="38"/>
    <n v="21"/>
    <n v="11"/>
    <n v="6"/>
    <n v="38"/>
    <n v="9"/>
    <n v="12"/>
    <n v="4"/>
    <n v="7"/>
    <n v="6"/>
    <n v="0"/>
    <n v="74"/>
    <n v="73"/>
    <n v="44"/>
    <n v="29"/>
    <n v="38"/>
    <n v="35"/>
    <n v="28"/>
    <n v="16"/>
    <n v="1.9210526315789473"/>
    <n v="1.1578947368421053"/>
  </r>
  <r>
    <x v="12"/>
    <x v="1"/>
    <n v="38"/>
    <n v="12"/>
    <n v="9"/>
    <n v="17"/>
    <n v="38"/>
    <n v="6"/>
    <n v="6"/>
    <n v="5"/>
    <n v="4"/>
    <n v="8"/>
    <n v="9"/>
    <n v="45"/>
    <n v="46"/>
    <n v="62"/>
    <n v="-16"/>
    <n v="26"/>
    <n v="20"/>
    <n v="33"/>
    <n v="29"/>
    <n v="1.2105263157894737"/>
    <n v="1.631578947368421"/>
  </r>
  <r>
    <x v="14"/>
    <x v="1"/>
    <n v="38"/>
    <n v="7"/>
    <n v="2"/>
    <n v="29"/>
    <n v="38"/>
    <n v="5"/>
    <n v="2"/>
    <n v="1"/>
    <n v="1"/>
    <n v="13"/>
    <n v="16"/>
    <n v="23"/>
    <n v="20"/>
    <n v="63"/>
    <n v="-43"/>
    <n v="12"/>
    <n v="8"/>
    <n v="27"/>
    <n v="36"/>
    <n v="0.52631578947368418"/>
    <n v="1.6578947368421053"/>
  </r>
  <r>
    <x v="15"/>
    <x v="1"/>
    <n v="38"/>
    <n v="12"/>
    <n v="7"/>
    <n v="19"/>
    <n v="38"/>
    <n v="8"/>
    <n v="4"/>
    <n v="3"/>
    <n v="4"/>
    <n v="8"/>
    <n v="11"/>
    <n v="43"/>
    <n v="47"/>
    <n v="68"/>
    <n v="-21"/>
    <n v="28"/>
    <n v="19"/>
    <n v="25"/>
    <n v="43"/>
    <n v="1.236842105263158"/>
    <n v="1.7894736842105263"/>
  </r>
  <r>
    <x v="16"/>
    <x v="1"/>
    <n v="38"/>
    <n v="18"/>
    <n v="8"/>
    <n v="12"/>
    <n v="38"/>
    <n v="10"/>
    <n v="8"/>
    <n v="3"/>
    <n v="5"/>
    <n v="6"/>
    <n v="6"/>
    <n v="62"/>
    <n v="68"/>
    <n v="45"/>
    <n v="23"/>
    <n v="35"/>
    <n v="33"/>
    <n v="20"/>
    <n v="25"/>
    <n v="1.7894736842105263"/>
    <n v="1.1842105263157894"/>
  </r>
  <r>
    <x v="22"/>
    <x v="1"/>
    <n v="38"/>
    <n v="5"/>
    <n v="11"/>
    <n v="22"/>
    <n v="38"/>
    <n v="3"/>
    <n v="2"/>
    <n v="6"/>
    <n v="5"/>
    <n v="10"/>
    <n v="12"/>
    <n v="26"/>
    <n v="35"/>
    <n v="76"/>
    <n v="-41"/>
    <n v="15"/>
    <n v="20"/>
    <n v="39"/>
    <n v="37"/>
    <n v="0.92105263157894735"/>
    <n v="2"/>
  </r>
  <r>
    <x v="18"/>
    <x v="1"/>
    <n v="38"/>
    <n v="19"/>
    <n v="8"/>
    <n v="11"/>
    <n v="38"/>
    <n v="10"/>
    <n v="9"/>
    <n v="4"/>
    <n v="4"/>
    <n v="5"/>
    <n v="6"/>
    <n v="65"/>
    <n v="62"/>
    <n v="47"/>
    <n v="15"/>
    <n v="32"/>
    <n v="30"/>
    <n v="22"/>
    <n v="25"/>
    <n v="1.631578947368421"/>
    <n v="1.236842105263158"/>
  </r>
  <r>
    <x v="19"/>
    <x v="1"/>
    <n v="38"/>
    <n v="12"/>
    <n v="9"/>
    <n v="17"/>
    <n v="38"/>
    <n v="7"/>
    <n v="5"/>
    <n v="4"/>
    <n v="5"/>
    <n v="8"/>
    <n v="9"/>
    <n v="45"/>
    <n v="36"/>
    <n v="52"/>
    <n v="-16"/>
    <n v="21"/>
    <n v="15"/>
    <n v="25"/>
    <n v="27"/>
    <n v="0.94736842105263153"/>
    <n v="1.368421052631579"/>
  </r>
  <r>
    <x v="0"/>
    <x v="2"/>
    <n v="38"/>
    <n v="22"/>
    <n v="3"/>
    <n v="13"/>
    <n v="38"/>
    <n v="13"/>
    <n v="9"/>
    <n v="2"/>
    <n v="1"/>
    <n v="4"/>
    <n v="9"/>
    <n v="69"/>
    <n v="61"/>
    <n v="48"/>
    <n v="13"/>
    <n v="35"/>
    <n v="26"/>
    <n v="17"/>
    <n v="31"/>
    <n v="1.6052631578947369"/>
    <n v="1.263157894736842"/>
  </r>
  <r>
    <x v="1"/>
    <x v="2"/>
    <n v="38"/>
    <n v="13"/>
    <n v="6"/>
    <n v="19"/>
    <n v="38"/>
    <n v="6"/>
    <n v="7"/>
    <n v="5"/>
    <n v="1"/>
    <n v="8"/>
    <n v="11"/>
    <n v="45"/>
    <n v="52"/>
    <n v="54"/>
    <n v="-2"/>
    <n v="29"/>
    <n v="23"/>
    <n v="29"/>
    <n v="25"/>
    <n v="1.368421052631579"/>
    <n v="1.4210526315789473"/>
  </r>
  <r>
    <x v="23"/>
    <x v="2"/>
    <n v="38"/>
    <n v="13"/>
    <n v="7"/>
    <n v="18"/>
    <n v="38"/>
    <n v="7"/>
    <n v="6"/>
    <n v="3"/>
    <n v="4"/>
    <n v="9"/>
    <n v="9"/>
    <n v="46"/>
    <n v="48"/>
    <n v="56"/>
    <n v="-8"/>
    <n v="22"/>
    <n v="26"/>
    <n v="21"/>
    <n v="35"/>
    <n v="1.263157894736842"/>
    <n v="1.4736842105263157"/>
  </r>
  <r>
    <x v="3"/>
    <x v="2"/>
    <n v="38"/>
    <n v="12"/>
    <n v="15"/>
    <n v="11"/>
    <n v="38"/>
    <n v="5"/>
    <n v="7"/>
    <n v="7"/>
    <n v="8"/>
    <n v="7"/>
    <n v="4"/>
    <n v="51"/>
    <n v="42"/>
    <n v="44"/>
    <n v="-2"/>
    <n v="19"/>
    <n v="23"/>
    <n v="23"/>
    <n v="21"/>
    <n v="1.1052631578947369"/>
    <n v="1.1578947368421053"/>
  </r>
  <r>
    <x v="4"/>
    <x v="2"/>
    <n v="38"/>
    <n v="7"/>
    <n v="14"/>
    <n v="17"/>
    <n v="38"/>
    <n v="5"/>
    <n v="2"/>
    <n v="6"/>
    <n v="8"/>
    <n v="8"/>
    <n v="9"/>
    <n v="35"/>
    <n v="34"/>
    <n v="53"/>
    <n v="-19"/>
    <n v="18"/>
    <n v="16"/>
    <n v="25"/>
    <n v="28"/>
    <n v="0.89473684210526316"/>
    <n v="1.3947368421052631"/>
  </r>
  <r>
    <x v="5"/>
    <x v="2"/>
    <n v="38"/>
    <n v="21"/>
    <n v="11"/>
    <n v="6"/>
    <n v="38"/>
    <n v="9"/>
    <n v="12"/>
    <n v="7"/>
    <n v="4"/>
    <n v="3"/>
    <n v="3"/>
    <n v="74"/>
    <n v="76"/>
    <n v="33"/>
    <n v="43"/>
    <n v="37"/>
    <n v="39"/>
    <n v="22"/>
    <n v="11"/>
    <n v="2"/>
    <n v="0.86842105263157898"/>
  </r>
  <r>
    <x v="6"/>
    <x v="2"/>
    <n v="38"/>
    <n v="11"/>
    <n v="15"/>
    <n v="12"/>
    <n v="38"/>
    <n v="7"/>
    <n v="4"/>
    <n v="8"/>
    <n v="7"/>
    <n v="4"/>
    <n v="8"/>
    <n v="48"/>
    <n v="50"/>
    <n v="46"/>
    <n v="4"/>
    <n v="27"/>
    <n v="23"/>
    <n v="17"/>
    <n v="29"/>
    <n v="1.3157894736842106"/>
    <n v="1.2105263157894737"/>
  </r>
  <r>
    <x v="7"/>
    <x v="2"/>
    <n v="38"/>
    <n v="11"/>
    <n v="6"/>
    <n v="21"/>
    <n v="38"/>
    <n v="9"/>
    <n v="2"/>
    <n v="2"/>
    <n v="4"/>
    <n v="8"/>
    <n v="13"/>
    <n v="39"/>
    <n v="43"/>
    <n v="66"/>
    <n v="-23"/>
    <n v="27"/>
    <n v="16"/>
    <n v="25"/>
    <n v="41"/>
    <n v="1.131578947368421"/>
    <n v="1.736842105263158"/>
  </r>
  <r>
    <x v="21"/>
    <x v="2"/>
    <n v="38"/>
    <n v="9"/>
    <n v="11"/>
    <n v="18"/>
    <n v="38"/>
    <n v="4"/>
    <n v="5"/>
    <n v="6"/>
    <n v="5"/>
    <n v="9"/>
    <n v="9"/>
    <n v="38"/>
    <n v="42"/>
    <n v="79"/>
    <n v="-37"/>
    <n v="19"/>
    <n v="23"/>
    <n v="38"/>
    <n v="41"/>
    <n v="1.1052631578947369"/>
    <n v="2.0789473684210527"/>
  </r>
  <r>
    <x v="8"/>
    <x v="2"/>
    <n v="38"/>
    <n v="14"/>
    <n v="10"/>
    <n v="14"/>
    <n v="38"/>
    <n v="10"/>
    <n v="4"/>
    <n v="4"/>
    <n v="6"/>
    <n v="5"/>
    <n v="9"/>
    <n v="52"/>
    <n v="62"/>
    <n v="59"/>
    <n v="3"/>
    <n v="34"/>
    <n v="28"/>
    <n v="23"/>
    <n v="36"/>
    <n v="1.631578947368421"/>
    <n v="1.5526315789473684"/>
  </r>
  <r>
    <x v="9"/>
    <x v="2"/>
    <n v="38"/>
    <n v="28"/>
    <n v="8"/>
    <n v="2"/>
    <n v="38"/>
    <n v="15"/>
    <n v="13"/>
    <n v="4"/>
    <n v="4"/>
    <n v="0"/>
    <n v="2"/>
    <n v="92"/>
    <n v="94"/>
    <n v="26"/>
    <n v="68"/>
    <n v="49"/>
    <n v="45"/>
    <n v="9"/>
    <n v="17"/>
    <n v="2.4736842105263159"/>
    <n v="0.68421052631578949"/>
  </r>
  <r>
    <x v="10"/>
    <x v="2"/>
    <n v="38"/>
    <n v="29"/>
    <n v="6"/>
    <n v="3"/>
    <n v="38"/>
    <n v="15"/>
    <n v="14"/>
    <n v="2"/>
    <n v="4"/>
    <n v="2"/>
    <n v="1"/>
    <n v="93"/>
    <n v="99"/>
    <n v="26"/>
    <n v="73"/>
    <n v="58"/>
    <n v="41"/>
    <n v="15"/>
    <n v="11"/>
    <n v="2.6052631578947367"/>
    <n v="0.68421052631578949"/>
  </r>
  <r>
    <x v="11"/>
    <x v="2"/>
    <n v="38"/>
    <n v="16"/>
    <n v="10"/>
    <n v="12"/>
    <n v="38"/>
    <n v="10"/>
    <n v="6"/>
    <n v="5"/>
    <n v="5"/>
    <n v="4"/>
    <n v="8"/>
    <n v="58"/>
    <n v="57"/>
    <n v="57"/>
    <n v="0"/>
    <n v="32"/>
    <n v="25"/>
    <n v="22"/>
    <n v="35"/>
    <n v="1.5"/>
    <n v="1.5"/>
  </r>
  <r>
    <x v="12"/>
    <x v="2"/>
    <n v="38"/>
    <n v="13"/>
    <n v="10"/>
    <n v="15"/>
    <n v="38"/>
    <n v="8"/>
    <n v="5"/>
    <n v="6"/>
    <n v="4"/>
    <n v="5"/>
    <n v="10"/>
    <n v="49"/>
    <n v="44"/>
    <n v="62"/>
    <n v="-18"/>
    <n v="26"/>
    <n v="18"/>
    <n v="27"/>
    <n v="35"/>
    <n v="1.1578947368421053"/>
    <n v="1.631578947368421"/>
  </r>
  <r>
    <x v="13"/>
    <x v="2"/>
    <n v="38"/>
    <n v="5"/>
    <n v="7"/>
    <n v="26"/>
    <n v="38"/>
    <n v="3"/>
    <n v="2"/>
    <n v="3"/>
    <n v="4"/>
    <n v="13"/>
    <n v="13"/>
    <n v="22"/>
    <n v="23"/>
    <n v="84"/>
    <n v="-61"/>
    <n v="12"/>
    <n v="11"/>
    <n v="43"/>
    <n v="41"/>
    <n v="0.60526315789473684"/>
    <n v="2.2105263157894739"/>
  </r>
  <r>
    <x v="15"/>
    <x v="2"/>
    <n v="38"/>
    <n v="9"/>
    <n v="13"/>
    <n v="16"/>
    <n v="38"/>
    <n v="6"/>
    <n v="3"/>
    <n v="7"/>
    <n v="6"/>
    <n v="6"/>
    <n v="10"/>
    <n v="40"/>
    <n v="43"/>
    <n v="67"/>
    <n v="-24"/>
    <n v="23"/>
    <n v="20"/>
    <n v="24"/>
    <n v="43"/>
    <n v="1.131578947368421"/>
    <n v="1.763157894736842"/>
  </r>
  <r>
    <x v="16"/>
    <x v="2"/>
    <n v="38"/>
    <n v="22"/>
    <n v="5"/>
    <n v="11"/>
    <n v="38"/>
    <n v="13"/>
    <n v="9"/>
    <n v="1"/>
    <n v="4"/>
    <n v="5"/>
    <n v="6"/>
    <n v="71"/>
    <n v="69"/>
    <n v="40"/>
    <n v="29"/>
    <n v="38"/>
    <n v="31"/>
    <n v="19"/>
    <n v="21"/>
    <n v="1.8157894736842106"/>
    <n v="1.0526315789473684"/>
  </r>
  <r>
    <x v="17"/>
    <x v="2"/>
    <n v="38"/>
    <n v="6"/>
    <n v="5"/>
    <n v="27"/>
    <n v="38"/>
    <n v="2"/>
    <n v="4"/>
    <n v="2"/>
    <n v="3"/>
    <n v="15"/>
    <n v="12"/>
    <n v="23"/>
    <n v="34"/>
    <n v="77"/>
    <n v="-43"/>
    <n v="17"/>
    <n v="17"/>
    <n v="46"/>
    <n v="31"/>
    <n v="0.89473684210526316"/>
    <n v="2.0263157894736841"/>
  </r>
  <r>
    <x v="18"/>
    <x v="2"/>
    <n v="38"/>
    <n v="16"/>
    <n v="8"/>
    <n v="14"/>
    <n v="38"/>
    <n v="9"/>
    <n v="7"/>
    <n v="5"/>
    <n v="3"/>
    <n v="5"/>
    <n v="9"/>
    <n v="56"/>
    <n v="60"/>
    <n v="51"/>
    <n v="9"/>
    <n v="33"/>
    <n v="27"/>
    <n v="26"/>
    <n v="25"/>
    <n v="1.5789473684210527"/>
    <n v="1.3421052631578947"/>
  </r>
  <r>
    <x v="19"/>
    <x v="2"/>
    <n v="38"/>
    <n v="15"/>
    <n v="6"/>
    <n v="17"/>
    <n v="38"/>
    <n v="7"/>
    <n v="8"/>
    <n v="3"/>
    <n v="3"/>
    <n v="9"/>
    <n v="8"/>
    <n v="51"/>
    <n v="38"/>
    <n v="43"/>
    <n v="-5"/>
    <n v="20"/>
    <n v="18"/>
    <n v="25"/>
    <n v="18"/>
    <n v="1"/>
    <n v="1.131578947368421"/>
  </r>
  <r>
    <x v="0"/>
    <x v="3"/>
    <n v="18"/>
    <n v="15"/>
    <n v="2"/>
    <n v="1"/>
    <n v="18"/>
    <n v="7"/>
    <n v="8"/>
    <n v="1"/>
    <n v="1"/>
    <n v="0"/>
    <n v="1"/>
    <n v="47"/>
    <n v="42"/>
    <n v="14"/>
    <n v="28"/>
    <n v="22"/>
    <n v="20"/>
    <n v="8"/>
    <n v="6"/>
    <n v="1.1052631578947369"/>
    <n v="0.36842105263157893"/>
  </r>
  <r>
    <x v="1"/>
    <x v="3"/>
    <n v="19"/>
    <n v="7"/>
    <n v="4"/>
    <n v="8"/>
    <n v="19"/>
    <n v="5"/>
    <n v="2"/>
    <n v="2"/>
    <n v="2"/>
    <n v="3"/>
    <n v="5"/>
    <n v="25"/>
    <n v="22"/>
    <n v="27"/>
    <n v="-5"/>
    <n v="15"/>
    <n v="7"/>
    <n v="11"/>
    <n v="16"/>
    <n v="0.57894736842105265"/>
    <n v="0.71052631578947367"/>
  </r>
  <r>
    <x v="2"/>
    <x v="3"/>
    <n v="19"/>
    <n v="4"/>
    <n v="4"/>
    <n v="11"/>
    <n v="19"/>
    <n v="3"/>
    <n v="1"/>
    <n v="2"/>
    <n v="2"/>
    <n v="4"/>
    <n v="7"/>
    <n v="16"/>
    <n v="18"/>
    <n v="41"/>
    <n v="-23"/>
    <n v="9"/>
    <n v="9"/>
    <n v="10"/>
    <n v="31"/>
    <n v="0.47368421052631576"/>
    <n v="1.0789473684210527"/>
  </r>
  <r>
    <x v="23"/>
    <x v="3"/>
    <n v="19"/>
    <n v="7"/>
    <n v="8"/>
    <n v="4"/>
    <n v="19"/>
    <n v="5"/>
    <n v="2"/>
    <n v="4"/>
    <n v="4"/>
    <n v="1"/>
    <n v="3"/>
    <n v="29"/>
    <n v="32"/>
    <n v="28"/>
    <n v="4"/>
    <n v="20"/>
    <n v="12"/>
    <n v="10"/>
    <n v="18"/>
    <n v="0.84210526315789469"/>
    <n v="0.73684210526315785"/>
  </r>
  <r>
    <x v="3"/>
    <x v="3"/>
    <n v="18"/>
    <n v="9"/>
    <n v="3"/>
    <n v="6"/>
    <n v="18"/>
    <n v="4"/>
    <n v="5"/>
    <n v="2"/>
    <n v="1"/>
    <n v="3"/>
    <n v="3"/>
    <n v="30"/>
    <n v="35"/>
    <n v="25"/>
    <n v="10"/>
    <n v="16"/>
    <n v="19"/>
    <n v="10"/>
    <n v="15"/>
    <n v="0.92105263157894735"/>
    <n v="0.65789473684210531"/>
  </r>
  <r>
    <x v="5"/>
    <x v="3"/>
    <n v="19"/>
    <n v="8"/>
    <n v="4"/>
    <n v="7"/>
    <n v="19"/>
    <n v="5"/>
    <n v="3"/>
    <n v="2"/>
    <n v="2"/>
    <n v="2"/>
    <n v="5"/>
    <n v="28"/>
    <n v="22"/>
    <n v="21"/>
    <n v="1"/>
    <n v="13"/>
    <n v="9"/>
    <n v="7"/>
    <n v="14"/>
    <n v="0.57894736842105265"/>
    <n v="0.55263157894736847"/>
  </r>
  <r>
    <x v="6"/>
    <x v="3"/>
    <n v="19"/>
    <n v="6"/>
    <n v="5"/>
    <n v="8"/>
    <n v="19"/>
    <n v="4"/>
    <n v="2"/>
    <n v="2"/>
    <n v="3"/>
    <n v="4"/>
    <n v="4"/>
    <n v="23"/>
    <n v="18"/>
    <n v="27"/>
    <n v="-9"/>
    <n v="11"/>
    <n v="7"/>
    <n v="16"/>
    <n v="11"/>
    <n v="0.47368421052631576"/>
    <n v="0.71052631578947367"/>
  </r>
  <r>
    <x v="7"/>
    <x v="3"/>
    <n v="19"/>
    <n v="3"/>
    <n v="6"/>
    <n v="10"/>
    <n v="19"/>
    <n v="2"/>
    <n v="1"/>
    <n v="2"/>
    <n v="4"/>
    <n v="6"/>
    <n v="4"/>
    <n v="15"/>
    <n v="15"/>
    <n v="26"/>
    <n v="-11"/>
    <n v="9"/>
    <n v="6"/>
    <n v="14"/>
    <n v="12"/>
    <n v="0.39473684210526316"/>
    <n v="0.68421052631578949"/>
  </r>
  <r>
    <x v="20"/>
    <x v="3"/>
    <n v="20"/>
    <n v="9"/>
    <n v="4"/>
    <n v="7"/>
    <n v="20"/>
    <n v="5"/>
    <n v="4"/>
    <n v="3"/>
    <n v="1"/>
    <n v="2"/>
    <n v="5"/>
    <n v="31"/>
    <n v="32"/>
    <n v="29"/>
    <n v="3"/>
    <n v="18"/>
    <n v="14"/>
    <n v="15"/>
    <n v="14"/>
    <n v="0.84210526315789469"/>
    <n v="0.76315789473684215"/>
  </r>
  <r>
    <x v="21"/>
    <x v="3"/>
    <n v="18"/>
    <n v="4"/>
    <n v="5"/>
    <n v="9"/>
    <n v="18"/>
    <n v="3"/>
    <n v="1"/>
    <n v="3"/>
    <n v="2"/>
    <n v="3"/>
    <n v="6"/>
    <n v="17"/>
    <n v="26"/>
    <n v="33"/>
    <n v="-7"/>
    <n v="15"/>
    <n v="11"/>
    <n v="14"/>
    <n v="19"/>
    <n v="0.68421052631578949"/>
    <n v="0.86842105263157898"/>
  </r>
  <r>
    <x v="8"/>
    <x v="3"/>
    <n v="19"/>
    <n v="5"/>
    <n v="2"/>
    <n v="12"/>
    <n v="19"/>
    <n v="2"/>
    <n v="3"/>
    <n v="2"/>
    <n v="0"/>
    <n v="5"/>
    <n v="7"/>
    <n v="17"/>
    <n v="26"/>
    <n v="33"/>
    <n v="-7"/>
    <n v="9"/>
    <n v="17"/>
    <n v="10"/>
    <n v="23"/>
    <n v="0.68421052631578949"/>
    <n v="0.86842105263157898"/>
  </r>
  <r>
    <x v="9"/>
    <x v="3"/>
    <n v="18"/>
    <n v="8"/>
    <n v="4"/>
    <n v="6"/>
    <n v="18"/>
    <n v="6"/>
    <n v="2"/>
    <n v="2"/>
    <n v="2"/>
    <n v="1"/>
    <n v="5"/>
    <n v="28"/>
    <n v="34"/>
    <n v="25"/>
    <n v="9"/>
    <n v="23"/>
    <n v="11"/>
    <n v="9"/>
    <n v="16"/>
    <n v="0.89473684210526316"/>
    <n v="0.65789473684210531"/>
  </r>
  <r>
    <x v="10"/>
    <x v="3"/>
    <n v="19"/>
    <n v="13"/>
    <n v="3"/>
    <n v="3"/>
    <n v="19"/>
    <n v="8"/>
    <n v="5"/>
    <n v="1"/>
    <n v="2"/>
    <n v="1"/>
    <n v="2"/>
    <n v="42"/>
    <n v="50"/>
    <n v="20"/>
    <n v="30"/>
    <n v="35"/>
    <n v="15"/>
    <n v="12"/>
    <n v="8"/>
    <n v="1.3157894736842106"/>
    <n v="0.52631578947368418"/>
  </r>
  <r>
    <x v="11"/>
    <x v="3"/>
    <n v="19"/>
    <n v="12"/>
    <n v="3"/>
    <n v="4"/>
    <n v="19"/>
    <n v="7"/>
    <n v="5"/>
    <n v="1"/>
    <n v="2"/>
    <n v="1"/>
    <n v="3"/>
    <n v="39"/>
    <n v="30"/>
    <n v="22"/>
    <n v="8"/>
    <n v="17"/>
    <n v="13"/>
    <n v="5"/>
    <n v="17"/>
    <n v="0.78947368421052633"/>
    <n v="0.57894736842105265"/>
  </r>
  <r>
    <x v="12"/>
    <x v="3"/>
    <n v="19"/>
    <n v="10"/>
    <n v="8"/>
    <n v="1"/>
    <n v="19"/>
    <n v="6"/>
    <n v="4"/>
    <n v="4"/>
    <n v="4"/>
    <n v="0"/>
    <n v="1"/>
    <n v="38"/>
    <n v="33"/>
    <n v="11"/>
    <n v="22"/>
    <n v="18"/>
    <n v="15"/>
    <n v="5"/>
    <n v="6"/>
    <n v="0.86842105263157898"/>
    <n v="0.28947368421052633"/>
  </r>
  <r>
    <x v="24"/>
    <x v="3"/>
    <n v="19"/>
    <n v="5"/>
    <n v="5"/>
    <n v="9"/>
    <n v="19"/>
    <n v="4"/>
    <n v="1"/>
    <n v="3"/>
    <n v="2"/>
    <n v="3"/>
    <n v="6"/>
    <n v="20"/>
    <n v="15"/>
    <n v="34"/>
    <n v="-19"/>
    <n v="13"/>
    <n v="2"/>
    <n v="12"/>
    <n v="22"/>
    <n v="0.39473684210526316"/>
    <n v="0.89473684210526316"/>
  </r>
  <r>
    <x v="15"/>
    <x v="3"/>
    <n v="19"/>
    <n v="4"/>
    <n v="3"/>
    <n v="12"/>
    <n v="19"/>
    <n v="1"/>
    <n v="3"/>
    <n v="3"/>
    <n v="0"/>
    <n v="5"/>
    <n v="7"/>
    <n v="15"/>
    <n v="17"/>
    <n v="34"/>
    <n v="-17"/>
    <n v="9"/>
    <n v="8"/>
    <n v="16"/>
    <n v="18"/>
    <n v="0.44736842105263158"/>
    <n v="0.89473684210526316"/>
  </r>
  <r>
    <x v="16"/>
    <x v="3"/>
    <n v="20"/>
    <n v="10"/>
    <n v="3"/>
    <n v="7"/>
    <n v="20"/>
    <n v="6"/>
    <n v="4"/>
    <n v="0"/>
    <n v="3"/>
    <n v="4"/>
    <n v="3"/>
    <n v="33"/>
    <n v="39"/>
    <n v="31"/>
    <n v="8"/>
    <n v="21"/>
    <n v="18"/>
    <n v="15"/>
    <n v="16"/>
    <n v="1.0263157894736843"/>
    <n v="0.81578947368421051"/>
  </r>
  <r>
    <x v="18"/>
    <x v="3"/>
    <n v="19"/>
    <n v="4"/>
    <n v="3"/>
    <n v="12"/>
    <n v="19"/>
    <n v="3"/>
    <n v="1"/>
    <n v="1"/>
    <n v="2"/>
    <n v="5"/>
    <n v="7"/>
    <n v="15"/>
    <n v="15"/>
    <n v="25"/>
    <n v="-10"/>
    <n v="9"/>
    <n v="6"/>
    <n v="12"/>
    <n v="13"/>
    <n v="0.39473684210526316"/>
    <n v="0.65789473684210531"/>
  </r>
  <r>
    <x v="19"/>
    <x v="3"/>
    <n v="19"/>
    <n v="4"/>
    <n v="5"/>
    <n v="10"/>
    <n v="19"/>
    <n v="3"/>
    <n v="1"/>
    <n v="2"/>
    <n v="3"/>
    <n v="5"/>
    <n v="5"/>
    <n v="17"/>
    <n v="12"/>
    <n v="27"/>
    <n v="-15"/>
    <n v="6"/>
    <n v="6"/>
    <n v="14"/>
    <n v="13"/>
    <n v="0.31578947368421051"/>
    <n v="0.7105263157894736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x v="0"/>
    <x v="0"/>
    <n v="38"/>
    <x v="0"/>
    <x v="0"/>
    <x v="0"/>
    <n v="38"/>
    <n v="10"/>
    <n v="4"/>
    <n v="6"/>
    <n v="8"/>
    <n v="3"/>
    <n v="7"/>
    <n v="56"/>
    <n v="56"/>
    <n v="48"/>
    <n v="8"/>
    <n v="36"/>
    <n v="20"/>
    <n v="24"/>
    <n v="24"/>
    <n v="1.4736842105263157"/>
    <n v="1.263157894736842"/>
  </r>
  <r>
    <x v="1"/>
    <x v="0"/>
    <n v="38"/>
    <x v="1"/>
    <x v="1"/>
    <x v="1"/>
    <n v="38"/>
    <n v="7"/>
    <n v="2"/>
    <n v="3"/>
    <n v="5"/>
    <n v="9"/>
    <n v="12"/>
    <n v="35"/>
    <n v="41"/>
    <n v="67"/>
    <n v="-26"/>
    <n v="22"/>
    <n v="19"/>
    <n v="30"/>
    <n v="37"/>
    <n v="1.0789473684210527"/>
    <n v="1.763157894736842"/>
  </r>
  <r>
    <x v="2"/>
    <x v="0"/>
    <n v="38"/>
    <x v="1"/>
    <x v="2"/>
    <x v="2"/>
    <n v="38"/>
    <n v="5"/>
    <n v="4"/>
    <n v="6"/>
    <n v="1"/>
    <n v="8"/>
    <n v="14"/>
    <n v="34"/>
    <n v="40"/>
    <n v="65"/>
    <n v="-25"/>
    <n v="22"/>
    <n v="18"/>
    <n v="30"/>
    <n v="35"/>
    <n v="1.0526315789473684"/>
    <n v="1.7105263157894737"/>
  </r>
  <r>
    <x v="3"/>
    <x v="0"/>
    <n v="38"/>
    <x v="1"/>
    <x v="0"/>
    <x v="3"/>
    <n v="38"/>
    <n v="5"/>
    <n v="4"/>
    <n v="7"/>
    <n v="7"/>
    <n v="7"/>
    <n v="8"/>
    <n v="41"/>
    <n v="39"/>
    <n v="54"/>
    <n v="-15"/>
    <n v="20"/>
    <n v="19"/>
    <n v="27"/>
    <n v="27"/>
    <n v="1.0263157894736843"/>
    <n v="1.4210526315789473"/>
  </r>
  <r>
    <x v="4"/>
    <x v="0"/>
    <n v="38"/>
    <x v="2"/>
    <x v="3"/>
    <x v="4"/>
    <n v="38"/>
    <n v="8"/>
    <n v="7"/>
    <n v="4"/>
    <n v="5"/>
    <n v="7"/>
    <n v="7"/>
    <n v="54"/>
    <n v="43"/>
    <n v="50"/>
    <n v="-7"/>
    <n v="24"/>
    <n v="19"/>
    <n v="23"/>
    <n v="27"/>
    <n v="1.131578947368421"/>
    <n v="1.3157894736842106"/>
  </r>
  <r>
    <x v="5"/>
    <x v="0"/>
    <n v="38"/>
    <x v="3"/>
    <x v="4"/>
    <x v="5"/>
    <n v="38"/>
    <n v="11"/>
    <n v="9"/>
    <n v="3"/>
    <n v="3"/>
    <n v="5"/>
    <n v="7"/>
    <n v="66"/>
    <n v="69"/>
    <n v="54"/>
    <n v="15"/>
    <n v="30"/>
    <n v="39"/>
    <n v="16"/>
    <n v="38"/>
    <n v="1.8157894736842106"/>
    <n v="1.4210526315789473"/>
  </r>
  <r>
    <x v="6"/>
    <x v="0"/>
    <n v="38"/>
    <x v="4"/>
    <x v="5"/>
    <x v="6"/>
    <n v="38"/>
    <n v="6"/>
    <n v="5"/>
    <n v="5"/>
    <n v="5"/>
    <n v="8"/>
    <n v="9"/>
    <n v="43"/>
    <n v="31"/>
    <n v="50"/>
    <n v="-19"/>
    <n v="15"/>
    <n v="16"/>
    <n v="20"/>
    <n v="30"/>
    <n v="0.81578947368421051"/>
    <n v="1.3157894736842106"/>
  </r>
  <r>
    <x v="7"/>
    <x v="0"/>
    <n v="38"/>
    <x v="5"/>
    <x v="5"/>
    <x v="3"/>
    <n v="38"/>
    <n v="8"/>
    <n v="5"/>
    <n v="7"/>
    <n v="3"/>
    <n v="4"/>
    <n v="11"/>
    <n v="49"/>
    <n v="44"/>
    <n v="56"/>
    <n v="-12"/>
    <n v="24"/>
    <n v="20"/>
    <n v="21"/>
    <n v="35"/>
    <n v="1.1578947368421053"/>
    <n v="1.4736842105263157"/>
  </r>
  <r>
    <x v="8"/>
    <x v="0"/>
    <n v="38"/>
    <x v="6"/>
    <x v="1"/>
    <x v="5"/>
    <n v="38"/>
    <n v="11"/>
    <n v="7"/>
    <n v="4"/>
    <n v="4"/>
    <n v="4"/>
    <n v="8"/>
    <n v="62"/>
    <n v="67"/>
    <n v="41"/>
    <n v="26"/>
    <n v="35"/>
    <n v="32"/>
    <n v="17"/>
    <n v="24"/>
    <n v="1.763157894736842"/>
    <n v="1.0789473684210527"/>
  </r>
  <r>
    <x v="9"/>
    <x v="0"/>
    <n v="38"/>
    <x v="7"/>
    <x v="6"/>
    <x v="7"/>
    <n v="38"/>
    <n v="18"/>
    <n v="14"/>
    <n v="1"/>
    <n v="2"/>
    <n v="0"/>
    <n v="3"/>
    <n v="99"/>
    <n v="85"/>
    <n v="33"/>
    <n v="52"/>
    <n v="52"/>
    <n v="33"/>
    <n v="16"/>
    <n v="17"/>
    <n v="2.236842105263158"/>
    <n v="0.86842105263157898"/>
  </r>
  <r>
    <x v="10"/>
    <x v="0"/>
    <n v="38"/>
    <x v="8"/>
    <x v="6"/>
    <x v="8"/>
    <n v="38"/>
    <n v="15"/>
    <n v="11"/>
    <n v="2"/>
    <n v="1"/>
    <n v="2"/>
    <n v="7"/>
    <n v="81"/>
    <n v="102"/>
    <n v="35"/>
    <n v="67"/>
    <n v="57"/>
    <n v="45"/>
    <n v="13"/>
    <n v="22"/>
    <n v="2.6842105263157894"/>
    <n v="0.92105263157894735"/>
  </r>
  <r>
    <x v="11"/>
    <x v="0"/>
    <n v="38"/>
    <x v="6"/>
    <x v="7"/>
    <x v="9"/>
    <n v="38"/>
    <n v="10"/>
    <n v="8"/>
    <n v="7"/>
    <n v="5"/>
    <n v="2"/>
    <n v="6"/>
    <n v="66"/>
    <n v="66"/>
    <n v="36"/>
    <n v="30"/>
    <n v="40"/>
    <n v="26"/>
    <n v="17"/>
    <n v="19"/>
    <n v="1.736842105263158"/>
    <n v="0.94736842105263153"/>
  </r>
  <r>
    <x v="12"/>
    <x v="0"/>
    <n v="38"/>
    <x v="4"/>
    <x v="8"/>
    <x v="10"/>
    <n v="38"/>
    <n v="6"/>
    <n v="5"/>
    <n v="8"/>
    <n v="3"/>
    <n v="5"/>
    <n v="11"/>
    <n v="44"/>
    <n v="38"/>
    <n v="58"/>
    <n v="-20"/>
    <n v="20"/>
    <n v="18"/>
    <n v="21"/>
    <n v="37"/>
    <n v="1"/>
    <n v="1.5263157894736843"/>
  </r>
  <r>
    <x v="13"/>
    <x v="0"/>
    <n v="38"/>
    <x v="9"/>
    <x v="4"/>
    <x v="11"/>
    <n v="38"/>
    <n v="4"/>
    <n v="1"/>
    <n v="3"/>
    <n v="3"/>
    <n v="12"/>
    <n v="15"/>
    <n v="21"/>
    <n v="26"/>
    <n v="75"/>
    <n v="-49"/>
    <n v="19"/>
    <n v="7"/>
    <n v="37"/>
    <n v="38"/>
    <n v="0.68421052631578949"/>
    <n v="1.9736842105263157"/>
  </r>
  <r>
    <x v="14"/>
    <x v="0"/>
    <n v="38"/>
    <x v="0"/>
    <x v="7"/>
    <x v="5"/>
    <n v="38"/>
    <n v="10"/>
    <n v="4"/>
    <n v="3"/>
    <n v="9"/>
    <n v="6"/>
    <n v="6"/>
    <n v="54"/>
    <n v="39"/>
    <n v="39"/>
    <n v="0"/>
    <n v="24"/>
    <n v="15"/>
    <n v="15"/>
    <n v="24"/>
    <n v="1.0263157894736843"/>
    <n v="1.0263157894736843"/>
  </r>
  <r>
    <x v="15"/>
    <x v="0"/>
    <n v="38"/>
    <x v="2"/>
    <x v="2"/>
    <x v="10"/>
    <n v="38"/>
    <n v="6"/>
    <n v="9"/>
    <n v="3"/>
    <n v="4"/>
    <n v="10"/>
    <n v="6"/>
    <n v="52"/>
    <n v="51"/>
    <n v="60"/>
    <n v="-9"/>
    <n v="21"/>
    <n v="30"/>
    <n v="35"/>
    <n v="25"/>
    <n v="1.3421052631578947"/>
    <n v="1.5789473684210527"/>
  </r>
  <r>
    <x v="16"/>
    <x v="0"/>
    <n v="38"/>
    <x v="10"/>
    <x v="8"/>
    <x v="12"/>
    <n v="38"/>
    <n v="12"/>
    <n v="4"/>
    <n v="3"/>
    <n v="8"/>
    <n v="4"/>
    <n v="7"/>
    <n v="59"/>
    <n v="61"/>
    <n v="47"/>
    <n v="14"/>
    <n v="36"/>
    <n v="25"/>
    <n v="17"/>
    <n v="30"/>
    <n v="1.6052631578947369"/>
    <n v="1.236842105263158"/>
  </r>
  <r>
    <x v="17"/>
    <x v="0"/>
    <n v="38"/>
    <x v="11"/>
    <x v="5"/>
    <x v="13"/>
    <n v="38"/>
    <n v="6"/>
    <n v="2"/>
    <n v="6"/>
    <n v="4"/>
    <n v="7"/>
    <n v="13"/>
    <n v="34"/>
    <n v="36"/>
    <n v="64"/>
    <n v="-28"/>
    <n v="22"/>
    <n v="14"/>
    <n v="27"/>
    <n v="37"/>
    <n v="0.94736842105263153"/>
    <n v="1.6842105263157894"/>
  </r>
  <r>
    <x v="18"/>
    <x v="0"/>
    <n v="38"/>
    <x v="12"/>
    <x v="3"/>
    <x v="14"/>
    <n v="38"/>
    <n v="6"/>
    <n v="4"/>
    <n v="4"/>
    <n v="5"/>
    <n v="9"/>
    <n v="10"/>
    <n v="39"/>
    <n v="49"/>
    <n v="62"/>
    <n v="-13"/>
    <n v="30"/>
    <n v="19"/>
    <n v="33"/>
    <n v="29"/>
    <n v="1.2894736842105263"/>
    <n v="1.631578947368421"/>
  </r>
  <r>
    <x v="19"/>
    <x v="0"/>
    <n v="38"/>
    <x v="2"/>
    <x v="0"/>
    <x v="8"/>
    <n v="38"/>
    <n v="8"/>
    <n v="7"/>
    <n v="7"/>
    <n v="7"/>
    <n v="4"/>
    <n v="5"/>
    <n v="59"/>
    <n v="51"/>
    <n v="40"/>
    <n v="11"/>
    <n v="27"/>
    <n v="24"/>
    <n v="19"/>
    <n v="21"/>
    <n v="1.3421052631578947"/>
    <n v="1.0526315789473684"/>
  </r>
  <r>
    <x v="0"/>
    <x v="1"/>
    <n v="38"/>
    <x v="6"/>
    <x v="2"/>
    <x v="15"/>
    <n v="38"/>
    <n v="8"/>
    <n v="10"/>
    <n v="4"/>
    <n v="3"/>
    <n v="7"/>
    <n v="6"/>
    <n v="61"/>
    <n v="55"/>
    <n v="39"/>
    <n v="16"/>
    <n v="24"/>
    <n v="31"/>
    <n v="21"/>
    <n v="18"/>
    <n v="1.4473684210526316"/>
    <n v="1.0263157894736843"/>
  </r>
  <r>
    <x v="1"/>
    <x v="1"/>
    <n v="38"/>
    <x v="10"/>
    <x v="2"/>
    <x v="3"/>
    <n v="38"/>
    <n v="7"/>
    <n v="9"/>
    <n v="4"/>
    <n v="3"/>
    <n v="8"/>
    <n v="7"/>
    <n v="55"/>
    <n v="55"/>
    <n v="46"/>
    <n v="9"/>
    <n v="29"/>
    <n v="26"/>
    <n v="27"/>
    <n v="19"/>
    <n v="1.4473684210526316"/>
    <n v="1.2105263157894737"/>
  </r>
  <r>
    <x v="3"/>
    <x v="1"/>
    <n v="38"/>
    <x v="1"/>
    <x v="0"/>
    <x v="3"/>
    <n v="38"/>
    <n v="4"/>
    <n v="5"/>
    <n v="9"/>
    <n v="5"/>
    <n v="6"/>
    <n v="9"/>
    <n v="41"/>
    <n v="40"/>
    <n v="46"/>
    <n v="-6"/>
    <n v="22"/>
    <n v="18"/>
    <n v="22"/>
    <n v="24"/>
    <n v="1.0526315789473684"/>
    <n v="1.2105263157894737"/>
  </r>
  <r>
    <x v="4"/>
    <x v="1"/>
    <n v="38"/>
    <x v="12"/>
    <x v="3"/>
    <x v="14"/>
    <n v="38"/>
    <n v="4"/>
    <n v="6"/>
    <n v="6"/>
    <n v="3"/>
    <n v="9"/>
    <n v="10"/>
    <n v="39"/>
    <n v="33"/>
    <n v="55"/>
    <n v="-22"/>
    <n v="14"/>
    <n v="19"/>
    <n v="27"/>
    <n v="28"/>
    <n v="0.86842105263157898"/>
    <n v="1.4473684210526316"/>
  </r>
  <r>
    <x v="5"/>
    <x v="1"/>
    <n v="38"/>
    <x v="13"/>
    <x v="5"/>
    <x v="8"/>
    <n v="38"/>
    <n v="9"/>
    <n v="10"/>
    <n v="6"/>
    <n v="4"/>
    <n v="4"/>
    <n v="5"/>
    <n v="67"/>
    <n v="58"/>
    <n v="36"/>
    <n v="22"/>
    <n v="31"/>
    <n v="27"/>
    <n v="18"/>
    <n v="18"/>
    <n v="1.5263157894736843"/>
    <n v="0.94736842105263153"/>
  </r>
  <r>
    <x v="6"/>
    <x v="1"/>
    <n v="38"/>
    <x v="14"/>
    <x v="1"/>
    <x v="16"/>
    <n v="38"/>
    <n v="6"/>
    <n v="6"/>
    <n v="5"/>
    <n v="3"/>
    <n v="8"/>
    <n v="10"/>
    <n v="44"/>
    <n v="41"/>
    <n v="66"/>
    <n v="-25"/>
    <n v="20"/>
    <n v="21"/>
    <n v="32"/>
    <n v="34"/>
    <n v="1.0789473684210527"/>
    <n v="1.736842105263158"/>
  </r>
  <r>
    <x v="7"/>
    <x v="1"/>
    <n v="38"/>
    <x v="15"/>
    <x v="1"/>
    <x v="15"/>
    <n v="38"/>
    <n v="6"/>
    <n v="11"/>
    <n v="4"/>
    <n v="4"/>
    <n v="9"/>
    <n v="4"/>
    <n v="59"/>
    <n v="47"/>
    <n v="48"/>
    <n v="-1"/>
    <n v="24"/>
    <n v="23"/>
    <n v="28"/>
    <n v="20"/>
    <n v="1.236842105263158"/>
    <n v="1.263157894736842"/>
  </r>
  <r>
    <x v="20"/>
    <x v="1"/>
    <n v="38"/>
    <x v="9"/>
    <x v="9"/>
    <x v="13"/>
    <n v="38"/>
    <n v="2"/>
    <n v="3"/>
    <n v="4"/>
    <n v="9"/>
    <n v="13"/>
    <n v="7"/>
    <n v="28"/>
    <n v="27"/>
    <n v="53"/>
    <n v="-26"/>
    <n v="9"/>
    <n v="18"/>
    <n v="28"/>
    <n v="25"/>
    <n v="0.71052631578947367"/>
    <n v="1.3947368421052631"/>
  </r>
  <r>
    <x v="21"/>
    <x v="1"/>
    <n v="38"/>
    <x v="6"/>
    <x v="10"/>
    <x v="3"/>
    <n v="38"/>
    <n v="8"/>
    <n v="10"/>
    <n v="5"/>
    <n v="0"/>
    <n v="6"/>
    <n v="9"/>
    <n v="59"/>
    <n v="62"/>
    <n v="54"/>
    <n v="8"/>
    <n v="28"/>
    <n v="34"/>
    <n v="21"/>
    <n v="33"/>
    <n v="1.631578947368421"/>
    <n v="1.4210526315789473"/>
  </r>
  <r>
    <x v="8"/>
    <x v="1"/>
    <n v="38"/>
    <x v="3"/>
    <x v="4"/>
    <x v="5"/>
    <n v="38"/>
    <n v="9"/>
    <n v="11"/>
    <n v="1"/>
    <n v="5"/>
    <n v="9"/>
    <n v="3"/>
    <n v="66"/>
    <n v="68"/>
    <n v="50"/>
    <n v="18"/>
    <n v="34"/>
    <n v="34"/>
    <n v="30"/>
    <n v="20"/>
    <n v="1.7894736842105263"/>
    <n v="1.3157894736842106"/>
  </r>
  <r>
    <x v="9"/>
    <x v="1"/>
    <n v="38"/>
    <x v="3"/>
    <x v="3"/>
    <x v="8"/>
    <n v="38"/>
    <n v="10"/>
    <n v="10"/>
    <n v="3"/>
    <n v="6"/>
    <n v="6"/>
    <n v="3"/>
    <n v="69"/>
    <n v="68"/>
    <n v="42"/>
    <n v="26"/>
    <n v="29"/>
    <n v="39"/>
    <n v="20"/>
    <n v="22"/>
    <n v="1.7894736842105263"/>
    <n v="1.1052631578947369"/>
  </r>
  <r>
    <x v="10"/>
    <x v="1"/>
    <n v="38"/>
    <x v="16"/>
    <x v="10"/>
    <x v="17"/>
    <n v="38"/>
    <n v="13"/>
    <n v="14"/>
    <n v="2"/>
    <n v="3"/>
    <n v="4"/>
    <n v="2"/>
    <n v="86"/>
    <n v="83"/>
    <n v="32"/>
    <n v="51"/>
    <n v="43"/>
    <n v="40"/>
    <n v="17"/>
    <n v="15"/>
    <n v="2.1842105263157894"/>
    <n v="0.84210526315789469"/>
  </r>
  <r>
    <x v="11"/>
    <x v="1"/>
    <n v="38"/>
    <x v="17"/>
    <x v="8"/>
    <x v="17"/>
    <n v="38"/>
    <n v="9"/>
    <n v="12"/>
    <n v="4"/>
    <n v="7"/>
    <n v="6"/>
    <n v="0"/>
    <n v="74"/>
    <n v="73"/>
    <n v="44"/>
    <n v="29"/>
    <n v="38"/>
    <n v="35"/>
    <n v="28"/>
    <n v="16"/>
    <n v="1.9210526315789473"/>
    <n v="1.1578947368421053"/>
  </r>
  <r>
    <x v="12"/>
    <x v="1"/>
    <n v="38"/>
    <x v="14"/>
    <x v="3"/>
    <x v="6"/>
    <n v="38"/>
    <n v="6"/>
    <n v="6"/>
    <n v="5"/>
    <n v="4"/>
    <n v="8"/>
    <n v="9"/>
    <n v="45"/>
    <n v="46"/>
    <n v="62"/>
    <n v="-16"/>
    <n v="26"/>
    <n v="20"/>
    <n v="33"/>
    <n v="29"/>
    <n v="1.2105263157894737"/>
    <n v="1.631578947368421"/>
  </r>
  <r>
    <x v="14"/>
    <x v="1"/>
    <n v="38"/>
    <x v="18"/>
    <x v="11"/>
    <x v="18"/>
    <n v="38"/>
    <n v="5"/>
    <n v="2"/>
    <n v="1"/>
    <n v="1"/>
    <n v="13"/>
    <n v="16"/>
    <n v="23"/>
    <n v="20"/>
    <n v="63"/>
    <n v="-43"/>
    <n v="12"/>
    <n v="8"/>
    <n v="27"/>
    <n v="36"/>
    <n v="0.52631578947368418"/>
    <n v="1.6578947368421053"/>
  </r>
  <r>
    <x v="15"/>
    <x v="1"/>
    <n v="38"/>
    <x v="14"/>
    <x v="2"/>
    <x v="14"/>
    <n v="38"/>
    <n v="8"/>
    <n v="4"/>
    <n v="3"/>
    <n v="4"/>
    <n v="8"/>
    <n v="11"/>
    <n v="43"/>
    <n v="47"/>
    <n v="68"/>
    <n v="-21"/>
    <n v="28"/>
    <n v="19"/>
    <n v="25"/>
    <n v="43"/>
    <n v="1.236842105263158"/>
    <n v="1.7894736842105263"/>
  </r>
  <r>
    <x v="16"/>
    <x v="1"/>
    <n v="38"/>
    <x v="6"/>
    <x v="1"/>
    <x v="5"/>
    <n v="38"/>
    <n v="10"/>
    <n v="8"/>
    <n v="3"/>
    <n v="5"/>
    <n v="6"/>
    <n v="6"/>
    <n v="62"/>
    <n v="68"/>
    <n v="45"/>
    <n v="23"/>
    <n v="35"/>
    <n v="33"/>
    <n v="20"/>
    <n v="25"/>
    <n v="1.7894736842105263"/>
    <n v="1.1842105263157894"/>
  </r>
  <r>
    <x v="22"/>
    <x v="1"/>
    <n v="38"/>
    <x v="9"/>
    <x v="8"/>
    <x v="2"/>
    <n v="38"/>
    <n v="3"/>
    <n v="2"/>
    <n v="6"/>
    <n v="5"/>
    <n v="10"/>
    <n v="12"/>
    <n v="26"/>
    <n v="35"/>
    <n v="76"/>
    <n v="-41"/>
    <n v="15"/>
    <n v="20"/>
    <n v="39"/>
    <n v="37"/>
    <n v="0.92105263157894735"/>
    <n v="2"/>
  </r>
  <r>
    <x v="18"/>
    <x v="1"/>
    <n v="38"/>
    <x v="13"/>
    <x v="1"/>
    <x v="12"/>
    <n v="38"/>
    <n v="10"/>
    <n v="9"/>
    <n v="4"/>
    <n v="4"/>
    <n v="5"/>
    <n v="6"/>
    <n v="65"/>
    <n v="62"/>
    <n v="47"/>
    <n v="15"/>
    <n v="32"/>
    <n v="30"/>
    <n v="22"/>
    <n v="25"/>
    <n v="1.631578947368421"/>
    <n v="1.236842105263158"/>
  </r>
  <r>
    <x v="19"/>
    <x v="1"/>
    <n v="38"/>
    <x v="14"/>
    <x v="3"/>
    <x v="6"/>
    <n v="38"/>
    <n v="7"/>
    <n v="5"/>
    <n v="4"/>
    <n v="5"/>
    <n v="8"/>
    <n v="9"/>
    <n v="45"/>
    <n v="36"/>
    <n v="52"/>
    <n v="-16"/>
    <n v="21"/>
    <n v="15"/>
    <n v="25"/>
    <n v="27"/>
    <n v="0.94736842105263153"/>
    <n v="1.368421052631579"/>
  </r>
  <r>
    <x v="0"/>
    <x v="2"/>
    <n v="38"/>
    <x v="19"/>
    <x v="6"/>
    <x v="15"/>
    <n v="38"/>
    <n v="13"/>
    <n v="9"/>
    <n v="2"/>
    <n v="1"/>
    <n v="4"/>
    <n v="9"/>
    <n v="69"/>
    <n v="61"/>
    <n v="48"/>
    <n v="13"/>
    <n v="35"/>
    <n v="26"/>
    <n v="17"/>
    <n v="31"/>
    <n v="1.6052631578947369"/>
    <n v="1.263157894736842"/>
  </r>
  <r>
    <x v="1"/>
    <x v="2"/>
    <n v="38"/>
    <x v="5"/>
    <x v="4"/>
    <x v="14"/>
    <n v="38"/>
    <n v="6"/>
    <n v="7"/>
    <n v="5"/>
    <n v="1"/>
    <n v="8"/>
    <n v="11"/>
    <n v="45"/>
    <n v="52"/>
    <n v="54"/>
    <n v="-2"/>
    <n v="29"/>
    <n v="23"/>
    <n v="29"/>
    <n v="25"/>
    <n v="1.368421052631579"/>
    <n v="1.4210526315789473"/>
  </r>
  <r>
    <x v="23"/>
    <x v="2"/>
    <n v="38"/>
    <x v="5"/>
    <x v="2"/>
    <x v="16"/>
    <n v="38"/>
    <n v="7"/>
    <n v="6"/>
    <n v="3"/>
    <n v="4"/>
    <n v="9"/>
    <n v="9"/>
    <n v="46"/>
    <n v="48"/>
    <n v="56"/>
    <n v="-8"/>
    <n v="22"/>
    <n v="26"/>
    <n v="21"/>
    <n v="35"/>
    <n v="1.263157894736842"/>
    <n v="1.4736842105263157"/>
  </r>
  <r>
    <x v="3"/>
    <x v="2"/>
    <n v="38"/>
    <x v="14"/>
    <x v="12"/>
    <x v="12"/>
    <n v="38"/>
    <n v="5"/>
    <n v="7"/>
    <n v="7"/>
    <n v="8"/>
    <n v="7"/>
    <n v="4"/>
    <n v="51"/>
    <n v="42"/>
    <n v="44"/>
    <n v="-2"/>
    <n v="19"/>
    <n v="23"/>
    <n v="23"/>
    <n v="21"/>
    <n v="1.1052631578947369"/>
    <n v="1.1578947368421053"/>
  </r>
  <r>
    <x v="4"/>
    <x v="2"/>
    <n v="38"/>
    <x v="18"/>
    <x v="0"/>
    <x v="6"/>
    <n v="38"/>
    <n v="5"/>
    <n v="2"/>
    <n v="6"/>
    <n v="8"/>
    <n v="8"/>
    <n v="9"/>
    <n v="35"/>
    <n v="34"/>
    <n v="53"/>
    <n v="-19"/>
    <n v="18"/>
    <n v="16"/>
    <n v="25"/>
    <n v="28"/>
    <n v="0.89473684210526316"/>
    <n v="1.3947368421052631"/>
  </r>
  <r>
    <x v="5"/>
    <x v="2"/>
    <n v="38"/>
    <x v="17"/>
    <x v="8"/>
    <x v="17"/>
    <n v="38"/>
    <n v="9"/>
    <n v="12"/>
    <n v="7"/>
    <n v="4"/>
    <n v="3"/>
    <n v="3"/>
    <n v="74"/>
    <n v="76"/>
    <n v="33"/>
    <n v="43"/>
    <n v="37"/>
    <n v="39"/>
    <n v="22"/>
    <n v="11"/>
    <n v="2"/>
    <n v="0.86842105263157898"/>
  </r>
  <r>
    <x v="6"/>
    <x v="2"/>
    <n v="38"/>
    <x v="4"/>
    <x v="12"/>
    <x v="5"/>
    <n v="38"/>
    <n v="7"/>
    <n v="4"/>
    <n v="8"/>
    <n v="7"/>
    <n v="4"/>
    <n v="8"/>
    <n v="48"/>
    <n v="50"/>
    <n v="46"/>
    <n v="4"/>
    <n v="27"/>
    <n v="23"/>
    <n v="17"/>
    <n v="29"/>
    <n v="1.3157894736842106"/>
    <n v="1.2105263157894737"/>
  </r>
  <r>
    <x v="7"/>
    <x v="2"/>
    <n v="38"/>
    <x v="4"/>
    <x v="4"/>
    <x v="1"/>
    <n v="38"/>
    <n v="9"/>
    <n v="2"/>
    <n v="2"/>
    <n v="4"/>
    <n v="8"/>
    <n v="13"/>
    <n v="39"/>
    <n v="43"/>
    <n v="66"/>
    <n v="-23"/>
    <n v="27"/>
    <n v="16"/>
    <n v="25"/>
    <n v="41"/>
    <n v="1.131578947368421"/>
    <n v="1.736842105263158"/>
  </r>
  <r>
    <x v="21"/>
    <x v="2"/>
    <n v="38"/>
    <x v="1"/>
    <x v="8"/>
    <x v="16"/>
    <n v="38"/>
    <n v="4"/>
    <n v="5"/>
    <n v="6"/>
    <n v="5"/>
    <n v="9"/>
    <n v="9"/>
    <n v="38"/>
    <n v="42"/>
    <n v="79"/>
    <n v="-37"/>
    <n v="19"/>
    <n v="23"/>
    <n v="38"/>
    <n v="41"/>
    <n v="1.1052631578947369"/>
    <n v="2.0789473684210527"/>
  </r>
  <r>
    <x v="8"/>
    <x v="2"/>
    <n v="38"/>
    <x v="0"/>
    <x v="5"/>
    <x v="4"/>
    <n v="38"/>
    <n v="10"/>
    <n v="4"/>
    <n v="4"/>
    <n v="6"/>
    <n v="5"/>
    <n v="9"/>
    <n v="52"/>
    <n v="62"/>
    <n v="59"/>
    <n v="3"/>
    <n v="34"/>
    <n v="28"/>
    <n v="23"/>
    <n v="36"/>
    <n v="1.631578947368421"/>
    <n v="1.5526315789473684"/>
  </r>
  <r>
    <x v="9"/>
    <x v="2"/>
    <n v="38"/>
    <x v="20"/>
    <x v="1"/>
    <x v="19"/>
    <n v="38"/>
    <n v="15"/>
    <n v="13"/>
    <n v="4"/>
    <n v="4"/>
    <n v="0"/>
    <n v="2"/>
    <n v="92"/>
    <n v="94"/>
    <n v="26"/>
    <n v="68"/>
    <n v="49"/>
    <n v="45"/>
    <n v="9"/>
    <n v="17"/>
    <n v="2.4736842105263159"/>
    <n v="0.68421052631578949"/>
  </r>
  <r>
    <x v="10"/>
    <x v="2"/>
    <n v="38"/>
    <x v="21"/>
    <x v="4"/>
    <x v="7"/>
    <n v="38"/>
    <n v="15"/>
    <n v="14"/>
    <n v="2"/>
    <n v="4"/>
    <n v="2"/>
    <n v="1"/>
    <n v="93"/>
    <n v="99"/>
    <n v="26"/>
    <n v="73"/>
    <n v="58"/>
    <n v="41"/>
    <n v="15"/>
    <n v="11"/>
    <n v="2.6052631578947367"/>
    <n v="0.68421052631578949"/>
  </r>
  <r>
    <x v="11"/>
    <x v="2"/>
    <n v="38"/>
    <x v="10"/>
    <x v="5"/>
    <x v="5"/>
    <n v="38"/>
    <n v="10"/>
    <n v="6"/>
    <n v="5"/>
    <n v="5"/>
    <n v="4"/>
    <n v="8"/>
    <n v="58"/>
    <n v="57"/>
    <n v="57"/>
    <n v="0"/>
    <n v="32"/>
    <n v="25"/>
    <n v="22"/>
    <n v="35"/>
    <n v="1.5"/>
    <n v="1.5"/>
  </r>
  <r>
    <x v="12"/>
    <x v="2"/>
    <n v="38"/>
    <x v="5"/>
    <x v="5"/>
    <x v="3"/>
    <n v="38"/>
    <n v="8"/>
    <n v="5"/>
    <n v="6"/>
    <n v="4"/>
    <n v="5"/>
    <n v="10"/>
    <n v="49"/>
    <n v="44"/>
    <n v="62"/>
    <n v="-18"/>
    <n v="26"/>
    <n v="18"/>
    <n v="27"/>
    <n v="35"/>
    <n v="1.1578947368421053"/>
    <n v="1.631578947368421"/>
  </r>
  <r>
    <x v="13"/>
    <x v="2"/>
    <n v="38"/>
    <x v="9"/>
    <x v="2"/>
    <x v="20"/>
    <n v="38"/>
    <n v="3"/>
    <n v="2"/>
    <n v="3"/>
    <n v="4"/>
    <n v="13"/>
    <n v="13"/>
    <n v="22"/>
    <n v="23"/>
    <n v="84"/>
    <n v="-61"/>
    <n v="12"/>
    <n v="11"/>
    <n v="43"/>
    <n v="41"/>
    <n v="0.60526315789473684"/>
    <n v="2.2105263157894739"/>
  </r>
  <r>
    <x v="15"/>
    <x v="2"/>
    <n v="38"/>
    <x v="1"/>
    <x v="9"/>
    <x v="10"/>
    <n v="38"/>
    <n v="6"/>
    <n v="3"/>
    <n v="7"/>
    <n v="6"/>
    <n v="6"/>
    <n v="10"/>
    <n v="40"/>
    <n v="43"/>
    <n v="67"/>
    <n v="-24"/>
    <n v="23"/>
    <n v="20"/>
    <n v="24"/>
    <n v="43"/>
    <n v="1.131578947368421"/>
    <n v="1.763157894736842"/>
  </r>
  <r>
    <x v="16"/>
    <x v="2"/>
    <n v="38"/>
    <x v="19"/>
    <x v="10"/>
    <x v="12"/>
    <n v="38"/>
    <n v="13"/>
    <n v="9"/>
    <n v="1"/>
    <n v="4"/>
    <n v="5"/>
    <n v="6"/>
    <n v="71"/>
    <n v="69"/>
    <n v="40"/>
    <n v="29"/>
    <n v="38"/>
    <n v="31"/>
    <n v="19"/>
    <n v="21"/>
    <n v="1.8157894736842106"/>
    <n v="1.0526315789473684"/>
  </r>
  <r>
    <x v="17"/>
    <x v="2"/>
    <n v="38"/>
    <x v="22"/>
    <x v="10"/>
    <x v="11"/>
    <n v="38"/>
    <n v="2"/>
    <n v="4"/>
    <n v="2"/>
    <n v="3"/>
    <n v="15"/>
    <n v="12"/>
    <n v="23"/>
    <n v="34"/>
    <n v="77"/>
    <n v="-43"/>
    <n v="17"/>
    <n v="17"/>
    <n v="46"/>
    <n v="31"/>
    <n v="0.89473684210526316"/>
    <n v="2.0263157894736841"/>
  </r>
  <r>
    <x v="18"/>
    <x v="2"/>
    <n v="38"/>
    <x v="10"/>
    <x v="1"/>
    <x v="4"/>
    <n v="38"/>
    <n v="9"/>
    <n v="7"/>
    <n v="5"/>
    <n v="3"/>
    <n v="5"/>
    <n v="9"/>
    <n v="56"/>
    <n v="60"/>
    <n v="51"/>
    <n v="9"/>
    <n v="33"/>
    <n v="27"/>
    <n v="26"/>
    <n v="25"/>
    <n v="1.5789473684210527"/>
    <n v="1.3421052631578947"/>
  </r>
  <r>
    <x v="19"/>
    <x v="2"/>
    <n v="38"/>
    <x v="2"/>
    <x v="4"/>
    <x v="6"/>
    <n v="38"/>
    <n v="7"/>
    <n v="8"/>
    <n v="3"/>
    <n v="3"/>
    <n v="9"/>
    <n v="8"/>
    <n v="51"/>
    <n v="38"/>
    <n v="43"/>
    <n v="-5"/>
    <n v="20"/>
    <n v="18"/>
    <n v="25"/>
    <n v="18"/>
    <n v="1"/>
    <n v="1.131578947368421"/>
  </r>
  <r>
    <x v="0"/>
    <x v="3"/>
    <n v="18"/>
    <x v="2"/>
    <x v="11"/>
    <x v="21"/>
    <n v="18"/>
    <n v="7"/>
    <n v="8"/>
    <n v="1"/>
    <n v="1"/>
    <n v="0"/>
    <n v="1"/>
    <n v="47"/>
    <n v="42"/>
    <n v="14"/>
    <n v="28"/>
    <n v="22"/>
    <n v="20"/>
    <n v="8"/>
    <n v="6"/>
    <n v="1.1052631578947369"/>
    <n v="0.36842105263157893"/>
  </r>
  <r>
    <x v="1"/>
    <x v="3"/>
    <n v="19"/>
    <x v="18"/>
    <x v="13"/>
    <x v="9"/>
    <n v="19"/>
    <n v="5"/>
    <n v="2"/>
    <n v="2"/>
    <n v="2"/>
    <n v="3"/>
    <n v="5"/>
    <n v="25"/>
    <n v="22"/>
    <n v="27"/>
    <n v="-5"/>
    <n v="15"/>
    <n v="7"/>
    <n v="11"/>
    <n v="16"/>
    <n v="0.57894736842105265"/>
    <n v="0.71052631578947367"/>
  </r>
  <r>
    <x v="2"/>
    <x v="3"/>
    <n v="19"/>
    <x v="23"/>
    <x v="13"/>
    <x v="12"/>
    <n v="19"/>
    <n v="3"/>
    <n v="1"/>
    <n v="2"/>
    <n v="2"/>
    <n v="4"/>
    <n v="7"/>
    <n v="16"/>
    <n v="18"/>
    <n v="41"/>
    <n v="-23"/>
    <n v="9"/>
    <n v="9"/>
    <n v="10"/>
    <n v="31"/>
    <n v="0.47368421052631576"/>
    <n v="1.0789473684210527"/>
  </r>
  <r>
    <x v="23"/>
    <x v="3"/>
    <n v="19"/>
    <x v="18"/>
    <x v="1"/>
    <x v="22"/>
    <n v="19"/>
    <n v="5"/>
    <n v="2"/>
    <n v="4"/>
    <n v="4"/>
    <n v="1"/>
    <n v="3"/>
    <n v="29"/>
    <n v="32"/>
    <n v="28"/>
    <n v="4"/>
    <n v="20"/>
    <n v="12"/>
    <n v="10"/>
    <n v="18"/>
    <n v="0.84210526315789469"/>
    <n v="0.73684210526315785"/>
  </r>
  <r>
    <x v="3"/>
    <x v="3"/>
    <n v="18"/>
    <x v="1"/>
    <x v="6"/>
    <x v="17"/>
    <n v="18"/>
    <n v="4"/>
    <n v="5"/>
    <n v="2"/>
    <n v="1"/>
    <n v="3"/>
    <n v="3"/>
    <n v="30"/>
    <n v="35"/>
    <n v="25"/>
    <n v="10"/>
    <n v="16"/>
    <n v="19"/>
    <n v="10"/>
    <n v="15"/>
    <n v="0.92105263157894735"/>
    <n v="0.65789473684210531"/>
  </r>
  <r>
    <x v="5"/>
    <x v="3"/>
    <n v="19"/>
    <x v="11"/>
    <x v="13"/>
    <x v="23"/>
    <n v="19"/>
    <n v="5"/>
    <n v="3"/>
    <n v="2"/>
    <n v="2"/>
    <n v="2"/>
    <n v="5"/>
    <n v="28"/>
    <n v="22"/>
    <n v="21"/>
    <n v="1"/>
    <n v="13"/>
    <n v="9"/>
    <n v="7"/>
    <n v="14"/>
    <n v="0.57894736842105265"/>
    <n v="0.55263157894736847"/>
  </r>
  <r>
    <x v="6"/>
    <x v="3"/>
    <n v="19"/>
    <x v="22"/>
    <x v="10"/>
    <x v="9"/>
    <n v="19"/>
    <n v="4"/>
    <n v="2"/>
    <n v="2"/>
    <n v="3"/>
    <n v="4"/>
    <n v="4"/>
    <n v="23"/>
    <n v="18"/>
    <n v="27"/>
    <n v="-9"/>
    <n v="11"/>
    <n v="7"/>
    <n v="16"/>
    <n v="11"/>
    <n v="0.47368421052631576"/>
    <n v="0.71052631578947367"/>
  </r>
  <r>
    <x v="7"/>
    <x v="3"/>
    <n v="19"/>
    <x v="24"/>
    <x v="4"/>
    <x v="0"/>
    <n v="19"/>
    <n v="2"/>
    <n v="1"/>
    <n v="2"/>
    <n v="4"/>
    <n v="6"/>
    <n v="4"/>
    <n v="15"/>
    <n v="15"/>
    <n v="26"/>
    <n v="-11"/>
    <n v="9"/>
    <n v="6"/>
    <n v="14"/>
    <n v="12"/>
    <n v="0.39473684210526316"/>
    <n v="0.68421052631578949"/>
  </r>
  <r>
    <x v="20"/>
    <x v="3"/>
    <n v="20"/>
    <x v="1"/>
    <x v="13"/>
    <x v="23"/>
    <n v="20"/>
    <n v="5"/>
    <n v="4"/>
    <n v="3"/>
    <n v="1"/>
    <n v="2"/>
    <n v="5"/>
    <n v="31"/>
    <n v="32"/>
    <n v="29"/>
    <n v="3"/>
    <n v="18"/>
    <n v="14"/>
    <n v="15"/>
    <n v="14"/>
    <n v="0.84210526315789469"/>
    <n v="0.76315789473684215"/>
  </r>
  <r>
    <x v="21"/>
    <x v="3"/>
    <n v="18"/>
    <x v="23"/>
    <x v="10"/>
    <x v="8"/>
    <n v="18"/>
    <n v="3"/>
    <n v="1"/>
    <n v="3"/>
    <n v="2"/>
    <n v="3"/>
    <n v="6"/>
    <n v="17"/>
    <n v="26"/>
    <n v="33"/>
    <n v="-7"/>
    <n v="15"/>
    <n v="11"/>
    <n v="14"/>
    <n v="19"/>
    <n v="0.68421052631578949"/>
    <n v="0.86842105263157898"/>
  </r>
  <r>
    <x v="8"/>
    <x v="3"/>
    <n v="19"/>
    <x v="9"/>
    <x v="11"/>
    <x v="5"/>
    <n v="19"/>
    <n v="2"/>
    <n v="3"/>
    <n v="2"/>
    <n v="0"/>
    <n v="5"/>
    <n v="7"/>
    <n v="17"/>
    <n v="26"/>
    <n v="33"/>
    <n v="-7"/>
    <n v="9"/>
    <n v="17"/>
    <n v="10"/>
    <n v="23"/>
    <n v="0.68421052631578949"/>
    <n v="0.86842105263157898"/>
  </r>
  <r>
    <x v="9"/>
    <x v="3"/>
    <n v="18"/>
    <x v="11"/>
    <x v="13"/>
    <x v="17"/>
    <n v="18"/>
    <n v="6"/>
    <n v="2"/>
    <n v="2"/>
    <n v="2"/>
    <n v="1"/>
    <n v="5"/>
    <n v="28"/>
    <n v="34"/>
    <n v="25"/>
    <n v="9"/>
    <n v="23"/>
    <n v="11"/>
    <n v="9"/>
    <n v="16"/>
    <n v="0.89473684210526316"/>
    <n v="0.65789473684210531"/>
  </r>
  <r>
    <x v="10"/>
    <x v="3"/>
    <n v="19"/>
    <x v="5"/>
    <x v="6"/>
    <x v="7"/>
    <n v="19"/>
    <n v="8"/>
    <n v="5"/>
    <n v="1"/>
    <n v="2"/>
    <n v="1"/>
    <n v="2"/>
    <n v="42"/>
    <n v="50"/>
    <n v="20"/>
    <n v="30"/>
    <n v="35"/>
    <n v="15"/>
    <n v="12"/>
    <n v="8"/>
    <n v="1.3157894736842106"/>
    <n v="0.52631578947368418"/>
  </r>
  <r>
    <x v="11"/>
    <x v="3"/>
    <n v="19"/>
    <x v="14"/>
    <x v="6"/>
    <x v="22"/>
    <n v="19"/>
    <n v="7"/>
    <n v="5"/>
    <n v="1"/>
    <n v="2"/>
    <n v="1"/>
    <n v="3"/>
    <n v="39"/>
    <n v="30"/>
    <n v="22"/>
    <n v="8"/>
    <n v="17"/>
    <n v="13"/>
    <n v="5"/>
    <n v="17"/>
    <n v="0.78947368421052633"/>
    <n v="0.57894736842105265"/>
  </r>
  <r>
    <x v="12"/>
    <x v="3"/>
    <n v="19"/>
    <x v="12"/>
    <x v="1"/>
    <x v="21"/>
    <n v="19"/>
    <n v="6"/>
    <n v="4"/>
    <n v="4"/>
    <n v="4"/>
    <n v="0"/>
    <n v="1"/>
    <n v="38"/>
    <n v="33"/>
    <n v="11"/>
    <n v="22"/>
    <n v="18"/>
    <n v="15"/>
    <n v="5"/>
    <n v="6"/>
    <n v="0.86842105263157898"/>
    <n v="0.28947368421052633"/>
  </r>
  <r>
    <x v="24"/>
    <x v="3"/>
    <n v="19"/>
    <x v="9"/>
    <x v="10"/>
    <x v="8"/>
    <n v="19"/>
    <n v="4"/>
    <n v="1"/>
    <n v="3"/>
    <n v="2"/>
    <n v="3"/>
    <n v="6"/>
    <n v="20"/>
    <n v="15"/>
    <n v="34"/>
    <n v="-19"/>
    <n v="13"/>
    <n v="2"/>
    <n v="12"/>
    <n v="22"/>
    <n v="0.39473684210526316"/>
    <n v="0.89473684210526316"/>
  </r>
  <r>
    <x v="15"/>
    <x v="3"/>
    <n v="19"/>
    <x v="23"/>
    <x v="6"/>
    <x v="5"/>
    <n v="19"/>
    <n v="1"/>
    <n v="3"/>
    <n v="3"/>
    <n v="0"/>
    <n v="5"/>
    <n v="7"/>
    <n v="15"/>
    <n v="17"/>
    <n v="34"/>
    <n v="-17"/>
    <n v="9"/>
    <n v="8"/>
    <n v="16"/>
    <n v="18"/>
    <n v="0.44736842105263158"/>
    <n v="0.89473684210526316"/>
  </r>
  <r>
    <x v="16"/>
    <x v="3"/>
    <n v="20"/>
    <x v="12"/>
    <x v="6"/>
    <x v="23"/>
    <n v="20"/>
    <n v="6"/>
    <n v="4"/>
    <n v="0"/>
    <n v="3"/>
    <n v="4"/>
    <n v="3"/>
    <n v="33"/>
    <n v="39"/>
    <n v="31"/>
    <n v="8"/>
    <n v="21"/>
    <n v="18"/>
    <n v="15"/>
    <n v="16"/>
    <n v="1.0263157894736843"/>
    <n v="0.81578947368421051"/>
  </r>
  <r>
    <x v="18"/>
    <x v="3"/>
    <n v="19"/>
    <x v="23"/>
    <x v="6"/>
    <x v="5"/>
    <n v="19"/>
    <n v="3"/>
    <n v="1"/>
    <n v="1"/>
    <n v="2"/>
    <n v="5"/>
    <n v="7"/>
    <n v="15"/>
    <n v="15"/>
    <n v="25"/>
    <n v="-10"/>
    <n v="9"/>
    <n v="6"/>
    <n v="12"/>
    <n v="13"/>
    <n v="0.39473684210526316"/>
    <n v="0.65789473684210531"/>
  </r>
  <r>
    <x v="19"/>
    <x v="3"/>
    <n v="19"/>
    <x v="23"/>
    <x v="10"/>
    <x v="0"/>
    <n v="19"/>
    <n v="3"/>
    <n v="1"/>
    <n v="2"/>
    <n v="3"/>
    <n v="5"/>
    <n v="5"/>
    <n v="17"/>
    <n v="12"/>
    <n v="27"/>
    <n v="-15"/>
    <n v="6"/>
    <n v="6"/>
    <n v="14"/>
    <n v="13"/>
    <n v="0.31578947368421051"/>
    <n v="0.710526315789473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A7A935-39BC-4BEC-94B8-A3D18A711071}"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L29" firstHeaderRow="0" firstDataRow="1" firstDataCol="1" rowPageCount="1" colPageCount="1"/>
  <pivotFields count="23">
    <pivotField axis="axisRow" showAll="0">
      <items count="26">
        <item x="0"/>
        <item x="1"/>
        <item x="2"/>
        <item x="23"/>
        <item x="3"/>
        <item x="4"/>
        <item x="5"/>
        <item x="6"/>
        <item x="7"/>
        <item x="20"/>
        <item x="21"/>
        <item x="8"/>
        <item x="9"/>
        <item x="10"/>
        <item x="11"/>
        <item x="12"/>
        <item x="13"/>
        <item x="24"/>
        <item x="14"/>
        <item x="15"/>
        <item x="16"/>
        <item x="17"/>
        <item x="22"/>
        <item x="18"/>
        <item x="19"/>
        <item t="default"/>
      </items>
    </pivotField>
    <pivotField axis="axisPage" showAll="0">
      <items count="5">
        <item x="0"/>
        <item x="1"/>
        <item x="2"/>
        <item x="3"/>
        <item t="default"/>
      </items>
    </pivotField>
    <pivotField showAll="0"/>
    <pivotField dataField="1" showAll="0"/>
    <pivotField dataField="1" showAll="0">
      <items count="15">
        <item x="11"/>
        <item x="6"/>
        <item x="13"/>
        <item x="10"/>
        <item x="4"/>
        <item x="2"/>
        <item x="1"/>
        <item x="3"/>
        <item x="5"/>
        <item x="8"/>
        <item x="7"/>
        <item x="9"/>
        <item x="0"/>
        <item x="12"/>
        <item t="default"/>
      </items>
    </pivotField>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dataField="1" numFmtId="43" showAll="0"/>
    <pivotField dataField="1" numFmtId="43"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11">
    <i>
      <x/>
    </i>
    <i i="1">
      <x v="1"/>
    </i>
    <i i="2">
      <x v="2"/>
    </i>
    <i i="3">
      <x v="3"/>
    </i>
    <i i="4">
      <x v="4"/>
    </i>
    <i i="5">
      <x v="5"/>
    </i>
    <i i="6">
      <x v="6"/>
    </i>
    <i i="7">
      <x v="7"/>
    </i>
    <i i="8">
      <x v="8"/>
    </i>
    <i i="9">
      <x v="9"/>
    </i>
    <i i="10">
      <x v="10"/>
    </i>
  </colItems>
  <pageFields count="1">
    <pageField fld="1" hier="-1"/>
  </pageFields>
  <dataFields count="11">
    <dataField name="Sum of Total Draw" fld="4" baseField="0" baseItem="0"/>
    <dataField name="Sum of Total Lost" fld="5" baseField="0" baseItem="0"/>
    <dataField name="Sum of Points" fld="13" baseField="0" baseItem="0"/>
    <dataField name="Sum of Away Draw" fld="10" baseField="0" baseItem="0"/>
    <dataField name="Sum of Home Lose " fld="11" baseField="0" baseItem="0"/>
    <dataField name="Sum of Away Lose" fld="12" baseField="0" baseItem="0"/>
    <dataField name="Sum of Goals Score" fld="14" baseField="0" baseItem="0"/>
    <dataField name="Sum of Goals Concede" fld="15" baseField="0" baseItem="0"/>
    <dataField name="Sum of Avg goals per game" fld="21" baseField="0" baseItem="0"/>
    <dataField name="Sum of Avg goals coceded per game" fld="22" baseField="0" baseItem="0"/>
    <dataField name="Sum of Total Win" fld="3" baseField="0" baseItem="0"/>
  </dataFields>
  <chartFormats count="11">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 chart="0" format="9" series="1">
      <pivotArea type="data" outline="0" fieldPosition="0">
        <references count="1">
          <reference field="4294967294" count="1" selected="0">
            <x v="4"/>
          </reference>
        </references>
      </pivotArea>
    </chartFormat>
    <chartFormat chart="0" format="10" series="1">
      <pivotArea type="data" outline="0" fieldPosition="0">
        <references count="1">
          <reference field="4294967294" count="1" selected="0">
            <x v="5"/>
          </reference>
        </references>
      </pivotArea>
    </chartFormat>
    <chartFormat chart="0" format="11" series="1">
      <pivotArea type="data" outline="0" fieldPosition="0">
        <references count="1">
          <reference field="4294967294" count="1" selected="0">
            <x v="6"/>
          </reference>
        </references>
      </pivotArea>
    </chartFormat>
    <chartFormat chart="0" format="12" series="1">
      <pivotArea type="data" outline="0" fieldPosition="0">
        <references count="1">
          <reference field="4294967294" count="1" selected="0">
            <x v="7"/>
          </reference>
        </references>
      </pivotArea>
    </chartFormat>
    <chartFormat chart="0" format="13" series="1">
      <pivotArea type="data" outline="0" fieldPosition="0">
        <references count="1">
          <reference field="4294967294" count="1" selected="0">
            <x v="8"/>
          </reference>
        </references>
      </pivotArea>
    </chartFormat>
    <chartFormat chart="0" format="14" series="1">
      <pivotArea type="data" outline="0" fieldPosition="0">
        <references count="1">
          <reference field="4294967294" count="1" selected="0">
            <x v="9"/>
          </reference>
        </references>
      </pivotArea>
    </chartFormat>
    <chartFormat chart="0" format="16" series="1">
      <pivotArea type="data" outline="0" fieldPosition="0">
        <references count="1">
          <reference field="429496729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38586D-AAE9-461A-B7D3-A9F5E9CE52E9}"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L29" firstHeaderRow="0" firstDataRow="1" firstDataCol="1" rowPageCount="1" colPageCount="1"/>
  <pivotFields count="23">
    <pivotField axis="axisRow" showAll="0">
      <items count="26">
        <item x="0"/>
        <item x="1"/>
        <item x="2"/>
        <item x="23"/>
        <item x="3"/>
        <item x="4"/>
        <item x="5"/>
        <item x="6"/>
        <item x="7"/>
        <item x="20"/>
        <item x="21"/>
        <item x="8"/>
        <item x="9"/>
        <item x="10"/>
        <item x="11"/>
        <item x="12"/>
        <item x="13"/>
        <item x="24"/>
        <item x="14"/>
        <item x="15"/>
        <item x="16"/>
        <item x="17"/>
        <item x="22"/>
        <item x="18"/>
        <item x="19"/>
        <item t="default"/>
      </items>
    </pivotField>
    <pivotField axis="axisPage" showAll="0">
      <items count="5">
        <item x="0"/>
        <item x="1"/>
        <item x="2"/>
        <item x="3"/>
        <item t="default"/>
      </items>
    </pivotField>
    <pivotField dataField="1" showAll="0"/>
    <pivotField dataField="1" showAll="0"/>
    <pivotField dataField="1" showAll="0">
      <items count="15">
        <item x="11"/>
        <item x="6"/>
        <item x="13"/>
        <item x="10"/>
        <item x="4"/>
        <item x="2"/>
        <item x="1"/>
        <item x="3"/>
        <item x="5"/>
        <item x="8"/>
        <item x="7"/>
        <item x="9"/>
        <item x="0"/>
        <item x="12"/>
        <item t="default"/>
      </items>
    </pivotField>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10">
    <i>
      <x/>
    </i>
    <i i="1">
      <x v="1"/>
    </i>
    <i i="2">
      <x v="2"/>
    </i>
    <i i="3">
      <x v="3"/>
    </i>
    <i i="4">
      <x v="4"/>
    </i>
    <i i="5">
      <x v="5"/>
    </i>
    <i i="6">
      <x v="6"/>
    </i>
    <i i="7">
      <x v="7"/>
    </i>
    <i i="8">
      <x v="8"/>
    </i>
    <i i="9">
      <x v="9"/>
    </i>
  </colItems>
  <pageFields count="1">
    <pageField fld="1" hier="-1"/>
  </pageFields>
  <dataFields count="10">
    <dataField name="Sum of Total Game" fld="2" baseField="0" baseItem="0"/>
    <dataField name="Sum of Total Win" fld="3" baseField="0" baseItem="0"/>
    <dataField name="Sum of Total Draw" fld="4" baseField="0" baseItem="0"/>
    <dataField name="Sum of Total Lost" fld="5" baseField="0" baseItem="0"/>
    <dataField name="Sum of Points" fld="13" baseField="0" baseItem="0"/>
    <dataField name="Sum of Goals Score" fld="14" baseField="0" baseItem="0"/>
    <dataField name="Sum of Goals Concede" fld="15" baseField="0" baseItem="0"/>
    <dataField name="Sum of Goal Difference" fld="16" baseField="0" baseItem="0"/>
    <dataField name="Sum of Avg goals per game" fld="21" baseField="0" baseItem="0" numFmtId="2"/>
    <dataField name="Sum of Avg goals coceded per game" fld="22" baseField="0" baseItem="0" numFmtId="2"/>
  </dataFields>
  <formats count="2">
    <format dxfId="798">
      <pivotArea field="0" type="button" dataOnly="0" labelOnly="1" outline="0" axis="axisRow" fieldPosition="0"/>
    </format>
    <format dxfId="797">
      <pivotArea dataOnly="0" labelOnly="1" outline="0" fieldPosition="0">
        <references count="1">
          <reference field="4294967294" count="10">
            <x v="0"/>
            <x v="1"/>
            <x v="2"/>
            <x v="3"/>
            <x v="4"/>
            <x v="5"/>
            <x v="6"/>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0AF755-57E5-4430-BCF0-5934AFAECB96}" name="PivotTable7"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P32:S68" firstHeaderRow="0" firstDataRow="1" firstDataCol="1"/>
  <pivotFields count="23">
    <pivotField axis="axisRow" showAll="0" sortType="descending">
      <items count="26">
        <item x="0"/>
        <item x="1"/>
        <item h="1" x="2"/>
        <item h="1" x="23"/>
        <item x="3"/>
        <item x="4"/>
        <item x="5"/>
        <item x="6"/>
        <item x="7"/>
        <item x="20"/>
        <item x="21"/>
        <item x="8"/>
        <item x="9"/>
        <item x="10"/>
        <item x="11"/>
        <item x="12"/>
        <item x="13"/>
        <item x="24"/>
        <item x="14"/>
        <item x="15"/>
        <item x="16"/>
        <item x="17"/>
        <item x="22"/>
        <item x="18"/>
        <item x="19"/>
        <item t="default"/>
      </items>
      <autoSortScope>
        <pivotArea dataOnly="0" outline="0" fieldPosition="0">
          <references count="1">
            <reference field="4294967294" count="1" selected="0">
              <x v="0"/>
            </reference>
          </references>
        </pivotArea>
      </autoSortScope>
    </pivotField>
    <pivotField axis="axisRow" showAll="0">
      <items count="5">
        <item h="1" x="0"/>
        <item h="1" x="1"/>
        <item h="1" x="2"/>
        <item x="3"/>
        <item t="default"/>
      </items>
    </pivotField>
    <pivotField showAll="0"/>
    <pivotField showAll="0"/>
    <pivotField showAll="0">
      <items count="15">
        <item x="11"/>
        <item x="6"/>
        <item x="13"/>
        <item x="10"/>
        <item x="4"/>
        <item x="2"/>
        <item x="1"/>
        <item x="3"/>
        <item x="5"/>
        <item x="8"/>
        <item x="7"/>
        <item x="9"/>
        <item x="0"/>
        <item x="12"/>
        <item t="default"/>
      </items>
    </pivotField>
    <pivotField dataField="1" showAll="0">
      <items count="25">
        <item x="21"/>
        <item x="19"/>
        <item x="7"/>
        <item x="22"/>
        <item x="17"/>
        <item x="23"/>
        <item x="9"/>
        <item x="8"/>
        <item x="0"/>
        <item x="12"/>
        <item x="5"/>
        <item x="15"/>
        <item x="4"/>
        <item x="3"/>
        <item x="10"/>
        <item x="6"/>
        <item h="1" x="16"/>
        <item x="14"/>
        <item x="13"/>
        <item x="1"/>
        <item x="2"/>
        <item x="20"/>
        <item x="11"/>
        <item x="18"/>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numFmtId="43" showAll="0"/>
    <pivotField numFmtId="43" showAll="0"/>
  </pivotFields>
  <rowFields count="2">
    <field x="0"/>
    <field x="1"/>
  </rowFields>
  <rowItems count="36">
    <i>
      <x v="19"/>
    </i>
    <i r="1">
      <x v="3"/>
    </i>
    <i>
      <x v="23"/>
    </i>
    <i r="1">
      <x v="3"/>
    </i>
    <i>
      <x v="11"/>
    </i>
    <i r="1">
      <x v="3"/>
    </i>
    <i>
      <x v="24"/>
    </i>
    <i r="1">
      <x v="3"/>
    </i>
    <i>
      <x v="8"/>
    </i>
    <i r="1">
      <x v="3"/>
    </i>
    <i>
      <x v="17"/>
    </i>
    <i r="1">
      <x v="3"/>
    </i>
    <i>
      <x v="10"/>
    </i>
    <i r="1">
      <x v="3"/>
    </i>
    <i>
      <x v="1"/>
    </i>
    <i r="1">
      <x v="3"/>
    </i>
    <i>
      <x v="7"/>
    </i>
    <i r="1">
      <x v="3"/>
    </i>
    <i>
      <x v="20"/>
    </i>
    <i r="1">
      <x v="3"/>
    </i>
    <i>
      <x v="9"/>
    </i>
    <i r="1">
      <x v="3"/>
    </i>
    <i>
      <x v="6"/>
    </i>
    <i r="1">
      <x v="3"/>
    </i>
    <i>
      <x v="4"/>
    </i>
    <i r="1">
      <x v="3"/>
    </i>
    <i>
      <x v="12"/>
    </i>
    <i r="1">
      <x v="3"/>
    </i>
    <i>
      <x v="14"/>
    </i>
    <i r="1">
      <x v="3"/>
    </i>
    <i>
      <x v="13"/>
    </i>
    <i r="1">
      <x v="3"/>
    </i>
    <i>
      <x/>
    </i>
    <i r="1">
      <x v="3"/>
    </i>
    <i>
      <x v="15"/>
    </i>
    <i r="1">
      <x v="3"/>
    </i>
  </rowItems>
  <colFields count="1">
    <field x="-2"/>
  </colFields>
  <colItems count="3">
    <i>
      <x/>
    </i>
    <i i="1">
      <x v="1"/>
    </i>
    <i i="2">
      <x v="2"/>
    </i>
  </colItems>
  <dataFields count="3">
    <dataField name="Total Lost " fld="5" baseField="0" baseItem="0"/>
    <dataField name="Home Lose" fld="11" baseField="0" baseItem="0"/>
    <dataField name="Away Lose " fld="12" baseField="0" baseItem="0"/>
  </dataFields>
  <formats count="1">
    <format dxfId="165">
      <pivotArea field="0" type="button" dataOnly="0" labelOnly="1" outline="0" axis="axisRow" fieldPosition="0"/>
    </format>
  </format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1"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080C3F-7613-4FCA-AAF1-96BB9C5441B8}" name="PivotTable6"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J33:M69" firstHeaderRow="0" firstDataRow="1" firstDataCol="1"/>
  <pivotFields count="23">
    <pivotField axis="axisRow" showAll="0">
      <items count="26">
        <item x="0"/>
        <item x="1"/>
        <item h="1" x="2"/>
        <item h="1" x="23"/>
        <item x="3"/>
        <item x="4"/>
        <item x="5"/>
        <item x="6"/>
        <item x="7"/>
        <item x="20"/>
        <item x="21"/>
        <item x="8"/>
        <item x="9"/>
        <item x="10"/>
        <item x="11"/>
        <item x="12"/>
        <item x="13"/>
        <item x="24"/>
        <item x="14"/>
        <item x="15"/>
        <item x="16"/>
        <item x="17"/>
        <item x="22"/>
        <item x="18"/>
        <item x="19"/>
        <item t="default"/>
      </items>
    </pivotField>
    <pivotField axis="axisRow" showAll="0">
      <items count="5">
        <item h="1" x="0"/>
        <item h="1" x="1"/>
        <item h="1" x="2"/>
        <item x="3"/>
        <item t="default"/>
      </items>
    </pivotField>
    <pivotField showAll="0"/>
    <pivotField showAll="0"/>
    <pivotField dataField="1" showAll="0">
      <items count="15">
        <item x="11"/>
        <item x="6"/>
        <item x="13"/>
        <item x="10"/>
        <item x="4"/>
        <item x="2"/>
        <item x="1"/>
        <item x="3"/>
        <item x="5"/>
        <item x="8"/>
        <item x="7"/>
        <item x="9"/>
        <item x="0"/>
        <item x="12"/>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numFmtId="43" showAll="0"/>
    <pivotField numFmtId="43" showAll="0"/>
  </pivotFields>
  <rowFields count="2">
    <field x="0"/>
    <field x="1"/>
  </rowFields>
  <rowItems count="36">
    <i>
      <x/>
    </i>
    <i r="1">
      <x v="3"/>
    </i>
    <i>
      <x v="1"/>
    </i>
    <i r="1">
      <x v="3"/>
    </i>
    <i>
      <x v="4"/>
    </i>
    <i r="1">
      <x v="3"/>
    </i>
    <i>
      <x v="6"/>
    </i>
    <i r="1">
      <x v="3"/>
    </i>
    <i>
      <x v="7"/>
    </i>
    <i r="1">
      <x v="3"/>
    </i>
    <i>
      <x v="8"/>
    </i>
    <i r="1">
      <x v="3"/>
    </i>
    <i>
      <x v="9"/>
    </i>
    <i r="1">
      <x v="3"/>
    </i>
    <i>
      <x v="10"/>
    </i>
    <i r="1">
      <x v="3"/>
    </i>
    <i>
      <x v="11"/>
    </i>
    <i r="1">
      <x v="3"/>
    </i>
    <i>
      <x v="12"/>
    </i>
    <i r="1">
      <x v="3"/>
    </i>
    <i>
      <x v="13"/>
    </i>
    <i r="1">
      <x v="3"/>
    </i>
    <i>
      <x v="14"/>
    </i>
    <i r="1">
      <x v="3"/>
    </i>
    <i>
      <x v="15"/>
    </i>
    <i r="1">
      <x v="3"/>
    </i>
    <i>
      <x v="17"/>
    </i>
    <i r="1">
      <x v="3"/>
    </i>
    <i>
      <x v="19"/>
    </i>
    <i r="1">
      <x v="3"/>
    </i>
    <i>
      <x v="20"/>
    </i>
    <i r="1">
      <x v="3"/>
    </i>
    <i>
      <x v="23"/>
    </i>
    <i r="1">
      <x v="3"/>
    </i>
    <i>
      <x v="24"/>
    </i>
    <i r="1">
      <x v="3"/>
    </i>
  </rowItems>
  <colFields count="1">
    <field x="-2"/>
  </colFields>
  <colItems count="3">
    <i>
      <x/>
    </i>
    <i i="1">
      <x v="1"/>
    </i>
    <i i="2">
      <x v="2"/>
    </i>
  </colItems>
  <dataFields count="3">
    <dataField name="Total Draw " fld="4" baseField="0" baseItem="0"/>
    <dataField name="Home Draw " fld="9" baseField="0" baseItem="0"/>
    <dataField name="Away Draw " fld="10" baseField="0" baseItem="0"/>
  </dataFields>
  <formats count="1">
    <format dxfId="166">
      <pivotArea field="0" type="button" dataOnly="0" labelOnly="1" outline="0" axis="axisRow"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FCA726-E5A2-492B-BF4F-7BC6FDA266BF}" name="PivotTable5"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C33:G69" firstHeaderRow="0" firstDataRow="1" firstDataCol="1"/>
  <pivotFields count="23">
    <pivotField axis="axisRow" showAll="0">
      <items count="26">
        <item x="0"/>
        <item x="1"/>
        <item h="1" x="2"/>
        <item h="1" x="23"/>
        <item x="3"/>
        <item x="4"/>
        <item x="5"/>
        <item x="6"/>
        <item x="7"/>
        <item x="20"/>
        <item x="21"/>
        <item x="8"/>
        <item x="9"/>
        <item x="10"/>
        <item x="11"/>
        <item x="12"/>
        <item x="13"/>
        <item x="24"/>
        <item x="14"/>
        <item x="15"/>
        <item x="16"/>
        <item x="17"/>
        <item x="22"/>
        <item x="18"/>
        <item x="19"/>
        <item t="default"/>
      </items>
    </pivotField>
    <pivotField axis="axisRow" showAll="0">
      <items count="5">
        <item h="1" x="0"/>
        <item h="1" x="1"/>
        <item h="1" x="2"/>
        <item x="3"/>
        <item t="default"/>
      </items>
    </pivotField>
    <pivotField showAll="0"/>
    <pivotField dataField="1" showAll="0">
      <items count="26">
        <item x="24"/>
        <item x="23"/>
        <item x="9"/>
        <item x="22"/>
        <item x="18"/>
        <item x="11"/>
        <item x="1"/>
        <item x="12"/>
        <item x="4"/>
        <item x="14"/>
        <item x="5"/>
        <item x="0"/>
        <item x="2"/>
        <item x="10"/>
        <item x="15"/>
        <item x="6"/>
        <item x="13"/>
        <item x="3"/>
        <item x="17"/>
        <item x="19"/>
        <item x="8"/>
        <item x="16"/>
        <item x="20"/>
        <item x="21"/>
        <item x="7"/>
        <item t="default"/>
      </items>
    </pivotField>
    <pivotField showAll="0">
      <items count="15">
        <item x="11"/>
        <item x="6"/>
        <item x="13"/>
        <item x="10"/>
        <item x="4"/>
        <item x="2"/>
        <item x="1"/>
        <item x="3"/>
        <item x="5"/>
        <item x="8"/>
        <item x="7"/>
        <item x="9"/>
        <item x="0"/>
        <item x="12"/>
        <item t="default"/>
      </items>
    </pivotField>
    <pivotField showAll="0"/>
    <pivotField showAll="0"/>
    <pivotField dataField="1"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43" showAll="0"/>
    <pivotField numFmtId="43" showAll="0"/>
  </pivotFields>
  <rowFields count="2">
    <field x="0"/>
    <field x="1"/>
  </rowFields>
  <rowItems count="36">
    <i>
      <x/>
    </i>
    <i r="1">
      <x v="3"/>
    </i>
    <i>
      <x v="1"/>
    </i>
    <i r="1">
      <x v="3"/>
    </i>
    <i>
      <x v="4"/>
    </i>
    <i r="1">
      <x v="3"/>
    </i>
    <i>
      <x v="6"/>
    </i>
    <i r="1">
      <x v="3"/>
    </i>
    <i>
      <x v="7"/>
    </i>
    <i r="1">
      <x v="3"/>
    </i>
    <i>
      <x v="8"/>
    </i>
    <i r="1">
      <x v="3"/>
    </i>
    <i>
      <x v="9"/>
    </i>
    <i r="1">
      <x v="3"/>
    </i>
    <i>
      <x v="10"/>
    </i>
    <i r="1">
      <x v="3"/>
    </i>
    <i>
      <x v="11"/>
    </i>
    <i r="1">
      <x v="3"/>
    </i>
    <i>
      <x v="12"/>
    </i>
    <i r="1">
      <x v="3"/>
    </i>
    <i>
      <x v="13"/>
    </i>
    <i r="1">
      <x v="3"/>
    </i>
    <i>
      <x v="14"/>
    </i>
    <i r="1">
      <x v="3"/>
    </i>
    <i>
      <x v="15"/>
    </i>
    <i r="1">
      <x v="3"/>
    </i>
    <i>
      <x v="17"/>
    </i>
    <i r="1">
      <x v="3"/>
    </i>
    <i>
      <x v="19"/>
    </i>
    <i r="1">
      <x v="3"/>
    </i>
    <i>
      <x v="20"/>
    </i>
    <i r="1">
      <x v="3"/>
    </i>
    <i>
      <x v="23"/>
    </i>
    <i r="1">
      <x v="3"/>
    </i>
    <i>
      <x v="24"/>
    </i>
    <i r="1">
      <x v="3"/>
    </i>
  </rowItems>
  <colFields count="1">
    <field x="-2"/>
  </colFields>
  <colItems count="4">
    <i>
      <x/>
    </i>
    <i i="1">
      <x v="1"/>
    </i>
    <i i="2">
      <x v="2"/>
    </i>
    <i i="3">
      <x v="3"/>
    </i>
  </colItems>
  <dataFields count="4">
    <dataField name="Sum of Total Win" fld="3" baseField="0" baseItem="0"/>
    <dataField name="Sum of Home Win" fld="7" baseField="0" baseItem="0"/>
    <dataField name="Sum of Away Win" fld="8" baseField="0" baseItem="0"/>
    <dataField name="Sum of Goals Score" fld="14" baseField="0" baseItem="0"/>
  </dataFields>
  <formats count="1">
    <format dxfId="167">
      <pivotArea field="0" type="button" dataOnly="0" labelOnly="1" outline="0" axis="axisRow" fieldPosition="0"/>
    </format>
  </formats>
  <chartFormats count="8">
    <chartFormat chart="16" format="19"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0"/>
          </reference>
        </references>
      </pivotArea>
    </chartFormat>
    <chartFormat chart="16" format="20" series="1">
      <pivotArea type="data" outline="0" fieldPosition="0">
        <references count="1">
          <reference field="4294967294" count="1" selected="0">
            <x v="1"/>
          </reference>
        </references>
      </pivotArea>
    </chartFormat>
    <chartFormat chart="13" format="12" series="1">
      <pivotArea type="data" outline="0" fieldPosition="0">
        <references count="1">
          <reference field="4294967294" count="1" selected="0">
            <x v="1"/>
          </reference>
        </references>
      </pivotArea>
    </chartFormat>
    <chartFormat chart="16" format="21" series="1">
      <pivotArea type="data" outline="0" fieldPosition="0">
        <references count="1">
          <reference field="4294967294" count="1" selected="0">
            <x v="2"/>
          </reference>
        </references>
      </pivotArea>
    </chartFormat>
    <chartFormat chart="13" format="13" series="1">
      <pivotArea type="data" outline="0" fieldPosition="0">
        <references count="1">
          <reference field="4294967294" count="1" selected="0">
            <x v="2"/>
          </reference>
        </references>
      </pivotArea>
    </chartFormat>
    <chartFormat chart="16" format="22" series="1">
      <pivotArea type="data" outline="0" fieldPosition="0">
        <references count="1">
          <reference field="4294967294" count="1" selected="0">
            <x v="3"/>
          </reference>
        </references>
      </pivotArea>
    </chartFormat>
    <chartFormat chart="13"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CC0872-22E5-4D0A-A7F2-E873FA468225}"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7:D103" firstHeaderRow="1" firstDataRow="1" firstDataCol="1"/>
  <pivotFields count="23">
    <pivotField axis="axisRow" showAll="0">
      <items count="26">
        <item x="0"/>
        <item x="1"/>
        <item x="2"/>
        <item x="23"/>
        <item x="3"/>
        <item x="4"/>
        <item x="5"/>
        <item x="6"/>
        <item x="7"/>
        <item x="20"/>
        <item x="21"/>
        <item x="8"/>
        <item x="9"/>
        <item x="10"/>
        <item x="11"/>
        <item x="12"/>
        <item x="13"/>
        <item x="24"/>
        <item x="14"/>
        <item x="15"/>
        <item x="16"/>
        <item x="17"/>
        <item x="22"/>
        <item x="18"/>
        <item x="19"/>
        <item t="default"/>
      </items>
    </pivotField>
    <pivotField showAll="0">
      <items count="5">
        <item x="0"/>
        <item x="1"/>
        <item x="2"/>
        <item x="3"/>
        <item t="default"/>
      </items>
    </pivotField>
    <pivotField showAll="0"/>
    <pivotField showAll="0"/>
    <pivotField showAll="0">
      <items count="15">
        <item x="11"/>
        <item x="6"/>
        <item x="13"/>
        <item x="10"/>
        <item x="4"/>
        <item x="2"/>
        <item x="1"/>
        <item x="3"/>
        <item x="5"/>
        <item x="8"/>
        <item x="7"/>
        <item x="9"/>
        <item x="0"/>
        <item x="1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43" showAll="0"/>
    <pivotField numFmtId="43"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Points" fld="13" baseField="0" baseItem="0"/>
  </dataFields>
  <formats count="1">
    <format dxfId="799">
      <pivotArea field="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2A4A42-CF52-4731-BD93-63C539A680CB}" name="PivotTable21" cacheId="5" applyNumberFormats="0" applyBorderFormats="0" applyFontFormats="0" applyPatternFormats="0" applyAlignmentFormats="0" applyWidthHeightFormats="1" dataCaption="Values" updatedVersion="8" minRefreshableVersion="3" itemPrintTitles="1" createdVersion="8" indent="0" outline="1" outlineData="1" chartFormat="27">
  <location ref="Q135:V156" firstHeaderRow="0" firstDataRow="1" firstDataCol="1" rowPageCount="1" colPageCount="1"/>
  <pivotFields count="23">
    <pivotField axis="axisRow" compact="0" showAll="0">
      <items count="26">
        <item x="0"/>
        <item x="1"/>
        <item x="2"/>
        <item x="23"/>
        <item x="3"/>
        <item x="4"/>
        <item x="5"/>
        <item x="6"/>
        <item x="7"/>
        <item x="20"/>
        <item x="21"/>
        <item x="8"/>
        <item x="9"/>
        <item x="10"/>
        <item x="11"/>
        <item x="12"/>
        <item x="13"/>
        <item x="24"/>
        <item x="14"/>
        <item x="15"/>
        <item x="16"/>
        <item x="17"/>
        <item x="22"/>
        <item x="18"/>
        <item x="19"/>
        <item t="default"/>
      </items>
    </pivotField>
    <pivotField axis="axisPage" showAll="0">
      <items count="5">
        <item x="0"/>
        <item x="1"/>
        <item x="2"/>
        <item x="3"/>
        <item t="default"/>
      </items>
    </pivotField>
    <pivotField showAll="0"/>
    <pivotField showAll="0"/>
    <pivotField showAll="0"/>
    <pivotField dataField="1" showAll="0"/>
    <pivotField showAll="0"/>
    <pivotField showAll="0"/>
    <pivotField showAll="0"/>
    <pivotField showAll="0"/>
    <pivotField showAll="0"/>
    <pivotField dataField="1" showAll="0"/>
    <pivotField dataField="1" showAll="0"/>
    <pivotField dataField="1" showAll="0"/>
    <pivotField showAll="0"/>
    <pivotField dataField="1" showAll="0"/>
    <pivotField showAll="0"/>
    <pivotField showAll="0"/>
    <pivotField showAll="0"/>
    <pivotField showAll="0"/>
    <pivotField showAll="0"/>
    <pivotField numFmtId="43" showAll="0"/>
    <pivotField numFmtId="43" showAll="0"/>
  </pivotFields>
  <rowFields count="1">
    <field x="0"/>
  </rowFields>
  <rowItems count="21">
    <i>
      <x/>
    </i>
    <i>
      <x v="1"/>
    </i>
    <i>
      <x v="2"/>
    </i>
    <i>
      <x v="3"/>
    </i>
    <i>
      <x v="4"/>
    </i>
    <i>
      <x v="6"/>
    </i>
    <i>
      <x v="7"/>
    </i>
    <i>
      <x v="8"/>
    </i>
    <i>
      <x v="9"/>
    </i>
    <i>
      <x v="10"/>
    </i>
    <i>
      <x v="11"/>
    </i>
    <i>
      <x v="12"/>
    </i>
    <i>
      <x v="13"/>
    </i>
    <i>
      <x v="14"/>
    </i>
    <i>
      <x v="15"/>
    </i>
    <i>
      <x v="17"/>
    </i>
    <i>
      <x v="19"/>
    </i>
    <i>
      <x v="20"/>
    </i>
    <i>
      <x v="23"/>
    </i>
    <i>
      <x v="24"/>
    </i>
    <i t="grand">
      <x/>
    </i>
  </rowItems>
  <colFields count="1">
    <field x="-2"/>
  </colFields>
  <colItems count="5">
    <i>
      <x/>
    </i>
    <i i="1">
      <x v="1"/>
    </i>
    <i i="2">
      <x v="2"/>
    </i>
    <i i="3">
      <x v="3"/>
    </i>
    <i i="4">
      <x v="4"/>
    </i>
  </colItems>
  <pageFields count="1">
    <pageField fld="1" item="3" hier="-1"/>
  </pageFields>
  <dataFields count="5">
    <dataField name="Sum of Points" fld="13" baseField="0" baseItem="0"/>
    <dataField name="Sum of Total Lost" fld="5" baseField="0" baseItem="0"/>
    <dataField name="Sum of Home Lose " fld="11" baseField="0" baseItem="0"/>
    <dataField name="Sum of Away Lose" fld="12" baseField="0" baseItem="0"/>
    <dataField name="Sum of Goals Concede" fld="15" baseField="0" baseItem="0"/>
  </dataFields>
  <chartFormats count="5">
    <chartFormat chart="2" format="22" series="1">
      <pivotArea type="data" outline="0" fieldPosition="0">
        <references count="1">
          <reference field="4294967294" count="1" selected="0">
            <x v="1"/>
          </reference>
        </references>
      </pivotArea>
    </chartFormat>
    <chartFormat chart="2" format="23" series="1">
      <pivotArea type="data" outline="0" fieldPosition="0">
        <references count="1">
          <reference field="4294967294" count="1" selected="0">
            <x v="2"/>
          </reference>
        </references>
      </pivotArea>
    </chartFormat>
    <chartFormat chart="2" format="24" series="1">
      <pivotArea type="data" outline="0" fieldPosition="0">
        <references count="1">
          <reference field="4294967294" count="1" selected="0">
            <x v="3"/>
          </reference>
        </references>
      </pivotArea>
    </chartFormat>
    <chartFormat chart="2" format="25" series="1">
      <pivotArea type="data" outline="0" fieldPosition="0">
        <references count="1">
          <reference field="4294967294" count="1" selected="0">
            <x v="4"/>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87B4B4-D6BA-40E9-A2DB-801C5204D059}" name="PivotTable23" cacheId="5" applyNumberFormats="0" applyBorderFormats="0" applyFontFormats="0" applyPatternFormats="0" applyAlignmentFormats="0" applyWidthHeightFormats="1" dataCaption="Values" updatedVersion="8" minRefreshableVersion="3" itemPrintTitles="1" createdVersion="8" indent="0" outline="1" outlineData="1" chartFormat="13">
  <location ref="Q188:U209" firstHeaderRow="0" firstDataRow="1" firstDataCol="1" rowPageCount="1" colPageCount="1"/>
  <pivotFields count="23">
    <pivotField axis="axisRow" showAll="0">
      <items count="26">
        <item x="0"/>
        <item x="1"/>
        <item x="2"/>
        <item x="23"/>
        <item x="3"/>
        <item x="4"/>
        <item x="5"/>
        <item x="6"/>
        <item x="7"/>
        <item x="20"/>
        <item x="21"/>
        <item x="8"/>
        <item x="9"/>
        <item x="10"/>
        <item x="11"/>
        <item x="12"/>
        <item x="13"/>
        <item x="24"/>
        <item x="14"/>
        <item x="15"/>
        <item x="16"/>
        <item x="17"/>
        <item x="22"/>
        <item x="18"/>
        <item x="19"/>
        <item t="default"/>
      </items>
    </pivotField>
    <pivotField axis="axisPage" showAll="0">
      <items count="5">
        <item x="0"/>
        <item x="1"/>
        <item x="2"/>
        <item x="3"/>
        <item t="default"/>
      </items>
    </pivotField>
    <pivotField showAll="0"/>
    <pivotField showAll="0"/>
    <pivotField showAll="0"/>
    <pivotField dataField="1" showAll="0"/>
    <pivotField showAll="0"/>
    <pivotField showAll="0"/>
    <pivotField showAll="0"/>
    <pivotField showAll="0"/>
    <pivotField showAll="0"/>
    <pivotField dataField="1" showAll="0"/>
    <pivotField dataField="1" showAll="0"/>
    <pivotField showAll="0"/>
    <pivotField showAll="0"/>
    <pivotField dataField="1" showAll="0"/>
    <pivotField showAll="0"/>
    <pivotField showAll="0"/>
    <pivotField showAll="0"/>
    <pivotField showAll="0"/>
    <pivotField showAll="0"/>
    <pivotField numFmtId="43" showAll="0"/>
    <pivotField numFmtId="43" showAll="0"/>
  </pivotFields>
  <rowFields count="1">
    <field x="0"/>
  </rowFields>
  <rowItems count="21">
    <i>
      <x/>
    </i>
    <i>
      <x v="1"/>
    </i>
    <i>
      <x v="2"/>
    </i>
    <i>
      <x v="4"/>
    </i>
    <i>
      <x v="5"/>
    </i>
    <i>
      <x v="6"/>
    </i>
    <i>
      <x v="7"/>
    </i>
    <i>
      <x v="8"/>
    </i>
    <i>
      <x v="11"/>
    </i>
    <i>
      <x v="12"/>
    </i>
    <i>
      <x v="13"/>
    </i>
    <i>
      <x v="14"/>
    </i>
    <i>
      <x v="15"/>
    </i>
    <i>
      <x v="16"/>
    </i>
    <i>
      <x v="18"/>
    </i>
    <i>
      <x v="19"/>
    </i>
    <i>
      <x v="20"/>
    </i>
    <i>
      <x v="21"/>
    </i>
    <i>
      <x v="23"/>
    </i>
    <i>
      <x v="24"/>
    </i>
    <i t="grand">
      <x/>
    </i>
  </rowItems>
  <colFields count="1">
    <field x="-2"/>
  </colFields>
  <colItems count="4">
    <i>
      <x/>
    </i>
    <i i="1">
      <x v="1"/>
    </i>
    <i i="2">
      <x v="2"/>
    </i>
    <i i="3">
      <x v="3"/>
    </i>
  </colItems>
  <pageFields count="1">
    <pageField fld="1" item="0" hier="-1"/>
  </pageFields>
  <dataFields count="4">
    <dataField name="Total Lost " fld="5" baseField="0" baseItem="0"/>
    <dataField name="Home Lose  " fld="11" baseField="0" baseItem="0"/>
    <dataField name="Away Lose " fld="12" baseField="0" baseItem="0"/>
    <dataField name="Sum of Goals Concede" fld="15"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1D58CC-E26A-455E-AC73-C97DCE6078D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K48" firstHeaderRow="0" firstDataRow="1" firstDataCol="1"/>
  <pivotFields count="23">
    <pivotField axis="axisRow" showAll="0">
      <items count="21">
        <item x="0"/>
        <item x="1"/>
        <item x="2"/>
        <item x="3"/>
        <item x="4"/>
        <item x="5"/>
        <item x="6"/>
        <item x="7"/>
        <item x="8"/>
        <item x="9"/>
        <item x="10"/>
        <item x="11"/>
        <item x="12"/>
        <item x="13"/>
        <item x="14"/>
        <item x="15"/>
        <item x="16"/>
        <item x="17"/>
        <item x="18"/>
        <item x="19"/>
        <item t="default"/>
      </items>
    </pivotField>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10">
    <i>
      <x/>
    </i>
    <i i="1">
      <x v="1"/>
    </i>
    <i i="2">
      <x v="2"/>
    </i>
    <i i="3">
      <x v="3"/>
    </i>
    <i i="4">
      <x v="4"/>
    </i>
    <i i="5">
      <x v="5"/>
    </i>
    <i i="6">
      <x v="6"/>
    </i>
    <i i="7">
      <x v="7"/>
    </i>
    <i i="8">
      <x v="8"/>
    </i>
    <i i="9">
      <x v="9"/>
    </i>
  </colItems>
  <dataFields count="10">
    <dataField name="Sum of Total Game" fld="2" baseField="0" baseItem="0"/>
    <dataField name="Sum of Total Win" fld="3" baseField="0" baseItem="0"/>
    <dataField name="Sum of Total Draw" fld="4" baseField="0" baseItem="0"/>
    <dataField name="Sum of Total Lost" fld="5" baseField="0" baseItem="0"/>
    <dataField name="Sum of Points" fld="13" baseField="0" baseItem="0"/>
    <dataField name="Sum of Goals Score" fld="14" baseField="0" baseItem="0"/>
    <dataField name="Sum of Goals Concede" fld="15" baseField="0" baseItem="0"/>
    <dataField name="Sum of Goal Difference" fld="16" baseField="0" baseItem="0"/>
    <dataField name="Sum of Avg goals per game" fld="21" baseField="0" baseItem="0"/>
    <dataField name="Sum of Avg goals coceded per game" fld="22" baseField="0" baseItem="0"/>
  </dataFields>
  <formats count="3">
    <format dxfId="791">
      <pivotArea collapsedLevelsAreSubtotals="1" fieldPosition="0">
        <references count="2">
          <reference field="4294967294" count="1" selected="0">
            <x v="8"/>
          </reference>
          <reference field="0" count="0"/>
        </references>
      </pivotArea>
    </format>
    <format dxfId="790">
      <pivotArea collapsedLevelsAreSubtotals="1" fieldPosition="0">
        <references count="2">
          <reference field="4294967294" count="1" selected="0">
            <x v="9"/>
          </reference>
          <reference field="0" count="0"/>
        </references>
      </pivotArea>
    </format>
    <format dxfId="789">
      <pivotArea field="0" grandRow="1" outline="0" collapsedLevelsAreSubtotals="1" axis="axisRow" fieldPosition="0">
        <references count="1">
          <reference field="4294967294" count="2" selected="0">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51D811-2D0D-4DEC-957C-7E7A30A20A46}"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7:K98" firstHeaderRow="0" firstDataRow="1" firstDataCol="1"/>
  <pivotFields count="23">
    <pivotField axis="axisRow" showAll="0">
      <items count="21">
        <item x="0"/>
        <item x="1"/>
        <item x="2"/>
        <item x="3"/>
        <item x="4"/>
        <item x="5"/>
        <item x="6"/>
        <item x="7"/>
        <item x="8"/>
        <item x="9"/>
        <item x="10"/>
        <item x="11"/>
        <item x="12"/>
        <item x="13"/>
        <item x="14"/>
        <item x="15"/>
        <item x="16"/>
        <item x="17"/>
        <item x="18"/>
        <item x="19"/>
        <item t="default"/>
      </items>
    </pivotField>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10">
    <i>
      <x/>
    </i>
    <i i="1">
      <x v="1"/>
    </i>
    <i i="2">
      <x v="2"/>
    </i>
    <i i="3">
      <x v="3"/>
    </i>
    <i i="4">
      <x v="4"/>
    </i>
    <i i="5">
      <x v="5"/>
    </i>
    <i i="6">
      <x v="6"/>
    </i>
    <i i="7">
      <x v="7"/>
    </i>
    <i i="8">
      <x v="8"/>
    </i>
    <i i="9">
      <x v="9"/>
    </i>
  </colItems>
  <dataFields count="10">
    <dataField name="Sum of Total Game" fld="2" baseField="0" baseItem="0"/>
    <dataField name="Sum of Total Win" fld="3" baseField="0" baseItem="0"/>
    <dataField name="Sum of Total Draw" fld="4" baseField="0" baseItem="0"/>
    <dataField name="Sum of Total Lost" fld="5" baseField="0" baseItem="0"/>
    <dataField name="Sum of Points" fld="13" baseField="0" baseItem="0"/>
    <dataField name="Sum of Goals Score" fld="14" baseField="0" baseItem="0"/>
    <dataField name="Sum of Goals Concede" fld="15" baseField="0" baseItem="0"/>
    <dataField name="Sum of Goal Difference" fld="16" baseField="0" baseItem="0"/>
    <dataField name="Sum of Avg goals per game" fld="21" baseField="0" baseItem="0" numFmtId="43"/>
    <dataField name="Sum of Avg goals coceded per game" fld="22" baseField="0" baseItem="0" numFmtId="43"/>
  </dataFields>
  <formats count="1">
    <format dxfId="792">
      <pivotArea outline="0" collapsedLevelsAreSubtotals="1" fieldPosition="0">
        <references count="1">
          <reference field="4294967294" count="2" selected="0">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BB0B47-3AC6-4F10-BA90-EAA86B33980F}" name="PivotTable11" cacheId="5" applyNumberFormats="0" applyBorderFormats="0" applyFontFormats="0" applyPatternFormats="0" applyAlignmentFormats="0" applyWidthHeightFormats="1" dataCaption="Values" updatedVersion="8" minRefreshableVersion="3" itemPrintTitles="1" createdVersion="8" indent="0" outline="1" outlineData="1" chartFormat="2">
  <location ref="A132:I153" firstHeaderRow="0" firstDataRow="1" firstDataCol="1" rowPageCount="1" colPageCount="1"/>
  <pivotFields count="23">
    <pivotField axis="axisRow" showAll="0" sortType="ascending">
      <items count="26">
        <item x="0"/>
        <item x="1"/>
        <item x="2"/>
        <item x="23"/>
        <item x="3"/>
        <item x="4"/>
        <item x="5"/>
        <item x="6"/>
        <item x="7"/>
        <item x="20"/>
        <item x="21"/>
        <item x="8"/>
        <item x="9"/>
        <item x="10"/>
        <item x="11"/>
        <item x="12"/>
        <item x="13"/>
        <item x="24"/>
        <item x="14"/>
        <item x="15"/>
        <item x="16"/>
        <item x="17"/>
        <item x="22"/>
        <item x="18"/>
        <item x="19"/>
        <item t="default"/>
      </items>
      <autoSortScope>
        <pivotArea dataOnly="0" outline="0" fieldPosition="0">
          <references count="1">
            <reference field="4294967294" count="1" selected="0">
              <x v="1"/>
            </reference>
          </references>
        </pivotArea>
      </autoSortScope>
    </pivotField>
    <pivotField axis="axisPage" multipleItemSelectionAllowed="1" showAll="0">
      <items count="5">
        <item h="1" x="0"/>
        <item h="1" x="1"/>
        <item h="1" x="2"/>
        <item x="3"/>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numFmtId="43" showAll="0"/>
    <pivotField numFmtId="43" showAll="0"/>
  </pivotFields>
  <rowFields count="1">
    <field x="0"/>
  </rowFields>
  <rowItems count="21">
    <i>
      <x v="23"/>
    </i>
    <i>
      <x v="19"/>
    </i>
    <i>
      <x v="8"/>
    </i>
    <i>
      <x v="2"/>
    </i>
    <i>
      <x v="10"/>
    </i>
    <i>
      <x v="24"/>
    </i>
    <i>
      <x v="11"/>
    </i>
    <i>
      <x v="17"/>
    </i>
    <i>
      <x v="7"/>
    </i>
    <i>
      <x v="1"/>
    </i>
    <i>
      <x v="6"/>
    </i>
    <i>
      <x v="12"/>
    </i>
    <i>
      <x v="3"/>
    </i>
    <i>
      <x v="4"/>
    </i>
    <i>
      <x v="9"/>
    </i>
    <i>
      <x v="20"/>
    </i>
    <i>
      <x v="15"/>
    </i>
    <i>
      <x v="14"/>
    </i>
    <i>
      <x v="13"/>
    </i>
    <i>
      <x/>
    </i>
    <i t="grand">
      <x/>
    </i>
  </rowItems>
  <colFields count="1">
    <field x="-2"/>
  </colFields>
  <colItems count="8">
    <i>
      <x/>
    </i>
    <i i="1">
      <x v="1"/>
    </i>
    <i i="2">
      <x v="2"/>
    </i>
    <i i="3">
      <x v="3"/>
    </i>
    <i i="4">
      <x v="4"/>
    </i>
    <i i="5">
      <x v="5"/>
    </i>
    <i i="6">
      <x v="6"/>
    </i>
    <i i="7">
      <x v="7"/>
    </i>
  </colItems>
  <pageFields count="1">
    <pageField fld="1" hier="-1"/>
  </pageFields>
  <dataFields count="8">
    <dataField name=" Total Game " fld="2" baseField="0" baseItem="0"/>
    <dataField name="Points " fld="13" baseField="0" baseItem="0"/>
    <dataField name="Wins " fld="3" baseField="0" baseItem="0"/>
    <dataField name="Draw" fld="4" baseField="0" baseItem="0"/>
    <dataField name="Lost" fld="5" baseField="0" baseItem="0"/>
    <dataField name="Sum of Goals Score" fld="14" baseField="0" baseItem="0"/>
    <dataField name="Sum of Goals Concede" fld="15" baseField="0" baseItem="0"/>
    <dataField name="Sum of Goal Difference" fld="16" baseField="0" baseItem="0"/>
  </dataFields>
  <chartFormats count="5">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3"/>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4"/>
          </reference>
        </references>
      </pivotArea>
    </chartFormat>
    <chartFormat chart="1"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0CEB5E1-A3F3-4A90-A565-1868A8774A4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0:K126" firstHeaderRow="0" firstDataRow="1" firstDataCol="1"/>
  <pivotFields count="23">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10">
    <i>
      <x/>
    </i>
    <i i="1">
      <x v="1"/>
    </i>
    <i i="2">
      <x v="2"/>
    </i>
    <i i="3">
      <x v="3"/>
    </i>
    <i i="4">
      <x v="4"/>
    </i>
    <i i="5">
      <x v="5"/>
    </i>
    <i i="6">
      <x v="6"/>
    </i>
    <i i="7">
      <x v="7"/>
    </i>
    <i i="8">
      <x v="8"/>
    </i>
    <i i="9">
      <x v="9"/>
    </i>
  </colItems>
  <dataFields count="10">
    <dataField name="Sum of Total Game" fld="2" baseField="0" baseItem="0"/>
    <dataField name="Sum of Total Win" fld="3" baseField="0" baseItem="0"/>
    <dataField name="Sum of Total Draw" fld="4" baseField="0" baseItem="0"/>
    <dataField name="Sum of Total Lost" fld="5" baseField="0" baseItem="0"/>
    <dataField name="Sum of Points" fld="13" baseField="0" baseItem="0"/>
    <dataField name="Sum of Goals Score" fld="14" baseField="0" baseItem="0"/>
    <dataField name="Sum of Goals Concede" fld="15" baseField="0" baseItem="0"/>
    <dataField name="Sum of Goal Difference" fld="16" baseField="0" baseItem="0"/>
    <dataField name="Sum of Avg goals per game" fld="21" baseField="0" baseItem="0" numFmtId="43"/>
    <dataField name="Sum of Avg goals coceded per game" fld="22" baseField="0" baseItem="0" numFmtId="43"/>
  </dataFields>
  <formats count="1">
    <format dxfId="793">
      <pivotArea outline="0" collapsedLevelsAreSubtotals="1" fieldPosition="0">
        <references count="1">
          <reference field="4294967294" count="2" selected="0">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8FF0B9-1F33-4DC8-BC02-20AB5506724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K73" firstHeaderRow="0" firstDataRow="1" firstDataCol="1"/>
  <pivotFields count="23">
    <pivotField axis="axisRow" showAll="0">
      <items count="21">
        <item x="0"/>
        <item x="1"/>
        <item x="2"/>
        <item x="3"/>
        <item x="4"/>
        <item x="5"/>
        <item x="6"/>
        <item x="7"/>
        <item x="8"/>
        <item x="9"/>
        <item x="10"/>
        <item x="11"/>
        <item x="12"/>
        <item x="13"/>
        <item x="14"/>
        <item x="15"/>
        <item x="16"/>
        <item x="17"/>
        <item x="18"/>
        <item x="19"/>
        <item t="default"/>
      </items>
    </pivotField>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10">
    <i>
      <x/>
    </i>
    <i i="1">
      <x v="1"/>
    </i>
    <i i="2">
      <x v="2"/>
    </i>
    <i i="3">
      <x v="3"/>
    </i>
    <i i="4">
      <x v="4"/>
    </i>
    <i i="5">
      <x v="5"/>
    </i>
    <i i="6">
      <x v="6"/>
    </i>
    <i i="7">
      <x v="7"/>
    </i>
    <i i="8">
      <x v="8"/>
    </i>
    <i i="9">
      <x v="9"/>
    </i>
  </colItems>
  <dataFields count="10">
    <dataField name="Sum of Total Game" fld="2" baseField="0" baseItem="0"/>
    <dataField name="Sum of Total Win" fld="3" baseField="0" baseItem="0"/>
    <dataField name="Sum of Total Draw" fld="4" baseField="0" baseItem="0"/>
    <dataField name="Sum of Total Lost" fld="5" baseField="0" baseItem="0"/>
    <dataField name="Sum of Points" fld="13" baseField="0" baseItem="0"/>
    <dataField name="Sum of Goals Score" fld="14" baseField="0" baseItem="0"/>
    <dataField name="Sum of Goals Concede" fld="15" baseField="0" baseItem="0"/>
    <dataField name="Sum of Goal Difference" fld="16" baseField="0" baseItem="0"/>
    <dataField name="Sum of Avg goals coceded per game" fld="22" baseField="0" baseItem="0" numFmtId="43"/>
    <dataField name="Sum of Avg goals per game" fld="21" baseField="0" baseItem="0" numFmtId="43"/>
  </dataFields>
  <formats count="1">
    <format dxfId="794">
      <pivotArea outline="0" collapsedLevelsAreSubtotals="1" fieldPosition="0">
        <references count="1">
          <reference field="4294967294" count="2" selected="0">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E5483FB-C61C-4EBC-838E-2B8197452D4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Team">
  <location ref="A3:K23" firstHeaderRow="0" firstDataRow="1" firstDataCol="1"/>
  <pivotFields count="23">
    <pivotField axis="axisRow" showAll="0">
      <items count="21">
        <item x="0"/>
        <item x="1"/>
        <item x="2"/>
        <item x="3"/>
        <item x="4"/>
        <item x="5"/>
        <item x="6"/>
        <item x="7"/>
        <item x="8"/>
        <item x="9"/>
        <item x="10"/>
        <item x="11"/>
        <item x="12"/>
        <item x="13"/>
        <item x="14"/>
        <item x="15"/>
        <item x="16"/>
        <item x="17"/>
        <item x="18"/>
        <item x="19"/>
        <item t="default"/>
      </items>
    </pivotField>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0">
    <i>
      <x/>
    </i>
    <i>
      <x v="1"/>
    </i>
    <i>
      <x v="2"/>
    </i>
    <i>
      <x v="3"/>
    </i>
    <i>
      <x v="4"/>
    </i>
    <i>
      <x v="5"/>
    </i>
    <i>
      <x v="6"/>
    </i>
    <i>
      <x v="7"/>
    </i>
    <i>
      <x v="8"/>
    </i>
    <i>
      <x v="9"/>
    </i>
    <i>
      <x v="10"/>
    </i>
    <i>
      <x v="11"/>
    </i>
    <i>
      <x v="12"/>
    </i>
    <i>
      <x v="13"/>
    </i>
    <i>
      <x v="14"/>
    </i>
    <i>
      <x v="15"/>
    </i>
    <i>
      <x v="16"/>
    </i>
    <i>
      <x v="17"/>
    </i>
    <i>
      <x v="18"/>
    </i>
    <i>
      <x v="19"/>
    </i>
  </rowItems>
  <colFields count="1">
    <field x="-2"/>
  </colFields>
  <colItems count="10">
    <i>
      <x/>
    </i>
    <i i="1">
      <x v="1"/>
    </i>
    <i i="2">
      <x v="2"/>
    </i>
    <i i="3">
      <x v="3"/>
    </i>
    <i i="4">
      <x v="4"/>
    </i>
    <i i="5">
      <x v="5"/>
    </i>
    <i i="6">
      <x v="6"/>
    </i>
    <i i="7">
      <x v="7"/>
    </i>
    <i i="8">
      <x v="8"/>
    </i>
    <i i="9">
      <x v="9"/>
    </i>
  </colItems>
  <dataFields count="10">
    <dataField name="Sum of Total Game" fld="2" baseField="0" baseItem="0"/>
    <dataField name="Sum of Total Win" fld="3" baseField="0" baseItem="0"/>
    <dataField name="Sum of Total Draw" fld="4" baseField="0" baseItem="0"/>
    <dataField name="Sum of Total Lost" fld="5" baseField="0" baseItem="0"/>
    <dataField name="Sum of Points" fld="13" baseField="0" baseItem="0"/>
    <dataField name="Sum of Goals Score" fld="14" baseField="0" baseItem="0"/>
    <dataField name="Sum of Goals Concede" fld="15" baseField="0" baseItem="0"/>
    <dataField name="Sum of Goal Difference" fld="16" baseField="0" baseItem="0"/>
    <dataField name="Sum of Avg goals per game" fld="21" baseField="0" baseItem="0" numFmtId="2"/>
    <dataField name="Sum of Avg goals coceded per game" fld="22" baseField="0" baseItem="0"/>
  </dataFields>
  <formats count="2">
    <format dxfId="796">
      <pivotArea collapsedLevelsAreSubtotals="1" fieldPosition="0">
        <references count="2">
          <reference field="4294967294" count="1" selected="0">
            <x v="9"/>
          </reference>
          <reference field="0" count="1">
            <x v="0"/>
          </reference>
        </references>
      </pivotArea>
    </format>
    <format dxfId="795">
      <pivotArea collapsedLevelsAreSubtotals="1" fieldPosition="0">
        <references count="2">
          <reference field="4294967294" count="1" selected="0">
            <x v="9"/>
          </reference>
          <reference field="0" count="19">
            <x v="1"/>
            <x v="2"/>
            <x v="3"/>
            <x v="4"/>
            <x v="5"/>
            <x v="6"/>
            <x v="7"/>
            <x v="8"/>
            <x v="9"/>
            <x v="10"/>
            <x v="11"/>
            <x v="12"/>
            <x v="13"/>
            <x v="14"/>
            <x v="15"/>
            <x v="16"/>
            <x v="17"/>
            <x v="18"/>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219320C-CF38-4596-A309-0992472842BD}" name="PivotTable24" cacheId="5" applyNumberFormats="0" applyBorderFormats="0" applyFontFormats="0" applyPatternFormats="0" applyAlignmentFormats="0" applyWidthHeightFormats="1" dataCaption="Values" updatedVersion="8" minRefreshableVersion="3" itemPrintTitles="1" createdVersion="8" indent="0" outline="1" outlineData="1" chartFormat="2">
  <location ref="M5:W26" firstHeaderRow="0" firstDataRow="1" firstDataCol="1" rowPageCount="1" colPageCount="1"/>
  <pivotFields count="23">
    <pivotField axis="axisRow" showAll="0" sortType="ascending">
      <items count="26">
        <item x="0"/>
        <item x="1"/>
        <item x="2"/>
        <item x="23"/>
        <item x="3"/>
        <item x="4"/>
        <item x="5"/>
        <item x="6"/>
        <item x="7"/>
        <item x="20"/>
        <item x="21"/>
        <item x="8"/>
        <item x="9"/>
        <item x="10"/>
        <item x="11"/>
        <item x="12"/>
        <item x="13"/>
        <item x="24"/>
        <item x="14"/>
        <item x="15"/>
        <item x="16"/>
        <item x="17"/>
        <item x="22"/>
        <item x="18"/>
        <item x="19"/>
        <item t="default"/>
      </items>
      <autoSortScope>
        <pivotArea dataOnly="0" outline="0" fieldPosition="0">
          <references count="1">
            <reference field="4294967294" count="1" selected="0">
              <x v="1"/>
            </reference>
          </references>
        </pivotArea>
      </autoSortScope>
    </pivotField>
    <pivotField axis="axisPage" showAll="0">
      <items count="5">
        <item x="0"/>
        <item x="1"/>
        <item x="2"/>
        <item x="3"/>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1">
    <i>
      <x v="18"/>
    </i>
    <i>
      <x v="22"/>
    </i>
    <i>
      <x v="9"/>
    </i>
    <i>
      <x v="5"/>
    </i>
    <i>
      <x v="4"/>
    </i>
    <i>
      <x v="19"/>
    </i>
    <i>
      <x v="7"/>
    </i>
    <i>
      <x v="24"/>
    </i>
    <i>
      <x v="15"/>
    </i>
    <i>
      <x v="1"/>
    </i>
    <i>
      <x v="10"/>
    </i>
    <i>
      <x v="8"/>
    </i>
    <i>
      <x/>
    </i>
    <i>
      <x v="20"/>
    </i>
    <i>
      <x v="23"/>
    </i>
    <i>
      <x v="11"/>
    </i>
    <i>
      <x v="6"/>
    </i>
    <i>
      <x v="12"/>
    </i>
    <i>
      <x v="14"/>
    </i>
    <i>
      <x v="13"/>
    </i>
    <i t="grand">
      <x/>
    </i>
  </rowItems>
  <colFields count="1">
    <field x="-2"/>
  </colFields>
  <colItems count="10">
    <i>
      <x/>
    </i>
    <i i="1">
      <x v="1"/>
    </i>
    <i i="2">
      <x v="2"/>
    </i>
    <i i="3">
      <x v="3"/>
    </i>
    <i i="4">
      <x v="4"/>
    </i>
    <i i="5">
      <x v="5"/>
    </i>
    <i i="6">
      <x v="6"/>
    </i>
    <i i="7">
      <x v="7"/>
    </i>
    <i i="8">
      <x v="8"/>
    </i>
    <i i="9">
      <x v="9"/>
    </i>
  </colItems>
  <pageFields count="1">
    <pageField fld="1" item="1" hier="-1"/>
  </pageFields>
  <dataFields count="10">
    <dataField name=" Total Game " fld="2" baseField="0" baseItem="0"/>
    <dataField name="Points " fld="13" baseField="0" baseItem="0"/>
    <dataField name="Wins " fld="3" baseField="0" baseItem="0"/>
    <dataField name="Draw" fld="4" baseField="0" baseItem="0"/>
    <dataField name="Lost" fld="5" baseField="0" baseItem="0"/>
    <dataField name="Sum of Goals Score" fld="14" baseField="0" baseItem="0"/>
    <dataField name="Sum of Goals Concede" fld="15" baseField="0" baseItem="0"/>
    <dataField name="Sum of Goal Difference" fld="16" baseField="0" baseItem="0"/>
    <dataField name="Sum of Avg goals per game" fld="21" baseField="0" baseItem="0"/>
    <dataField name="Sum of Avg goals coceded per game" fld="22" baseField="0" baseItem="0"/>
  </dataFields>
  <chartFormats count="5">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3"/>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4"/>
          </reference>
        </references>
      </pivotArea>
    </chartFormat>
    <chartFormat chart="1"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1305302-E333-453C-969D-B457CDDF8376}" name="PivotTable22" cacheId="5" applyNumberFormats="0" applyBorderFormats="0" applyFontFormats="0" applyPatternFormats="0" applyAlignmentFormats="0" applyWidthHeightFormats="1" dataCaption="Values" updatedVersion="8" minRefreshableVersion="3" itemPrintTitles="1" createdVersion="8" indent="0" outline="1" outlineData="1" chartFormat="13">
  <location ref="Q161:T182" firstHeaderRow="0" firstDataRow="1" firstDataCol="1" rowPageCount="1" colPageCount="1"/>
  <pivotFields count="23">
    <pivotField axis="axisRow" showAll="0">
      <items count="26">
        <item x="0"/>
        <item x="1"/>
        <item x="2"/>
        <item x="23"/>
        <item x="3"/>
        <item x="4"/>
        <item x="5"/>
        <item x="6"/>
        <item x="7"/>
        <item x="20"/>
        <item x="21"/>
        <item x="8"/>
        <item x="9"/>
        <item x="10"/>
        <item x="11"/>
        <item x="12"/>
        <item x="13"/>
        <item x="24"/>
        <item x="14"/>
        <item x="15"/>
        <item x="16"/>
        <item x="17"/>
        <item x="22"/>
        <item x="18"/>
        <item x="19"/>
        <item t="default"/>
      </items>
    </pivotField>
    <pivotField axis="axisPage" showAll="0">
      <items count="5">
        <item x="0"/>
        <item x="1"/>
        <item x="2"/>
        <item x="3"/>
        <item t="default"/>
      </items>
    </pivotField>
    <pivotField showAll="0"/>
    <pivotField showAll="0"/>
    <pivotField dataField="1"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numFmtId="43" showAll="0"/>
    <pivotField numFmtId="43" showAll="0"/>
  </pivotFields>
  <rowFields count="1">
    <field x="0"/>
  </rowFields>
  <rowItems count="21">
    <i>
      <x/>
    </i>
    <i>
      <x v="1"/>
    </i>
    <i>
      <x v="4"/>
    </i>
    <i>
      <x v="5"/>
    </i>
    <i>
      <x v="6"/>
    </i>
    <i>
      <x v="7"/>
    </i>
    <i>
      <x v="8"/>
    </i>
    <i>
      <x v="9"/>
    </i>
    <i>
      <x v="10"/>
    </i>
    <i>
      <x v="11"/>
    </i>
    <i>
      <x v="12"/>
    </i>
    <i>
      <x v="13"/>
    </i>
    <i>
      <x v="14"/>
    </i>
    <i>
      <x v="15"/>
    </i>
    <i>
      <x v="18"/>
    </i>
    <i>
      <x v="19"/>
    </i>
    <i>
      <x v="20"/>
    </i>
    <i>
      <x v="22"/>
    </i>
    <i>
      <x v="23"/>
    </i>
    <i>
      <x v="24"/>
    </i>
    <i t="grand">
      <x/>
    </i>
  </rowItems>
  <colFields count="1">
    <field x="-2"/>
  </colFields>
  <colItems count="3">
    <i>
      <x/>
    </i>
    <i i="1">
      <x v="1"/>
    </i>
    <i i="2">
      <x v="2"/>
    </i>
  </colItems>
  <pageFields count="1">
    <pageField fld="1" item="1" hier="-1"/>
  </pageFields>
  <dataFields count="3">
    <dataField name="Total Draw " fld="4" baseField="0" baseItem="0"/>
    <dataField name="Home Draw " fld="9" baseField="0" baseItem="0"/>
    <dataField name="Away Draw " fld="10" baseField="0" baseItem="0"/>
  </dataFields>
  <chartFormats count="3">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F1EEADD-B26F-4383-B69B-8336D05595EA}" name="PivotTable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eams">
  <location ref="B5:L25" firstHeaderRow="0" firstDataRow="1" firstDataCol="1" rowPageCount="1" colPageCount="1"/>
  <pivotFields count="23">
    <pivotField axis="axisRow" showAll="0" sortType="descending">
      <items count="26">
        <item x="0"/>
        <item x="1"/>
        <item x="2"/>
        <item x="23"/>
        <item x="3"/>
        <item x="4"/>
        <item x="5"/>
        <item x="6"/>
        <item x="7"/>
        <item x="20"/>
        <item x="21"/>
        <item x="8"/>
        <item x="9"/>
        <item x="10"/>
        <item x="11"/>
        <item x="12"/>
        <item x="13"/>
        <item x="24"/>
        <item x="14"/>
        <item x="15"/>
        <item x="16"/>
        <item x="17"/>
        <item x="22"/>
        <item x="18"/>
        <item x="19"/>
        <item t="default"/>
      </items>
      <autoSortScope>
        <pivotArea dataOnly="0" outline="0" fieldPosition="0">
          <references count="1">
            <reference field="4294967294" count="1" selected="0">
              <x v="4"/>
            </reference>
          </references>
        </pivotArea>
      </autoSortScope>
    </pivotField>
    <pivotField axis="axisPage" multipleItemSelectionAllowed="1" showAll="0">
      <items count="5">
        <item h="1" x="0"/>
        <item h="1" x="1"/>
        <item h="1" x="2"/>
        <item x="3"/>
        <item t="default"/>
      </items>
    </pivotField>
    <pivotField dataField="1" showAll="0"/>
    <pivotField dataField="1" showAll="0"/>
    <pivotField dataField="1" showAll="0">
      <items count="15">
        <item x="11"/>
        <item x="6"/>
        <item x="13"/>
        <item x="10"/>
        <item x="4"/>
        <item x="2"/>
        <item x="1"/>
        <item x="3"/>
        <item x="5"/>
        <item x="8"/>
        <item x="7"/>
        <item x="9"/>
        <item x="0"/>
        <item x="12"/>
        <item t="default"/>
      </items>
    </pivotField>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dataField="1" numFmtId="43" showAll="0"/>
    <pivotField dataField="1" numFmtId="43" showAll="0"/>
  </pivotFields>
  <rowFields count="1">
    <field x="0"/>
  </rowFields>
  <rowItems count="20">
    <i>
      <x/>
    </i>
    <i>
      <x v="13"/>
    </i>
    <i>
      <x v="14"/>
    </i>
    <i>
      <x v="15"/>
    </i>
    <i>
      <x v="20"/>
    </i>
    <i>
      <x v="9"/>
    </i>
    <i>
      <x v="4"/>
    </i>
    <i>
      <x v="3"/>
    </i>
    <i>
      <x v="6"/>
    </i>
    <i>
      <x v="12"/>
    </i>
    <i>
      <x v="1"/>
    </i>
    <i>
      <x v="7"/>
    </i>
    <i>
      <x v="17"/>
    </i>
    <i>
      <x v="11"/>
    </i>
    <i>
      <x v="24"/>
    </i>
    <i>
      <x v="10"/>
    </i>
    <i>
      <x v="2"/>
    </i>
    <i>
      <x v="19"/>
    </i>
    <i>
      <x v="8"/>
    </i>
    <i>
      <x v="23"/>
    </i>
  </rowItems>
  <colFields count="1">
    <field x="-2"/>
  </colFields>
  <colItems count="10">
    <i>
      <x/>
    </i>
    <i i="1">
      <x v="1"/>
    </i>
    <i i="2">
      <x v="2"/>
    </i>
    <i i="3">
      <x v="3"/>
    </i>
    <i i="4">
      <x v="4"/>
    </i>
    <i i="5">
      <x v="5"/>
    </i>
    <i i="6">
      <x v="6"/>
    </i>
    <i i="7">
      <x v="7"/>
    </i>
    <i i="8">
      <x v="8"/>
    </i>
    <i i="9">
      <x v="9"/>
    </i>
  </colItems>
  <pageFields count="1">
    <pageField fld="1" hier="-1"/>
  </pageFields>
  <dataFields count="10">
    <dataField name="Game Played" fld="2" baseField="0" baseItem="0"/>
    <dataField name="Win" fld="3" baseField="0" baseItem="0"/>
    <dataField name="Draw" fld="4" baseField="0" baseItem="0"/>
    <dataField name="Lost " fld="5" baseField="0" baseItem="0"/>
    <dataField name="Points " fld="13" baseField="0" baseItem="0"/>
    <dataField name="Goals Score " fld="14" baseField="0" baseItem="0"/>
    <dataField name="Goals Concede " fld="15" baseField="0" baseItem="0"/>
    <dataField name="Goal Difference " fld="16" baseField="0" baseItem="0"/>
    <dataField name="Avg goals per game " fld="21" baseField="0" baseItem="0" numFmtId="2"/>
    <dataField name="Avg goals conceded per game " fld="22" baseField="0" baseItem="0" numFmtId="2"/>
  </dataFields>
  <formats count="75">
    <format dxfId="788">
      <pivotArea field="0" type="button" dataOnly="0" labelOnly="1" outline="0" axis="axisRow" fieldPosition="0"/>
    </format>
    <format dxfId="787">
      <pivotArea dataOnly="0" labelOnly="1" outline="0" fieldPosition="0">
        <references count="1">
          <reference field="4294967294" count="10">
            <x v="0"/>
            <x v="1"/>
            <x v="2"/>
            <x v="3"/>
            <x v="4"/>
            <x v="5"/>
            <x v="6"/>
            <x v="7"/>
            <x v="8"/>
            <x v="9"/>
          </reference>
        </references>
      </pivotArea>
    </format>
    <format dxfId="786">
      <pivotArea type="all" dataOnly="0" outline="0" fieldPosition="0"/>
    </format>
    <format dxfId="785">
      <pivotArea outline="0" collapsedLevelsAreSubtotals="1" fieldPosition="0"/>
    </format>
    <format dxfId="784">
      <pivotArea field="0" type="button" dataOnly="0" labelOnly="1" outline="0" axis="axisRow" fieldPosition="0"/>
    </format>
    <format dxfId="783">
      <pivotArea dataOnly="0" labelOnly="1" fieldPosition="0">
        <references count="1">
          <reference field="0" count="20">
            <x v="0"/>
            <x v="1"/>
            <x v="4"/>
            <x v="5"/>
            <x v="6"/>
            <x v="7"/>
            <x v="8"/>
            <x v="9"/>
            <x v="10"/>
            <x v="11"/>
            <x v="12"/>
            <x v="13"/>
            <x v="14"/>
            <x v="15"/>
            <x v="18"/>
            <x v="19"/>
            <x v="20"/>
            <x v="22"/>
            <x v="23"/>
            <x v="24"/>
          </reference>
        </references>
      </pivotArea>
    </format>
    <format dxfId="782">
      <pivotArea dataOnly="0" labelOnly="1" outline="0" fieldPosition="0">
        <references count="1">
          <reference field="4294967294" count="10">
            <x v="0"/>
            <x v="1"/>
            <x v="2"/>
            <x v="3"/>
            <x v="4"/>
            <x v="5"/>
            <x v="6"/>
            <x v="7"/>
            <x v="8"/>
            <x v="9"/>
          </reference>
        </references>
      </pivotArea>
    </format>
    <format dxfId="781">
      <pivotArea outline="0" collapsedLevelsAreSubtotals="1" fieldPosition="0"/>
    </format>
    <format dxfId="780">
      <pivotArea dataOnly="0" labelOnly="1" fieldPosition="0">
        <references count="1">
          <reference field="0" count="20">
            <x v="0"/>
            <x v="1"/>
            <x v="4"/>
            <x v="5"/>
            <x v="6"/>
            <x v="7"/>
            <x v="8"/>
            <x v="9"/>
            <x v="10"/>
            <x v="11"/>
            <x v="12"/>
            <x v="13"/>
            <x v="14"/>
            <x v="15"/>
            <x v="18"/>
            <x v="19"/>
            <x v="20"/>
            <x v="22"/>
            <x v="23"/>
            <x v="24"/>
          </reference>
        </references>
      </pivotArea>
    </format>
    <format dxfId="779">
      <pivotArea outline="0" collapsedLevelsAreSubtotals="1" fieldPosition="0"/>
    </format>
    <format dxfId="778">
      <pivotArea dataOnly="0" labelOnly="1" fieldPosition="0">
        <references count="1">
          <reference field="0" count="20">
            <x v="0"/>
            <x v="1"/>
            <x v="4"/>
            <x v="5"/>
            <x v="6"/>
            <x v="7"/>
            <x v="8"/>
            <x v="9"/>
            <x v="10"/>
            <x v="11"/>
            <x v="12"/>
            <x v="13"/>
            <x v="14"/>
            <x v="15"/>
            <x v="18"/>
            <x v="19"/>
            <x v="20"/>
            <x v="22"/>
            <x v="23"/>
            <x v="24"/>
          </reference>
        </references>
      </pivotArea>
    </format>
    <format dxfId="777">
      <pivotArea field="1" type="button" dataOnly="0" labelOnly="1" outline="0" axis="axisPage" fieldPosition="0"/>
    </format>
    <format dxfId="776">
      <pivotArea field="0" type="button" dataOnly="0" labelOnly="1" outline="0" axis="axisRow" fieldPosition="0"/>
    </format>
    <format dxfId="775">
      <pivotArea dataOnly="0" labelOnly="1" outline="0" fieldPosition="0">
        <references count="1">
          <reference field="4294967294" count="10">
            <x v="0"/>
            <x v="1"/>
            <x v="2"/>
            <x v="3"/>
            <x v="4"/>
            <x v="5"/>
            <x v="6"/>
            <x v="7"/>
            <x v="8"/>
            <x v="9"/>
          </reference>
        </references>
      </pivotArea>
    </format>
    <format dxfId="774">
      <pivotArea collapsedLevelsAreSubtotals="1" fieldPosition="0">
        <references count="1">
          <reference field="0" count="2">
            <x v="18"/>
            <x v="19"/>
          </reference>
        </references>
      </pivotArea>
    </format>
    <format dxfId="773">
      <pivotArea dataOnly="0" labelOnly="1" fieldPosition="0">
        <references count="1">
          <reference field="0" count="2">
            <x v="18"/>
            <x v="19"/>
          </reference>
        </references>
      </pivotArea>
    </format>
    <format dxfId="772">
      <pivotArea collapsedLevelsAreSubtotals="1" fieldPosition="0">
        <references count="1">
          <reference field="0" count="2">
            <x v="23"/>
            <x v="24"/>
          </reference>
        </references>
      </pivotArea>
    </format>
    <format dxfId="771">
      <pivotArea dataOnly="0" labelOnly="1" fieldPosition="0">
        <references count="1">
          <reference field="0" count="2">
            <x v="23"/>
            <x v="24"/>
          </reference>
        </references>
      </pivotArea>
    </format>
    <format dxfId="770">
      <pivotArea field="0" type="button" dataOnly="0" labelOnly="1" outline="0" axis="axisRow" fieldPosition="0"/>
    </format>
    <format dxfId="769">
      <pivotArea dataOnly="0" labelOnly="1" outline="0" fieldPosition="0">
        <references count="1">
          <reference field="4294967294" count="10">
            <x v="0"/>
            <x v="1"/>
            <x v="2"/>
            <x v="3"/>
            <x v="4"/>
            <x v="5"/>
            <x v="6"/>
            <x v="7"/>
            <x v="8"/>
            <x v="9"/>
          </reference>
        </references>
      </pivotArea>
    </format>
    <format dxfId="768">
      <pivotArea field="0" type="button" dataOnly="0" labelOnly="1" outline="0" axis="axisRow" fieldPosition="0"/>
    </format>
    <format dxfId="767">
      <pivotArea dataOnly="0" labelOnly="1" outline="0" fieldPosition="0">
        <references count="1">
          <reference field="4294967294" count="10">
            <x v="0"/>
            <x v="1"/>
            <x v="2"/>
            <x v="3"/>
            <x v="4"/>
            <x v="5"/>
            <x v="6"/>
            <x v="7"/>
            <x v="8"/>
            <x v="9"/>
          </reference>
        </references>
      </pivotArea>
    </format>
    <format dxfId="766">
      <pivotArea collapsedLevelsAreSubtotals="1" fieldPosition="0">
        <references count="1">
          <reference field="0" count="19">
            <x v="1"/>
            <x v="4"/>
            <x v="5"/>
            <x v="6"/>
            <x v="7"/>
            <x v="8"/>
            <x v="9"/>
            <x v="10"/>
            <x v="11"/>
            <x v="12"/>
            <x v="13"/>
            <x v="14"/>
            <x v="15"/>
            <x v="18"/>
            <x v="19"/>
            <x v="20"/>
            <x v="22"/>
            <x v="23"/>
            <x v="24"/>
          </reference>
        </references>
      </pivotArea>
    </format>
    <format dxfId="765">
      <pivotArea dataOnly="0" labelOnly="1" fieldPosition="0">
        <references count="1">
          <reference field="0" count="19">
            <x v="1"/>
            <x v="4"/>
            <x v="5"/>
            <x v="6"/>
            <x v="7"/>
            <x v="8"/>
            <x v="9"/>
            <x v="10"/>
            <x v="11"/>
            <x v="12"/>
            <x v="13"/>
            <x v="14"/>
            <x v="15"/>
            <x v="18"/>
            <x v="19"/>
            <x v="20"/>
            <x v="22"/>
            <x v="23"/>
            <x v="24"/>
          </reference>
        </references>
      </pivotArea>
    </format>
    <format dxfId="764">
      <pivotArea collapsedLevelsAreSubtotals="1" fieldPosition="0">
        <references count="1">
          <reference field="0" count="4">
            <x v="5"/>
            <x v="6"/>
            <x v="7"/>
            <x v="8"/>
          </reference>
        </references>
      </pivotArea>
    </format>
    <format dxfId="763">
      <pivotArea dataOnly="0" labelOnly="1" fieldPosition="0">
        <references count="1">
          <reference field="0" count="4">
            <x v="5"/>
            <x v="6"/>
            <x v="7"/>
            <x v="8"/>
          </reference>
        </references>
      </pivotArea>
    </format>
    <format dxfId="762">
      <pivotArea collapsedLevelsAreSubtotals="1" fieldPosition="0">
        <references count="1">
          <reference field="0" count="3">
            <x v="5"/>
            <x v="6"/>
            <x v="7"/>
          </reference>
        </references>
      </pivotArea>
    </format>
    <format dxfId="761">
      <pivotArea dataOnly="0" labelOnly="1" fieldPosition="0">
        <references count="1">
          <reference field="0" count="3">
            <x v="5"/>
            <x v="6"/>
            <x v="7"/>
          </reference>
        </references>
      </pivotArea>
    </format>
    <format dxfId="760">
      <pivotArea collapsedLevelsAreSubtotals="1" fieldPosition="0">
        <references count="1">
          <reference field="0" count="3">
            <x v="11"/>
            <x v="12"/>
            <x v="13"/>
          </reference>
        </references>
      </pivotArea>
    </format>
    <format dxfId="759">
      <pivotArea dataOnly="0" labelOnly="1" fieldPosition="0">
        <references count="1">
          <reference field="0" count="3">
            <x v="11"/>
            <x v="12"/>
            <x v="13"/>
          </reference>
        </references>
      </pivotArea>
    </format>
    <format dxfId="758">
      <pivotArea dataOnly="0" labelOnly="1" fieldPosition="0">
        <references count="1">
          <reference field="0" count="1">
            <x v="8"/>
          </reference>
        </references>
      </pivotArea>
    </format>
    <format dxfId="757">
      <pivotArea collapsedLevelsAreSubtotals="1" fieldPosition="0">
        <references count="2">
          <reference field="4294967294" count="1" selected="0">
            <x v="9"/>
          </reference>
          <reference field="0" count="1">
            <x v="8"/>
          </reference>
        </references>
      </pivotArea>
    </format>
    <format dxfId="756">
      <pivotArea collapsedLevelsAreSubtotals="1" fieldPosition="0">
        <references count="2">
          <reference field="4294967294" count="1" selected="0">
            <x v="0"/>
          </reference>
          <reference field="0" count="1">
            <x v="8"/>
          </reference>
        </references>
      </pivotArea>
    </format>
    <format dxfId="755">
      <pivotArea collapsedLevelsAreSubtotals="1" fieldPosition="0">
        <references count="2">
          <reference field="4294967294" count="1" selected="0">
            <x v="8"/>
          </reference>
          <reference field="0" count="1">
            <x v="8"/>
          </reference>
        </references>
      </pivotArea>
    </format>
    <format dxfId="754">
      <pivotArea collapsedLevelsAreSubtotals="1" fieldPosition="0">
        <references count="2">
          <reference field="4294967294" count="1" selected="0">
            <x v="1"/>
          </reference>
          <reference field="0" count="1">
            <x v="8"/>
          </reference>
        </references>
      </pivotArea>
    </format>
    <format dxfId="753">
      <pivotArea collapsedLevelsAreSubtotals="1" fieldPosition="0">
        <references count="2">
          <reference field="4294967294" count="1" selected="0">
            <x v="2"/>
          </reference>
          <reference field="0" count="1">
            <x v="8"/>
          </reference>
        </references>
      </pivotArea>
    </format>
    <format dxfId="752">
      <pivotArea collapsedLevelsAreSubtotals="1" fieldPosition="0">
        <references count="2">
          <reference field="4294967294" count="1" selected="0">
            <x v="3"/>
          </reference>
          <reference field="0" count="1">
            <x v="8"/>
          </reference>
        </references>
      </pivotArea>
    </format>
    <format dxfId="751">
      <pivotArea collapsedLevelsAreSubtotals="1" fieldPosition="0">
        <references count="2">
          <reference field="4294967294" count="1" selected="0">
            <x v="4"/>
          </reference>
          <reference field="0" count="1">
            <x v="8"/>
          </reference>
        </references>
      </pivotArea>
    </format>
    <format dxfId="750">
      <pivotArea collapsedLevelsAreSubtotals="1" fieldPosition="0">
        <references count="2">
          <reference field="4294967294" count="1" selected="0">
            <x v="5"/>
          </reference>
          <reference field="0" count="1">
            <x v="8"/>
          </reference>
        </references>
      </pivotArea>
    </format>
    <format dxfId="749">
      <pivotArea collapsedLevelsAreSubtotals="1" fieldPosition="0">
        <references count="2">
          <reference field="4294967294" count="1" selected="0">
            <x v="6"/>
          </reference>
          <reference field="0" count="1">
            <x v="8"/>
          </reference>
        </references>
      </pivotArea>
    </format>
    <format dxfId="748">
      <pivotArea collapsedLevelsAreSubtotals="1" fieldPosition="0">
        <references count="2">
          <reference field="4294967294" count="1" selected="0">
            <x v="7"/>
          </reference>
          <reference field="0" count="1">
            <x v="8"/>
          </reference>
        </references>
      </pivotArea>
    </format>
    <format dxfId="747">
      <pivotArea collapsedLevelsAreSubtotals="1" fieldPosition="0">
        <references count="1">
          <reference field="0" count="1">
            <x v="7"/>
          </reference>
        </references>
      </pivotArea>
    </format>
    <format dxfId="746">
      <pivotArea dataOnly="0" labelOnly="1" fieldPosition="0">
        <references count="1">
          <reference field="0" count="1">
            <x v="7"/>
          </reference>
        </references>
      </pivotArea>
    </format>
    <format dxfId="745">
      <pivotArea collapsedLevelsAreSubtotals="1" fieldPosition="0">
        <references count="1">
          <reference field="0" count="2">
            <x v="5"/>
            <x v="9"/>
          </reference>
        </references>
      </pivotArea>
    </format>
    <format dxfId="744">
      <pivotArea dataOnly="0" labelOnly="1" fieldPosition="0">
        <references count="1">
          <reference field="0" count="2">
            <x v="5"/>
            <x v="9"/>
          </reference>
        </references>
      </pivotArea>
    </format>
    <format dxfId="743">
      <pivotArea collapsedLevelsAreSubtotals="1" fieldPosition="0">
        <references count="1">
          <reference field="0" count="4">
            <x v="6"/>
            <x v="11"/>
            <x v="12"/>
            <x v="14"/>
          </reference>
        </references>
      </pivotArea>
    </format>
    <format dxfId="742">
      <pivotArea dataOnly="0" labelOnly="1" fieldPosition="0">
        <references count="1">
          <reference field="0" count="4">
            <x v="6"/>
            <x v="11"/>
            <x v="12"/>
            <x v="14"/>
          </reference>
        </references>
      </pivotArea>
    </format>
    <format dxfId="741">
      <pivotArea dataOnly="0" labelOnly="1" fieldPosition="0">
        <references count="1">
          <reference field="0" count="1">
            <x v="23"/>
          </reference>
        </references>
      </pivotArea>
    </format>
    <format dxfId="740">
      <pivotArea collapsedLevelsAreSubtotals="1" fieldPosition="0">
        <references count="1">
          <reference field="0" count="3">
            <x v="9"/>
            <x v="18"/>
            <x v="22"/>
          </reference>
        </references>
      </pivotArea>
    </format>
    <format dxfId="739">
      <pivotArea dataOnly="0" labelOnly="1" fieldPosition="0">
        <references count="1">
          <reference field="0" count="3">
            <x v="9"/>
            <x v="18"/>
            <x v="22"/>
          </reference>
        </references>
      </pivotArea>
    </format>
    <format dxfId="738">
      <pivotArea type="all" dataOnly="0" outline="0" fieldPosition="0"/>
    </format>
    <format dxfId="737">
      <pivotArea outline="0" collapsedLevelsAreSubtotals="1" fieldPosition="0"/>
    </format>
    <format dxfId="736">
      <pivotArea field="0" type="button" dataOnly="0" labelOnly="1" outline="0" axis="axisRow" fieldPosition="0"/>
    </format>
    <format dxfId="735">
      <pivotArea dataOnly="0" labelOnly="1" fieldPosition="0">
        <references count="1">
          <reference field="0" count="20">
            <x v="0"/>
            <x v="1"/>
            <x v="4"/>
            <x v="5"/>
            <x v="6"/>
            <x v="7"/>
            <x v="8"/>
            <x v="9"/>
            <x v="10"/>
            <x v="11"/>
            <x v="12"/>
            <x v="13"/>
            <x v="14"/>
            <x v="15"/>
            <x v="18"/>
            <x v="19"/>
            <x v="20"/>
            <x v="22"/>
            <x v="23"/>
            <x v="24"/>
          </reference>
        </references>
      </pivotArea>
    </format>
    <format dxfId="734">
      <pivotArea dataOnly="0" labelOnly="1" fieldPosition="0">
        <references count="1">
          <reference field="0" count="20">
            <x v="0"/>
            <x v="1"/>
            <x v="4"/>
            <x v="5"/>
            <x v="6"/>
            <x v="7"/>
            <x v="8"/>
            <x v="9"/>
            <x v="10"/>
            <x v="11"/>
            <x v="12"/>
            <x v="13"/>
            <x v="14"/>
            <x v="15"/>
            <x v="18"/>
            <x v="19"/>
            <x v="20"/>
            <x v="22"/>
            <x v="23"/>
            <x v="24"/>
          </reference>
        </references>
      </pivotArea>
    </format>
    <format dxfId="733">
      <pivotArea dataOnly="0" labelOnly="1" fieldPosition="0">
        <references count="1">
          <reference field="0" count="20">
            <x v="0"/>
            <x v="1"/>
            <x v="4"/>
            <x v="5"/>
            <x v="6"/>
            <x v="7"/>
            <x v="8"/>
            <x v="9"/>
            <x v="10"/>
            <x v="11"/>
            <x v="12"/>
            <x v="13"/>
            <x v="14"/>
            <x v="15"/>
            <x v="18"/>
            <x v="19"/>
            <x v="20"/>
            <x v="22"/>
            <x v="23"/>
            <x v="24"/>
          </reference>
        </references>
      </pivotArea>
    </format>
    <format dxfId="732">
      <pivotArea dataOnly="0" labelOnly="1" fieldPosition="0">
        <references count="1">
          <reference field="0" count="20">
            <x v="0"/>
            <x v="1"/>
            <x v="4"/>
            <x v="5"/>
            <x v="6"/>
            <x v="7"/>
            <x v="8"/>
            <x v="9"/>
            <x v="10"/>
            <x v="11"/>
            <x v="12"/>
            <x v="13"/>
            <x v="14"/>
            <x v="15"/>
            <x v="18"/>
            <x v="19"/>
            <x v="20"/>
            <x v="22"/>
            <x v="23"/>
            <x v="24"/>
          </reference>
        </references>
      </pivotArea>
    </format>
    <format dxfId="731">
      <pivotArea dataOnly="0" labelOnly="1" fieldPosition="0">
        <references count="1">
          <reference field="0" count="20">
            <x v="0"/>
            <x v="1"/>
            <x v="4"/>
            <x v="5"/>
            <x v="6"/>
            <x v="7"/>
            <x v="8"/>
            <x v="9"/>
            <x v="10"/>
            <x v="11"/>
            <x v="12"/>
            <x v="13"/>
            <x v="14"/>
            <x v="15"/>
            <x v="18"/>
            <x v="19"/>
            <x v="20"/>
            <x v="22"/>
            <x v="23"/>
            <x v="24"/>
          </reference>
        </references>
      </pivotArea>
    </format>
    <format dxfId="730">
      <pivotArea dataOnly="0" labelOnly="1" fieldPosition="0">
        <references count="1">
          <reference field="0" count="20">
            <x v="0"/>
            <x v="1"/>
            <x v="4"/>
            <x v="5"/>
            <x v="6"/>
            <x v="7"/>
            <x v="8"/>
            <x v="9"/>
            <x v="10"/>
            <x v="11"/>
            <x v="12"/>
            <x v="13"/>
            <x v="14"/>
            <x v="15"/>
            <x v="18"/>
            <x v="19"/>
            <x v="20"/>
            <x v="22"/>
            <x v="23"/>
            <x v="24"/>
          </reference>
        </references>
      </pivotArea>
    </format>
    <format dxfId="729">
      <pivotArea dataOnly="0" labelOnly="1" fieldPosition="0">
        <references count="1">
          <reference field="0" count="0"/>
        </references>
      </pivotArea>
    </format>
    <format dxfId="728">
      <pivotArea dataOnly="0" labelOnly="1" fieldPosition="0">
        <references count="1">
          <reference field="0" count="3">
            <x v="2"/>
            <x v="16"/>
            <x v="21"/>
          </reference>
        </references>
      </pivotArea>
    </format>
    <format dxfId="727">
      <pivotArea dataOnly="0" labelOnly="1" fieldPosition="0">
        <references count="1">
          <reference field="0" count="1">
            <x v="3"/>
          </reference>
        </references>
      </pivotArea>
    </format>
    <format dxfId="726">
      <pivotArea dataOnly="0" labelOnly="1" fieldPosition="0">
        <references count="1">
          <reference field="0" count="1">
            <x v="17"/>
          </reference>
        </references>
      </pivotArea>
    </format>
    <format dxfId="725">
      <pivotArea collapsedLevelsAreSubtotals="1" fieldPosition="0">
        <references count="1">
          <reference field="0" count="18">
            <x v="0"/>
            <x v="1"/>
            <x v="2"/>
            <x v="4"/>
            <x v="5"/>
            <x v="6"/>
            <x v="7"/>
            <x v="8"/>
            <x v="11"/>
            <x v="14"/>
            <x v="15"/>
            <x v="16"/>
            <x v="18"/>
            <x v="19"/>
            <x v="20"/>
            <x v="21"/>
            <x v="23"/>
            <x v="24"/>
          </reference>
        </references>
      </pivotArea>
    </format>
    <format dxfId="724">
      <pivotArea dataOnly="0" labelOnly="1" fieldPosition="0">
        <references count="1">
          <reference field="0" count="18">
            <x v="0"/>
            <x v="1"/>
            <x v="2"/>
            <x v="4"/>
            <x v="5"/>
            <x v="6"/>
            <x v="7"/>
            <x v="8"/>
            <x v="11"/>
            <x v="14"/>
            <x v="15"/>
            <x v="16"/>
            <x v="18"/>
            <x v="19"/>
            <x v="20"/>
            <x v="21"/>
            <x v="23"/>
            <x v="24"/>
          </reference>
        </references>
      </pivotArea>
    </format>
    <format dxfId="723">
      <pivotArea dataOnly="0" fieldPosition="0">
        <references count="2">
          <reference field="0" count="20">
            <x v="0"/>
            <x v="1"/>
            <x v="4"/>
            <x v="5"/>
            <x v="6"/>
            <x v="7"/>
            <x v="8"/>
            <x v="9"/>
            <x v="10"/>
            <x v="11"/>
            <x v="12"/>
            <x v="13"/>
            <x v="14"/>
            <x v="15"/>
            <x v="18"/>
            <x v="19"/>
            <x v="20"/>
            <x v="22"/>
            <x v="23"/>
            <x v="24"/>
          </reference>
          <reference field="1" count="1" selected="0">
            <x v="1"/>
          </reference>
        </references>
      </pivotArea>
    </format>
    <format dxfId="722">
      <pivotArea collapsedLevelsAreSubtotals="1" fieldPosition="0">
        <references count="1">
          <reference field="0" count="19">
            <x v="0"/>
            <x v="1"/>
            <x v="3"/>
            <x v="4"/>
            <x v="5"/>
            <x v="6"/>
            <x v="7"/>
            <x v="8"/>
            <x v="10"/>
            <x v="11"/>
            <x v="12"/>
            <x v="14"/>
            <x v="15"/>
            <x v="16"/>
            <x v="19"/>
            <x v="20"/>
            <x v="21"/>
            <x v="23"/>
            <x v="24"/>
          </reference>
        </references>
      </pivotArea>
    </format>
    <format dxfId="721">
      <pivotArea dataOnly="0" labelOnly="1" fieldPosition="0">
        <references count="1">
          <reference field="0" count="19">
            <x v="0"/>
            <x v="1"/>
            <x v="3"/>
            <x v="4"/>
            <x v="5"/>
            <x v="6"/>
            <x v="7"/>
            <x v="8"/>
            <x v="10"/>
            <x v="11"/>
            <x v="12"/>
            <x v="14"/>
            <x v="15"/>
            <x v="16"/>
            <x v="19"/>
            <x v="20"/>
            <x v="21"/>
            <x v="23"/>
            <x v="24"/>
          </reference>
        </references>
      </pivotArea>
    </format>
    <format dxfId="720">
      <pivotArea dataOnly="0" fieldPosition="0">
        <references count="2">
          <reference field="0" count="19">
            <x v="1"/>
            <x v="2"/>
            <x v="3"/>
            <x v="4"/>
            <x v="6"/>
            <x v="7"/>
            <x v="8"/>
            <x v="9"/>
            <x v="10"/>
            <x v="11"/>
            <x v="12"/>
            <x v="13"/>
            <x v="14"/>
            <x v="15"/>
            <x v="17"/>
            <x v="19"/>
            <x v="20"/>
            <x v="23"/>
            <x v="24"/>
          </reference>
          <reference field="1" count="1" selected="0">
            <x v="3"/>
          </reference>
        </references>
      </pivotArea>
    </format>
    <format dxfId="719">
      <pivotArea collapsedLevelsAreSubtotals="1" fieldPosition="0">
        <references count="1">
          <reference field="0" count="9">
            <x v="0"/>
            <x v="5"/>
            <x v="6"/>
            <x v="11"/>
            <x v="13"/>
            <x v="14"/>
            <x v="18"/>
            <x v="20"/>
            <x v="24"/>
          </reference>
        </references>
      </pivotArea>
    </format>
    <format dxfId="718">
      <pivotArea dataOnly="0" labelOnly="1" fieldPosition="0">
        <references count="1">
          <reference field="0" count="9">
            <x v="0"/>
            <x v="5"/>
            <x v="6"/>
            <x v="11"/>
            <x v="13"/>
            <x v="14"/>
            <x v="18"/>
            <x v="20"/>
            <x v="24"/>
          </reference>
        </references>
      </pivotArea>
    </format>
    <format dxfId="717">
      <pivotArea dataOnly="0" labelOnly="1" fieldPosition="0">
        <references count="1">
          <reference field="0" count="0"/>
        </references>
      </pivotArea>
    </format>
    <format dxfId="716">
      <pivotArea dataOnly="0" labelOnly="1" outline="0" fieldPosition="0">
        <references count="1">
          <reference field="1" count="0"/>
        </references>
      </pivotArea>
    </format>
    <format dxfId="715">
      <pivotArea dataOnly="0" labelOnly="1" outline="0" fieldPosition="0">
        <references count="1">
          <reference field="4294967294" count="10">
            <x v="0"/>
            <x v="1"/>
            <x v="2"/>
            <x v="3"/>
            <x v="4"/>
            <x v="5"/>
            <x v="6"/>
            <x v="7"/>
            <x v="8"/>
            <x v="9"/>
          </reference>
        </references>
      </pivotArea>
    </format>
    <format dxfId="714">
      <pivotArea field="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l" xr10:uid="{5518F4D0-6B65-436E-9BD5-39A450AF02F8}" sourceName="All">
  <pivotTables>
    <pivotTable tabId="39" name="PivotTable5"/>
    <pivotTable tabId="39" name="PivotTable6"/>
    <pivotTable tabId="39" name="PivotTable7"/>
  </pivotTables>
  <data>
    <tabular pivotCacheId="135817363">
      <items count="25">
        <i x="0" s="1"/>
        <i x="1" s="1"/>
        <i x="2"/>
        <i x="23"/>
        <i x="3" s="1"/>
        <i x="5" s="1"/>
        <i x="6" s="1"/>
        <i x="7" s="1"/>
        <i x="20" s="1"/>
        <i x="21" s="1"/>
        <i x="8" s="1"/>
        <i x="9" s="1"/>
        <i x="10" s="1"/>
        <i x="11" s="1"/>
        <i x="12" s="1"/>
        <i x="24" s="1"/>
        <i x="15" s="1"/>
        <i x="16" s="1"/>
        <i x="18" s="1"/>
        <i x="19" s="1"/>
        <i x="4" s="1" nd="1"/>
        <i x="13" s="1" nd="1"/>
        <i x="14" s="1" nd="1"/>
        <i x="17" s="1" nd="1"/>
        <i x="2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ACD4D48-3B4D-4B83-A92D-DFC4739DC1EF}" sourceName="Season">
  <pivotTables>
    <pivotTable tabId="39" name="PivotTable5"/>
    <pivotTable tabId="15" name="PivotTable4"/>
    <pivotTable tabId="39" name="PivotTable6"/>
    <pivotTable tabId="39" name="PivotTable7"/>
  </pivotTables>
  <data>
    <tabular pivotCacheId="135817363">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ll" xr10:uid="{00936E66-A393-4A7F-9A25-5DB34633A689}" cache="Slicer_All" caption="All" style="SlicerStyleDark6" rowHeight="241300"/>
  <slicer name="Season" xr10:uid="{0625B1F8-1B69-444C-971A-50E7FCB4BC6E}" cache="Slicer_Season" caption="Season" startItem="1"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C1EF430-8024-4165-8C93-1AABD02A93BC}" name="epl" displayName="epl" ref="AV1:BR82" totalsRowCount="1" headerRowDxfId="818">
  <autoFilter ref="AV1:BR81" xr:uid="{0C1EF430-8024-4165-8C93-1AABD02A93BC}"/>
  <tableColumns count="23">
    <tableColumn id="1" xr3:uid="{70162811-56F5-4B33-8B9B-4C83B6CD2A30}" name="All" totalsRowLabel="Total"/>
    <tableColumn id="2" xr3:uid="{661773F3-99C2-459D-8E52-9E39D48D48B3}" name="Season" dataDxfId="817" totalsRowDxfId="816"/>
    <tableColumn id="3" xr3:uid="{66031AA1-AFB9-4A8C-BCE3-0EA601F78BC3}" name="Total Game" dataDxfId="815" totalsRowDxfId="814">
      <calculatedColumnFormula>SUM(AY2:BA2)</calculatedColumnFormula>
    </tableColumn>
    <tableColumn id="4" xr3:uid="{60ED5626-FC83-46DB-BE75-E537A965DC0C}" name="Total Win">
      <calculatedColumnFormula>SUM(BC2:BD2)</calculatedColumnFormula>
    </tableColumn>
    <tableColumn id="5" xr3:uid="{8F66C3EB-ED22-4EB8-A5A7-F2D895C20A15}" name="Total Draw">
      <calculatedColumnFormula>SUM(BE2:BF2)</calculatedColumnFormula>
    </tableColumn>
    <tableColumn id="6" xr3:uid="{CE3990AE-2131-4B04-805E-6A43A69FEDE1}" name="Total Lost">
      <calculatedColumnFormula>SUM(BG2:BH2)</calculatedColumnFormula>
    </tableColumn>
    <tableColumn id="7" xr3:uid="{4B9CBAC8-5C1D-4CF1-9801-BEC48D03ED2B}" name="check" dataDxfId="813" totalsRowDxfId="812">
      <calculatedColumnFormula>SUM(AY2:BA2)</calculatedColumnFormula>
    </tableColumn>
    <tableColumn id="8" xr3:uid="{C82A6FBA-E9B0-4A57-B104-918B946CB692}" name="Home Win" dataDxfId="811" totalsRowDxfId="810">
      <calculatedColumnFormula>COUNTIF($O$1142:$O$1521,AV2 &amp; " Win")</calculatedColumnFormula>
    </tableColumn>
    <tableColumn id="9" xr3:uid="{B0040FDA-6B43-4B17-89FD-3AAF83ED6A69}" name="Away Win" dataDxfId="809" totalsRowDxfId="808">
      <calculatedColumnFormula>COUNTIF($S$1142:$S$1521,AV2 &amp;" Win")</calculatedColumnFormula>
    </tableColumn>
    <tableColumn id="10" xr3:uid="{B96CFF36-743A-4093-84D7-5B04CBFF8712}" name="Home Draw" dataDxfId="807" totalsRowDxfId="806">
      <calculatedColumnFormula>COUNTIF($Q$1142:$Q$1521,AV2 &amp; " Draw")</calculatedColumnFormula>
    </tableColumn>
    <tableColumn id="11" xr3:uid="{905C5CF3-D91E-4A31-AEA3-1A8DAE4E4AF0}" name="Away Draw" dataDxfId="805" totalsRowDxfId="804">
      <calculatedColumnFormula>COUNTIF($R$1142:$R$1521,AV2 &amp;" Draw")</calculatedColumnFormula>
    </tableColumn>
    <tableColumn id="12" xr3:uid="{DD49E6CA-C710-4851-8891-A455C64E3B53}" name="Home Lose ">
      <calculatedColumnFormula>COUNTIF($P$1142:$P$1521,AV2 &amp; " lose")</calculatedColumnFormula>
    </tableColumn>
    <tableColumn id="13" xr3:uid="{ABC9FEB4-86A5-413B-8C54-CCAA070A900F}" name="Away Lose">
      <calculatedColumnFormula>COUNTIF($T$1142:$T$1521,AV2 &amp; " lose")</calculatedColumnFormula>
    </tableColumn>
    <tableColumn id="14" xr3:uid="{BB2C5AB8-0B87-415F-85C3-C1833112B34F}" name="Points">
      <calculatedColumnFormula>(AY2*3)+(AZ2)</calculatedColumnFormula>
    </tableColumn>
    <tableColumn id="15" xr3:uid="{578ABA87-06C7-4C42-9261-378263F47EB0}" name="Goals Score">
      <calculatedColumnFormula>BM2+BN2</calculatedColumnFormula>
    </tableColumn>
    <tableColumn id="16" xr3:uid="{0662213E-E306-4B88-8D40-20435E8AEA02}" name="Goals Concede">
      <calculatedColumnFormula>BO2+BP2</calculatedColumnFormula>
    </tableColumn>
    <tableColumn id="17" xr3:uid="{2222F0CD-9666-47D4-9C53-28CA26643E11}" name="Goal Difference">
      <calculatedColumnFormula>BJ2-BK2</calculatedColumnFormula>
    </tableColumn>
    <tableColumn id="18" xr3:uid="{7FC00885-9E63-434B-839F-56B3AFEDF95A}" name="Home team goals score ">
      <calculatedColumnFormula>SUMIF($F$1142:$F$1521,AV2,$I$1142:$I$1521)</calculatedColumnFormula>
    </tableColumn>
    <tableColumn id="19" xr3:uid="{AE6FEE67-644F-4445-9F50-F05CFC5A37D1}" name="Away team goals score ">
      <calculatedColumnFormula>SUMIF($G$1142:$G$1521,AV2,$J$1142:$J$1521)</calculatedColumnFormula>
    </tableColumn>
    <tableColumn id="20" xr3:uid="{7EA258E4-A04B-4FA6-9406-FAAF733C2D0C}" name="Home team goals concede ">
      <calculatedColumnFormula>SUMIF($F$1142:$F$1521,AV2,$J$1142:$J$1521)</calculatedColumnFormula>
    </tableColumn>
    <tableColumn id="21" xr3:uid="{C302C926-830F-445A-887B-3C937459F598}" name="Away team goals concede ">
      <calculatedColumnFormula>SUMIF($G$1142:$G$1521,AV2,$I$1142:$I$1521)</calculatedColumnFormula>
    </tableColumn>
    <tableColumn id="22" xr3:uid="{C3164652-A3CA-410A-BF7D-FDA65D069C15}" name="Avg goals per game" dataDxfId="803" totalsRowDxfId="802" dataCellStyle="Comma">
      <calculatedColumnFormula>BJ2/38</calculatedColumnFormula>
    </tableColumn>
    <tableColumn id="23" xr3:uid="{D7903B21-2BC5-479C-AD46-D0A99FB7F421}" name="Avg goals coceded per game" totalsRowFunction="sum" dataDxfId="801" totalsRowDxfId="800" dataCellStyle="Comma">
      <calculatedColumnFormula>BK2/38</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4472C4"/>
      </a:accent1>
      <a:accent2>
        <a:srgbClr val="ED7D31"/>
      </a:accent2>
      <a:accent3>
        <a:srgbClr val="00B050"/>
      </a:accent3>
      <a:accent4>
        <a:srgbClr val="FFC000"/>
      </a:accent4>
      <a:accent5>
        <a:srgbClr val="FF0000"/>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rinterSettings" Target="../printerSettings/printerSettings3.bin"/><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drawing" Target="../drawings/drawing3.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7.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youtube.com/watch?v=rB_IiYbOo7w" TargetMode="External"/><Relationship Id="rId2" Type="http://schemas.openxmlformats.org/officeDocument/2006/relationships/hyperlink" Target="https://www.youtube.com/watch?v=MTlQvyNQ3PM" TargetMode="External"/><Relationship Id="rId1" Type="http://schemas.openxmlformats.org/officeDocument/2006/relationships/hyperlink" Target="https://fixturedownload.com/results/epl-2022" TargetMode="External"/><Relationship Id="rId4" Type="http://schemas.openxmlformats.org/officeDocument/2006/relationships/hyperlink" Target="https://www.youtube.com/watch?v=P_0_zuvGYy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21"/>
  <sheetViews>
    <sheetView topLeftCell="B1" zoomScale="70" zoomScaleNormal="70" workbookViewId="0">
      <selection activeCell="G2" sqref="G2"/>
    </sheetView>
  </sheetViews>
  <sheetFormatPr defaultRowHeight="15"/>
  <cols>
    <col min="1" max="1" width="15" customWidth="1"/>
    <col min="2" max="2" width="15.140625" customWidth="1"/>
    <col min="3" max="3" width="18.7109375" customWidth="1"/>
    <col min="4" max="4" width="26.42578125" customWidth="1"/>
    <col min="5" max="6" width="13.5703125" customWidth="1"/>
    <col min="7" max="7" width="7" customWidth="1"/>
    <col min="8" max="8" width="13.5703125" customWidth="1"/>
  </cols>
  <sheetData>
    <row r="1" spans="1:7">
      <c r="A1" s="6" t="s">
        <v>479</v>
      </c>
      <c r="B1" s="6" t="s">
        <v>0</v>
      </c>
      <c r="C1" s="6" t="s">
        <v>1</v>
      </c>
      <c r="D1" s="6" t="s">
        <v>2</v>
      </c>
      <c r="E1" s="6" t="s">
        <v>3</v>
      </c>
      <c r="F1" s="6" t="s">
        <v>4</v>
      </c>
      <c r="G1" s="6" t="s">
        <v>5</v>
      </c>
    </row>
    <row r="2" spans="1:7">
      <c r="A2" t="s">
        <v>7</v>
      </c>
      <c r="B2" s="2" t="s">
        <v>7</v>
      </c>
      <c r="C2" s="3">
        <v>43686.833333333336</v>
      </c>
      <c r="D2" t="s">
        <v>18</v>
      </c>
      <c r="E2" t="s">
        <v>19</v>
      </c>
      <c r="F2" t="s">
        <v>466</v>
      </c>
      <c r="G2" t="s">
        <v>143</v>
      </c>
    </row>
    <row r="3" spans="1:7">
      <c r="A3" t="s">
        <v>46</v>
      </c>
      <c r="B3" s="2" t="s">
        <v>7</v>
      </c>
      <c r="C3" s="3">
        <v>43687.520833333336</v>
      </c>
      <c r="D3" t="s">
        <v>23</v>
      </c>
      <c r="E3" t="s">
        <v>24</v>
      </c>
      <c r="F3" t="s">
        <v>73</v>
      </c>
      <c r="G3" t="s">
        <v>230</v>
      </c>
    </row>
    <row r="4" spans="1:7">
      <c r="A4" t="s">
        <v>12</v>
      </c>
      <c r="B4" s="2" t="s">
        <v>7</v>
      </c>
      <c r="C4" s="3">
        <v>43687.625</v>
      </c>
      <c r="D4" t="s">
        <v>471</v>
      </c>
      <c r="E4" t="s">
        <v>472</v>
      </c>
      <c r="F4" t="s">
        <v>38</v>
      </c>
      <c r="G4" t="s">
        <v>84</v>
      </c>
    </row>
    <row r="5" spans="1:7">
      <c r="A5" t="s">
        <v>6</v>
      </c>
      <c r="B5" s="2" t="s">
        <v>7</v>
      </c>
      <c r="C5" s="3">
        <v>43687.625</v>
      </c>
      <c r="D5" t="s">
        <v>81</v>
      </c>
      <c r="E5" t="s">
        <v>66</v>
      </c>
      <c r="F5" t="s">
        <v>15</v>
      </c>
      <c r="G5" t="s">
        <v>158</v>
      </c>
    </row>
    <row r="6" spans="1:7">
      <c r="A6" t="s">
        <v>17</v>
      </c>
      <c r="B6" s="2" t="s">
        <v>7</v>
      </c>
      <c r="C6" s="3">
        <v>43687.625</v>
      </c>
      <c r="D6" t="s">
        <v>13</v>
      </c>
      <c r="E6" t="s">
        <v>14</v>
      </c>
      <c r="F6" t="s">
        <v>34</v>
      </c>
      <c r="G6" t="s">
        <v>116</v>
      </c>
    </row>
    <row r="7" spans="1:7">
      <c r="A7" t="s">
        <v>27</v>
      </c>
      <c r="B7" s="2" t="s">
        <v>7</v>
      </c>
      <c r="C7" s="3">
        <v>43687.625</v>
      </c>
      <c r="D7" t="s">
        <v>463</v>
      </c>
      <c r="E7" t="s">
        <v>464</v>
      </c>
      <c r="F7" t="s">
        <v>42</v>
      </c>
      <c r="G7" t="s">
        <v>11</v>
      </c>
    </row>
    <row r="8" spans="1:7">
      <c r="A8" t="s">
        <v>22</v>
      </c>
      <c r="B8" s="2" t="s">
        <v>7</v>
      </c>
      <c r="C8" s="3">
        <v>43687.729166666664</v>
      </c>
      <c r="D8" t="s">
        <v>32</v>
      </c>
      <c r="E8" t="s">
        <v>33</v>
      </c>
      <c r="F8" t="s">
        <v>70</v>
      </c>
      <c r="G8" t="s">
        <v>91</v>
      </c>
    </row>
    <row r="9" spans="1:7">
      <c r="A9" t="s">
        <v>31</v>
      </c>
      <c r="B9" s="2" t="s">
        <v>7</v>
      </c>
      <c r="C9" s="3">
        <v>43688.583333333336</v>
      </c>
      <c r="D9" t="s">
        <v>65</v>
      </c>
      <c r="E9" t="s">
        <v>30</v>
      </c>
      <c r="F9" t="s">
        <v>39</v>
      </c>
      <c r="G9" t="s">
        <v>116</v>
      </c>
    </row>
    <row r="10" spans="1:7">
      <c r="A10" t="s">
        <v>40</v>
      </c>
      <c r="B10" s="2" t="s">
        <v>7</v>
      </c>
      <c r="C10" s="3">
        <v>43688.583333333336</v>
      </c>
      <c r="D10" t="s">
        <v>61</v>
      </c>
      <c r="E10" t="s">
        <v>25</v>
      </c>
      <c r="F10" t="s">
        <v>10</v>
      </c>
      <c r="G10" t="s">
        <v>35</v>
      </c>
    </row>
    <row r="11" spans="1:7">
      <c r="A11" t="s">
        <v>36</v>
      </c>
      <c r="B11" s="2" t="s">
        <v>7</v>
      </c>
      <c r="C11" s="3">
        <v>43688.6875</v>
      </c>
      <c r="D11" t="s">
        <v>52</v>
      </c>
      <c r="E11" t="s">
        <v>53</v>
      </c>
      <c r="F11" t="s">
        <v>43</v>
      </c>
      <c r="G11" t="s">
        <v>88</v>
      </c>
    </row>
    <row r="12" spans="1:7">
      <c r="A12" t="s">
        <v>54</v>
      </c>
      <c r="B12" s="2" t="s">
        <v>46</v>
      </c>
      <c r="C12" s="3">
        <v>43694.520833333336</v>
      </c>
      <c r="D12" t="s">
        <v>55</v>
      </c>
      <c r="E12" t="s">
        <v>10</v>
      </c>
      <c r="F12" t="s">
        <v>66</v>
      </c>
      <c r="G12" t="s">
        <v>56</v>
      </c>
    </row>
    <row r="13" spans="1:7">
      <c r="A13" t="s">
        <v>68</v>
      </c>
      <c r="B13" s="2" t="s">
        <v>46</v>
      </c>
      <c r="C13" s="3">
        <v>43694.625</v>
      </c>
      <c r="D13" t="s">
        <v>69</v>
      </c>
      <c r="E13" t="s">
        <v>70</v>
      </c>
      <c r="F13" t="s">
        <v>472</v>
      </c>
      <c r="G13" t="s">
        <v>77</v>
      </c>
    </row>
    <row r="14" spans="1:7">
      <c r="A14" t="s">
        <v>62</v>
      </c>
      <c r="B14" s="2" t="s">
        <v>46</v>
      </c>
      <c r="C14" s="3">
        <v>43694.625</v>
      </c>
      <c r="D14" t="s">
        <v>41</v>
      </c>
      <c r="E14" t="s">
        <v>42</v>
      </c>
      <c r="F14" t="s">
        <v>24</v>
      </c>
      <c r="G14" t="s">
        <v>84</v>
      </c>
    </row>
    <row r="15" spans="1:7">
      <c r="A15" t="s">
        <v>49</v>
      </c>
      <c r="B15" s="2" t="s">
        <v>46</v>
      </c>
      <c r="C15" s="3">
        <v>43694.625</v>
      </c>
      <c r="D15" t="s">
        <v>47</v>
      </c>
      <c r="E15" t="s">
        <v>34</v>
      </c>
      <c r="F15" t="s">
        <v>464</v>
      </c>
      <c r="G15" t="s">
        <v>16</v>
      </c>
    </row>
    <row r="16" spans="1:7">
      <c r="A16" t="s">
        <v>51</v>
      </c>
      <c r="B16" s="2" t="s">
        <v>46</v>
      </c>
      <c r="C16" s="3">
        <v>43694.625</v>
      </c>
      <c r="D16" t="s">
        <v>465</v>
      </c>
      <c r="E16" t="s">
        <v>466</v>
      </c>
      <c r="F16" t="s">
        <v>25</v>
      </c>
      <c r="G16" t="s">
        <v>91</v>
      </c>
    </row>
    <row r="17" spans="1:10">
      <c r="A17" t="s">
        <v>57</v>
      </c>
      <c r="B17" s="2" t="s">
        <v>46</v>
      </c>
      <c r="C17" s="3">
        <v>43694.625</v>
      </c>
      <c r="D17" t="s">
        <v>58</v>
      </c>
      <c r="E17" t="s">
        <v>15</v>
      </c>
      <c r="F17" t="s">
        <v>19</v>
      </c>
      <c r="G17" t="s">
        <v>77</v>
      </c>
    </row>
    <row r="18" spans="1:10">
      <c r="A18" t="s">
        <v>64</v>
      </c>
      <c r="B18" s="2" t="s">
        <v>46</v>
      </c>
      <c r="C18" s="3">
        <v>43694.729166666664</v>
      </c>
      <c r="D18" t="s">
        <v>86</v>
      </c>
      <c r="E18" t="s">
        <v>73</v>
      </c>
      <c r="F18" t="s">
        <v>33</v>
      </c>
      <c r="G18" t="s">
        <v>106</v>
      </c>
    </row>
    <row r="19" spans="1:10">
      <c r="A19" t="s">
        <v>60</v>
      </c>
      <c r="B19" s="2" t="s">
        <v>46</v>
      </c>
      <c r="C19" s="3">
        <v>43695.583333333336</v>
      </c>
      <c r="D19" t="s">
        <v>37</v>
      </c>
      <c r="E19" t="s">
        <v>38</v>
      </c>
      <c r="F19" t="s">
        <v>14</v>
      </c>
      <c r="G19" t="s">
        <v>16</v>
      </c>
    </row>
    <row r="20" spans="1:10">
      <c r="A20" t="s">
        <v>45</v>
      </c>
      <c r="B20" s="2" t="s">
        <v>46</v>
      </c>
      <c r="C20" s="3">
        <v>43695.6875</v>
      </c>
      <c r="D20" t="s">
        <v>63</v>
      </c>
      <c r="E20" t="s">
        <v>43</v>
      </c>
      <c r="F20" t="s">
        <v>30</v>
      </c>
      <c r="G20" t="s">
        <v>84</v>
      </c>
      <c r="J20" s="5"/>
    </row>
    <row r="21" spans="1:10">
      <c r="A21" t="s">
        <v>71</v>
      </c>
      <c r="B21" s="2" t="s">
        <v>46</v>
      </c>
      <c r="C21" s="3">
        <v>43696.833333333336</v>
      </c>
      <c r="D21" t="s">
        <v>72</v>
      </c>
      <c r="E21" t="s">
        <v>39</v>
      </c>
      <c r="F21" t="s">
        <v>53</v>
      </c>
      <c r="G21" t="s">
        <v>84</v>
      </c>
    </row>
    <row r="22" spans="1:10">
      <c r="A22" t="s">
        <v>80</v>
      </c>
      <c r="B22" s="2" t="s">
        <v>12</v>
      </c>
      <c r="C22" s="3">
        <v>43700.833333333336</v>
      </c>
      <c r="D22" t="s">
        <v>69</v>
      </c>
      <c r="E22" t="s">
        <v>70</v>
      </c>
      <c r="F22" t="s">
        <v>34</v>
      </c>
      <c r="G22" t="s">
        <v>98</v>
      </c>
    </row>
    <row r="23" spans="1:10">
      <c r="A23" t="s">
        <v>85</v>
      </c>
      <c r="B23" s="2" t="s">
        <v>12</v>
      </c>
      <c r="C23" s="3">
        <v>43701.520833333336</v>
      </c>
      <c r="D23" t="s">
        <v>465</v>
      </c>
      <c r="E23" t="s">
        <v>466</v>
      </c>
      <c r="F23" t="s">
        <v>43</v>
      </c>
      <c r="G23" t="s">
        <v>75</v>
      </c>
    </row>
    <row r="24" spans="1:10">
      <c r="A24" t="s">
        <v>76</v>
      </c>
      <c r="B24" s="2" t="s">
        <v>12</v>
      </c>
      <c r="C24" s="3">
        <v>43701.625</v>
      </c>
      <c r="D24" t="s">
        <v>41</v>
      </c>
      <c r="E24" t="s">
        <v>42</v>
      </c>
      <c r="F24" t="s">
        <v>15</v>
      </c>
      <c r="G24" t="s">
        <v>26</v>
      </c>
    </row>
    <row r="25" spans="1:10">
      <c r="A25" t="s">
        <v>90</v>
      </c>
      <c r="B25" s="2" t="s">
        <v>12</v>
      </c>
      <c r="C25" s="3">
        <v>43701.625</v>
      </c>
      <c r="D25" t="s">
        <v>52</v>
      </c>
      <c r="E25" t="s">
        <v>53</v>
      </c>
      <c r="F25" t="s">
        <v>14</v>
      </c>
      <c r="G25" t="s">
        <v>77</v>
      </c>
    </row>
    <row r="26" spans="1:10">
      <c r="A26" t="s">
        <v>82</v>
      </c>
      <c r="B26" s="2" t="s">
        <v>12</v>
      </c>
      <c r="C26" s="3">
        <v>43701.625</v>
      </c>
      <c r="D26" t="s">
        <v>37</v>
      </c>
      <c r="E26" t="s">
        <v>38</v>
      </c>
      <c r="F26" t="s">
        <v>30</v>
      </c>
      <c r="G26" t="s">
        <v>77</v>
      </c>
    </row>
    <row r="27" spans="1:10">
      <c r="A27" t="s">
        <v>78</v>
      </c>
      <c r="B27" s="2" t="s">
        <v>12</v>
      </c>
      <c r="C27" s="3">
        <v>43701.625</v>
      </c>
      <c r="D27" t="s">
        <v>463</v>
      </c>
      <c r="E27" t="s">
        <v>464</v>
      </c>
      <c r="F27" t="s">
        <v>24</v>
      </c>
      <c r="G27" t="s">
        <v>44</v>
      </c>
    </row>
    <row r="28" spans="1:10">
      <c r="A28" t="s">
        <v>89</v>
      </c>
      <c r="B28" s="2" t="s">
        <v>12</v>
      </c>
      <c r="C28" s="3">
        <v>43701.729166666664</v>
      </c>
      <c r="D28" t="s">
        <v>18</v>
      </c>
      <c r="E28" t="s">
        <v>19</v>
      </c>
      <c r="F28" t="s">
        <v>10</v>
      </c>
      <c r="G28" t="s">
        <v>91</v>
      </c>
    </row>
    <row r="29" spans="1:10">
      <c r="A29" t="s">
        <v>74</v>
      </c>
      <c r="B29" s="2" t="s">
        <v>12</v>
      </c>
      <c r="C29" s="3">
        <v>43702.583333333336</v>
      </c>
      <c r="D29" t="s">
        <v>471</v>
      </c>
      <c r="E29" t="s">
        <v>472</v>
      </c>
      <c r="F29" t="s">
        <v>73</v>
      </c>
      <c r="G29" t="s">
        <v>44</v>
      </c>
    </row>
    <row r="30" spans="1:10">
      <c r="A30" t="s">
        <v>83</v>
      </c>
      <c r="B30" s="2" t="s">
        <v>12</v>
      </c>
      <c r="C30" s="3">
        <v>43702.6875</v>
      </c>
      <c r="D30" t="s">
        <v>32</v>
      </c>
      <c r="E30" t="s">
        <v>33</v>
      </c>
      <c r="F30" t="s">
        <v>25</v>
      </c>
      <c r="G30" t="s">
        <v>35</v>
      </c>
    </row>
    <row r="31" spans="1:10">
      <c r="A31" t="s">
        <v>87</v>
      </c>
      <c r="B31" s="2" t="s">
        <v>12</v>
      </c>
      <c r="C31" s="3">
        <v>43702.6875</v>
      </c>
      <c r="D31" t="s">
        <v>72</v>
      </c>
      <c r="E31" t="s">
        <v>39</v>
      </c>
      <c r="F31" t="s">
        <v>66</v>
      </c>
      <c r="G31" t="s">
        <v>84</v>
      </c>
    </row>
    <row r="32" spans="1:10">
      <c r="A32" t="s">
        <v>97</v>
      </c>
      <c r="B32" s="2" t="s">
        <v>6</v>
      </c>
      <c r="C32" s="3">
        <v>43708.520833333336</v>
      </c>
      <c r="D32" t="s">
        <v>58</v>
      </c>
      <c r="E32" t="s">
        <v>15</v>
      </c>
      <c r="F32" t="s">
        <v>53</v>
      </c>
      <c r="G32" t="s">
        <v>84</v>
      </c>
    </row>
    <row r="33" spans="1:7">
      <c r="A33" t="s">
        <v>92</v>
      </c>
      <c r="B33" s="2" t="s">
        <v>6</v>
      </c>
      <c r="C33" s="3">
        <v>43708.625</v>
      </c>
      <c r="D33" t="s">
        <v>63</v>
      </c>
      <c r="E33" t="s">
        <v>43</v>
      </c>
      <c r="F33" t="s">
        <v>38</v>
      </c>
      <c r="G33" t="s">
        <v>106</v>
      </c>
    </row>
    <row r="34" spans="1:7">
      <c r="A34" t="s">
        <v>93</v>
      </c>
      <c r="B34" s="2" t="s">
        <v>6</v>
      </c>
      <c r="C34" s="3">
        <v>43708.625</v>
      </c>
      <c r="D34" t="s">
        <v>13</v>
      </c>
      <c r="E34" t="s">
        <v>14</v>
      </c>
      <c r="F34" t="s">
        <v>70</v>
      </c>
      <c r="G34" t="s">
        <v>16</v>
      </c>
    </row>
    <row r="35" spans="1:7">
      <c r="A35" t="s">
        <v>96</v>
      </c>
      <c r="B35" s="2" t="s">
        <v>6</v>
      </c>
      <c r="C35" s="3">
        <v>43708.625</v>
      </c>
      <c r="D35" t="s">
        <v>65</v>
      </c>
      <c r="E35" t="s">
        <v>30</v>
      </c>
      <c r="F35" t="s">
        <v>472</v>
      </c>
      <c r="G35" t="s">
        <v>91</v>
      </c>
    </row>
    <row r="36" spans="1:7">
      <c r="A36" t="s">
        <v>101</v>
      </c>
      <c r="B36" s="2" t="s">
        <v>6</v>
      </c>
      <c r="C36" s="3">
        <v>43708.625</v>
      </c>
      <c r="D36" t="s">
        <v>86</v>
      </c>
      <c r="E36" t="s">
        <v>73</v>
      </c>
      <c r="F36" t="s">
        <v>42</v>
      </c>
      <c r="G36" t="s">
        <v>88</v>
      </c>
    </row>
    <row r="37" spans="1:7">
      <c r="A37" t="s">
        <v>95</v>
      </c>
      <c r="B37" s="2" t="s">
        <v>6</v>
      </c>
      <c r="C37" s="3">
        <v>43708.625</v>
      </c>
      <c r="D37" t="s">
        <v>61</v>
      </c>
      <c r="E37" t="s">
        <v>25</v>
      </c>
      <c r="F37" t="s">
        <v>464</v>
      </c>
      <c r="G37" t="s">
        <v>84</v>
      </c>
    </row>
    <row r="38" spans="1:7">
      <c r="A38" t="s">
        <v>100</v>
      </c>
      <c r="B38" s="2" t="s">
        <v>6</v>
      </c>
      <c r="C38" s="3">
        <v>43708.625</v>
      </c>
      <c r="D38" t="s">
        <v>23</v>
      </c>
      <c r="E38" t="s">
        <v>24</v>
      </c>
      <c r="F38" t="s">
        <v>466</v>
      </c>
      <c r="G38" t="s">
        <v>98</v>
      </c>
    </row>
    <row r="39" spans="1:7">
      <c r="A39" t="s">
        <v>103</v>
      </c>
      <c r="B39" s="2" t="s">
        <v>6</v>
      </c>
      <c r="C39" s="3">
        <v>43708.729166666664</v>
      </c>
      <c r="D39" t="s">
        <v>81</v>
      </c>
      <c r="E39" t="s">
        <v>66</v>
      </c>
      <c r="F39" t="s">
        <v>19</v>
      </c>
      <c r="G39" t="s">
        <v>11</v>
      </c>
    </row>
    <row r="40" spans="1:7">
      <c r="A40" t="s">
        <v>94</v>
      </c>
      <c r="B40" s="2" t="s">
        <v>6</v>
      </c>
      <c r="C40" s="3">
        <v>43709.583333333336</v>
      </c>
      <c r="D40" t="s">
        <v>47</v>
      </c>
      <c r="E40" t="s">
        <v>34</v>
      </c>
      <c r="F40" t="s">
        <v>39</v>
      </c>
      <c r="G40" t="s">
        <v>267</v>
      </c>
    </row>
    <row r="41" spans="1:7">
      <c r="A41" t="s">
        <v>99</v>
      </c>
      <c r="B41" s="2" t="s">
        <v>6</v>
      </c>
      <c r="C41" s="3">
        <v>43709.6875</v>
      </c>
      <c r="D41" t="s">
        <v>55</v>
      </c>
      <c r="E41" t="s">
        <v>10</v>
      </c>
      <c r="F41" t="s">
        <v>33</v>
      </c>
      <c r="G41" t="s">
        <v>106</v>
      </c>
    </row>
    <row r="42" spans="1:7">
      <c r="A42" t="s">
        <v>117</v>
      </c>
      <c r="B42" s="2" t="s">
        <v>17</v>
      </c>
      <c r="C42" s="3">
        <v>43722.520833333336</v>
      </c>
      <c r="D42" t="s">
        <v>18</v>
      </c>
      <c r="E42" t="s">
        <v>19</v>
      </c>
      <c r="F42" t="s">
        <v>25</v>
      </c>
      <c r="G42" t="s">
        <v>91</v>
      </c>
    </row>
    <row r="43" spans="1:7">
      <c r="A43" t="s">
        <v>105</v>
      </c>
      <c r="B43" s="2" t="s">
        <v>17</v>
      </c>
      <c r="C43" s="3">
        <v>43722.625</v>
      </c>
      <c r="D43" t="s">
        <v>41</v>
      </c>
      <c r="E43" t="s">
        <v>42</v>
      </c>
      <c r="F43" t="s">
        <v>66</v>
      </c>
      <c r="G43" t="s">
        <v>84</v>
      </c>
    </row>
    <row r="44" spans="1:7">
      <c r="A44" t="s">
        <v>114</v>
      </c>
      <c r="B44" s="2" t="s">
        <v>17</v>
      </c>
      <c r="C44" s="3">
        <v>43722.625</v>
      </c>
      <c r="D44" t="s">
        <v>52</v>
      </c>
      <c r="E44" t="s">
        <v>53</v>
      </c>
      <c r="F44" t="s">
        <v>30</v>
      </c>
      <c r="G44" t="s">
        <v>16</v>
      </c>
    </row>
    <row r="45" spans="1:7">
      <c r="A45" t="s">
        <v>109</v>
      </c>
      <c r="B45" s="2" t="s">
        <v>17</v>
      </c>
      <c r="C45" s="3">
        <v>43722.625</v>
      </c>
      <c r="D45" t="s">
        <v>37</v>
      </c>
      <c r="E45" t="s">
        <v>38</v>
      </c>
      <c r="F45" t="s">
        <v>15</v>
      </c>
      <c r="G45" t="s">
        <v>35</v>
      </c>
    </row>
    <row r="46" spans="1:7">
      <c r="A46" t="s">
        <v>111</v>
      </c>
      <c r="B46" s="2" t="s">
        <v>17</v>
      </c>
      <c r="C46" s="3">
        <v>43722.625</v>
      </c>
      <c r="D46" t="s">
        <v>32</v>
      </c>
      <c r="E46" t="s">
        <v>33</v>
      </c>
      <c r="F46" t="s">
        <v>14</v>
      </c>
      <c r="G46" t="s">
        <v>88</v>
      </c>
    </row>
    <row r="47" spans="1:7">
      <c r="A47" t="s">
        <v>115</v>
      </c>
      <c r="B47" s="2" t="s">
        <v>17</v>
      </c>
      <c r="C47" s="3">
        <v>43722.625</v>
      </c>
      <c r="D47" t="s">
        <v>72</v>
      </c>
      <c r="E47" t="s">
        <v>39</v>
      </c>
      <c r="F47" t="s">
        <v>43</v>
      </c>
      <c r="G47" t="s">
        <v>59</v>
      </c>
    </row>
    <row r="48" spans="1:7">
      <c r="A48" t="s">
        <v>108</v>
      </c>
      <c r="B48" s="2" t="s">
        <v>17</v>
      </c>
      <c r="C48" s="3">
        <v>43722.729166666664</v>
      </c>
      <c r="D48" t="s">
        <v>465</v>
      </c>
      <c r="E48" t="s">
        <v>466</v>
      </c>
      <c r="F48" t="s">
        <v>73</v>
      </c>
      <c r="G48" t="s">
        <v>267</v>
      </c>
    </row>
    <row r="49" spans="1:7">
      <c r="A49" t="s">
        <v>107</v>
      </c>
      <c r="B49" s="2" t="s">
        <v>17</v>
      </c>
      <c r="C49" s="3">
        <v>43723.583333333336</v>
      </c>
      <c r="D49" t="s">
        <v>471</v>
      </c>
      <c r="E49" t="s">
        <v>472</v>
      </c>
      <c r="F49" t="s">
        <v>34</v>
      </c>
      <c r="G49" t="s">
        <v>91</v>
      </c>
    </row>
    <row r="50" spans="1:7">
      <c r="A50" t="s">
        <v>113</v>
      </c>
      <c r="B50" s="2" t="s">
        <v>17</v>
      </c>
      <c r="C50" s="3">
        <v>43723.6875</v>
      </c>
      <c r="D50" t="s">
        <v>463</v>
      </c>
      <c r="E50" t="s">
        <v>464</v>
      </c>
      <c r="F50" t="s">
        <v>10</v>
      </c>
      <c r="G50" t="s">
        <v>106</v>
      </c>
    </row>
    <row r="51" spans="1:7">
      <c r="A51" t="s">
        <v>112</v>
      </c>
      <c r="B51" s="2" t="s">
        <v>17</v>
      </c>
      <c r="C51" s="3">
        <v>43724.833333333336</v>
      </c>
      <c r="D51" t="s">
        <v>69</v>
      </c>
      <c r="E51" t="s">
        <v>70</v>
      </c>
      <c r="F51" t="s">
        <v>24</v>
      </c>
      <c r="G51" t="s">
        <v>116</v>
      </c>
    </row>
    <row r="52" spans="1:7">
      <c r="A52" t="s">
        <v>119</v>
      </c>
      <c r="B52" s="2" t="s">
        <v>31</v>
      </c>
      <c r="C52" s="3">
        <v>43728.833333333336</v>
      </c>
      <c r="D52" t="s">
        <v>58</v>
      </c>
      <c r="E52" t="s">
        <v>15</v>
      </c>
      <c r="F52" t="s">
        <v>472</v>
      </c>
      <c r="G52" t="s">
        <v>44</v>
      </c>
    </row>
    <row r="53" spans="1:7">
      <c r="A53" t="s">
        <v>122</v>
      </c>
      <c r="B53" s="2" t="s">
        <v>31</v>
      </c>
      <c r="C53" s="3">
        <v>43729.520833333336</v>
      </c>
      <c r="D53" t="s">
        <v>65</v>
      </c>
      <c r="E53" t="s">
        <v>30</v>
      </c>
      <c r="F53" t="s">
        <v>33</v>
      </c>
      <c r="G53" t="s">
        <v>56</v>
      </c>
    </row>
    <row r="54" spans="1:7">
      <c r="A54" t="s">
        <v>118</v>
      </c>
      <c r="B54" s="2" t="s">
        <v>31</v>
      </c>
      <c r="C54" s="3">
        <v>43729.625</v>
      </c>
      <c r="D54" t="s">
        <v>81</v>
      </c>
      <c r="E54" t="s">
        <v>66</v>
      </c>
      <c r="F54" t="s">
        <v>466</v>
      </c>
      <c r="G54" t="s">
        <v>98</v>
      </c>
    </row>
    <row r="55" spans="1:7">
      <c r="A55" t="s">
        <v>120</v>
      </c>
      <c r="B55" s="2" t="s">
        <v>31</v>
      </c>
      <c r="C55" s="3">
        <v>43729.625</v>
      </c>
      <c r="D55" t="s">
        <v>47</v>
      </c>
      <c r="E55" t="s">
        <v>34</v>
      </c>
      <c r="F55" t="s">
        <v>38</v>
      </c>
      <c r="G55" t="s">
        <v>26</v>
      </c>
    </row>
    <row r="56" spans="1:7">
      <c r="A56" t="s">
        <v>121</v>
      </c>
      <c r="B56" s="2" t="s">
        <v>31</v>
      </c>
      <c r="C56" s="3">
        <v>43729.625</v>
      </c>
      <c r="D56" t="s">
        <v>86</v>
      </c>
      <c r="E56" t="s">
        <v>73</v>
      </c>
      <c r="F56" t="s">
        <v>464</v>
      </c>
      <c r="G56" t="s">
        <v>476</v>
      </c>
    </row>
    <row r="57" spans="1:7">
      <c r="A57" t="s">
        <v>123</v>
      </c>
      <c r="B57" s="2" t="s">
        <v>31</v>
      </c>
      <c r="C57" s="3">
        <v>43729.729166666664</v>
      </c>
      <c r="D57" t="s">
        <v>61</v>
      </c>
      <c r="E57" t="s">
        <v>25</v>
      </c>
      <c r="F57" t="s">
        <v>42</v>
      </c>
      <c r="G57" t="s">
        <v>116</v>
      </c>
    </row>
    <row r="58" spans="1:7">
      <c r="A58" t="s">
        <v>127</v>
      </c>
      <c r="B58" s="2" t="s">
        <v>31</v>
      </c>
      <c r="C58" s="3">
        <v>43730.583333333336</v>
      </c>
      <c r="D58" t="s">
        <v>13</v>
      </c>
      <c r="E58" t="s">
        <v>14</v>
      </c>
      <c r="F58" t="s">
        <v>39</v>
      </c>
      <c r="G58" t="s">
        <v>84</v>
      </c>
    </row>
    <row r="59" spans="1:7">
      <c r="A59" t="s">
        <v>124</v>
      </c>
      <c r="B59" s="2" t="s">
        <v>31</v>
      </c>
      <c r="C59" s="3">
        <v>43730.583333333336</v>
      </c>
      <c r="D59" t="s">
        <v>23</v>
      </c>
      <c r="E59" t="s">
        <v>24</v>
      </c>
      <c r="F59" t="s">
        <v>53</v>
      </c>
      <c r="G59" t="s">
        <v>98</v>
      </c>
    </row>
    <row r="60" spans="1:7">
      <c r="A60" t="s">
        <v>125</v>
      </c>
      <c r="B60" s="2" t="s">
        <v>31</v>
      </c>
      <c r="C60" s="3">
        <v>43730.6875</v>
      </c>
      <c r="D60" t="s">
        <v>55</v>
      </c>
      <c r="E60" t="s">
        <v>10</v>
      </c>
      <c r="F60" t="s">
        <v>70</v>
      </c>
      <c r="G60" t="s">
        <v>267</v>
      </c>
    </row>
    <row r="61" spans="1:7">
      <c r="A61" t="s">
        <v>126</v>
      </c>
      <c r="B61" s="2" t="s">
        <v>31</v>
      </c>
      <c r="C61" s="3">
        <v>43730.6875</v>
      </c>
      <c r="D61" t="s">
        <v>63</v>
      </c>
      <c r="E61" t="s">
        <v>43</v>
      </c>
      <c r="F61" t="s">
        <v>19</v>
      </c>
      <c r="G61" t="s">
        <v>77</v>
      </c>
    </row>
    <row r="62" spans="1:7">
      <c r="A62" t="s">
        <v>129</v>
      </c>
      <c r="B62" s="2" t="s">
        <v>27</v>
      </c>
      <c r="C62" s="3">
        <v>43736.520833333336</v>
      </c>
      <c r="D62" t="s">
        <v>37</v>
      </c>
      <c r="E62" t="s">
        <v>38</v>
      </c>
      <c r="F62" t="s">
        <v>19</v>
      </c>
      <c r="G62" t="s">
        <v>35</v>
      </c>
    </row>
    <row r="63" spans="1:7">
      <c r="A63" t="s">
        <v>132</v>
      </c>
      <c r="B63" s="2" t="s">
        <v>27</v>
      </c>
      <c r="C63" s="3">
        <v>43736.625</v>
      </c>
      <c r="D63" t="s">
        <v>471</v>
      </c>
      <c r="E63" t="s">
        <v>472</v>
      </c>
      <c r="F63" t="s">
        <v>24</v>
      </c>
      <c r="G63" t="s">
        <v>106</v>
      </c>
    </row>
    <row r="64" spans="1:7">
      <c r="A64" t="s">
        <v>130</v>
      </c>
      <c r="B64" s="2" t="s">
        <v>27</v>
      </c>
      <c r="C64" s="3">
        <v>43736.625</v>
      </c>
      <c r="D64" t="s">
        <v>69</v>
      </c>
      <c r="E64" t="s">
        <v>70</v>
      </c>
      <c r="F64" t="s">
        <v>66</v>
      </c>
      <c r="G64" t="s">
        <v>106</v>
      </c>
    </row>
    <row r="65" spans="1:7">
      <c r="A65" t="s">
        <v>137</v>
      </c>
      <c r="B65" s="2" t="s">
        <v>27</v>
      </c>
      <c r="C65" s="3">
        <v>43736.625</v>
      </c>
      <c r="D65" t="s">
        <v>63</v>
      </c>
      <c r="E65" t="s">
        <v>43</v>
      </c>
      <c r="F65" t="s">
        <v>42</v>
      </c>
      <c r="G65" t="s">
        <v>98</v>
      </c>
    </row>
    <row r="66" spans="1:7">
      <c r="A66" t="s">
        <v>138</v>
      </c>
      <c r="B66" s="2" t="s">
        <v>27</v>
      </c>
      <c r="C66" s="3">
        <v>43736.625</v>
      </c>
      <c r="D66" t="s">
        <v>13</v>
      </c>
      <c r="E66" t="s">
        <v>14</v>
      </c>
      <c r="F66" t="s">
        <v>466</v>
      </c>
      <c r="G66" t="s">
        <v>98</v>
      </c>
    </row>
    <row r="67" spans="1:7">
      <c r="A67" t="s">
        <v>136</v>
      </c>
      <c r="B67" s="2" t="s">
        <v>27</v>
      </c>
      <c r="C67" s="3">
        <v>43736.625</v>
      </c>
      <c r="D67" t="s">
        <v>32</v>
      </c>
      <c r="E67" t="s">
        <v>33</v>
      </c>
      <c r="F67" t="s">
        <v>15</v>
      </c>
      <c r="G67" t="s">
        <v>56</v>
      </c>
    </row>
    <row r="68" spans="1:7">
      <c r="A68" t="s">
        <v>128</v>
      </c>
      <c r="B68" s="2" t="s">
        <v>27</v>
      </c>
      <c r="C68" s="3">
        <v>43736.625</v>
      </c>
      <c r="D68" t="s">
        <v>72</v>
      </c>
      <c r="E68" t="s">
        <v>39</v>
      </c>
      <c r="F68" t="s">
        <v>464</v>
      </c>
      <c r="G68" t="s">
        <v>98</v>
      </c>
    </row>
    <row r="69" spans="1:7">
      <c r="A69" t="s">
        <v>131</v>
      </c>
      <c r="B69" s="2" t="s">
        <v>27</v>
      </c>
      <c r="C69" s="3">
        <v>43736.729166666664</v>
      </c>
      <c r="D69" t="s">
        <v>47</v>
      </c>
      <c r="E69" t="s">
        <v>34</v>
      </c>
      <c r="F69" t="s">
        <v>73</v>
      </c>
      <c r="G69" t="s">
        <v>44</v>
      </c>
    </row>
    <row r="70" spans="1:7">
      <c r="A70" t="s">
        <v>135</v>
      </c>
      <c r="B70" s="2" t="s">
        <v>27</v>
      </c>
      <c r="C70" s="3">
        <v>43737.6875</v>
      </c>
      <c r="D70" t="s">
        <v>65</v>
      </c>
      <c r="E70" t="s">
        <v>30</v>
      </c>
      <c r="F70" t="s">
        <v>25</v>
      </c>
      <c r="G70" t="s">
        <v>164</v>
      </c>
    </row>
    <row r="71" spans="1:7">
      <c r="A71" t="s">
        <v>134</v>
      </c>
      <c r="B71" s="2" t="s">
        <v>27</v>
      </c>
      <c r="C71" s="3">
        <v>43738.833333333336</v>
      </c>
      <c r="D71" t="s">
        <v>52</v>
      </c>
      <c r="E71" t="s">
        <v>53</v>
      </c>
      <c r="F71" t="s">
        <v>10</v>
      </c>
      <c r="G71" t="s">
        <v>84</v>
      </c>
    </row>
    <row r="72" spans="1:7">
      <c r="A72" t="s">
        <v>139</v>
      </c>
      <c r="B72" s="2" t="s">
        <v>22</v>
      </c>
      <c r="C72" s="3">
        <v>43743.520833333336</v>
      </c>
      <c r="D72" t="s">
        <v>41</v>
      </c>
      <c r="E72" t="s">
        <v>42</v>
      </c>
      <c r="F72" t="s">
        <v>33</v>
      </c>
      <c r="G72" t="s">
        <v>158</v>
      </c>
    </row>
    <row r="73" spans="1:7">
      <c r="A73" t="s">
        <v>144</v>
      </c>
      <c r="B73" s="2" t="s">
        <v>22</v>
      </c>
      <c r="C73" s="3">
        <v>43743.625</v>
      </c>
      <c r="D73" t="s">
        <v>81</v>
      </c>
      <c r="E73" t="s">
        <v>66</v>
      </c>
      <c r="F73" t="s">
        <v>34</v>
      </c>
      <c r="G73" t="s">
        <v>16</v>
      </c>
    </row>
    <row r="74" spans="1:7">
      <c r="A74" t="s">
        <v>142</v>
      </c>
      <c r="B74" s="2" t="s">
        <v>22</v>
      </c>
      <c r="C74" s="3">
        <v>43743.625</v>
      </c>
      <c r="D74" t="s">
        <v>18</v>
      </c>
      <c r="E74" t="s">
        <v>19</v>
      </c>
      <c r="F74" t="s">
        <v>30</v>
      </c>
      <c r="G74" t="s">
        <v>56</v>
      </c>
    </row>
    <row r="75" spans="1:7">
      <c r="A75" t="s">
        <v>148</v>
      </c>
      <c r="B75" s="2" t="s">
        <v>22</v>
      </c>
      <c r="C75" s="3">
        <v>43743.625</v>
      </c>
      <c r="D75" t="s">
        <v>465</v>
      </c>
      <c r="E75" t="s">
        <v>466</v>
      </c>
      <c r="F75" t="s">
        <v>70</v>
      </c>
      <c r="G75" t="s">
        <v>177</v>
      </c>
    </row>
    <row r="76" spans="1:7">
      <c r="A76" t="s">
        <v>146</v>
      </c>
      <c r="B76" s="2" t="s">
        <v>22</v>
      </c>
      <c r="C76" s="3">
        <v>43743.625</v>
      </c>
      <c r="D76" t="s">
        <v>463</v>
      </c>
      <c r="E76" t="s">
        <v>464</v>
      </c>
      <c r="F76" t="s">
        <v>38</v>
      </c>
      <c r="G76" t="s">
        <v>116</v>
      </c>
    </row>
    <row r="77" spans="1:7">
      <c r="A77" t="s">
        <v>145</v>
      </c>
      <c r="B77" s="2" t="s">
        <v>22</v>
      </c>
      <c r="C77" s="3">
        <v>43743.729166666664</v>
      </c>
      <c r="D77" t="s">
        <v>23</v>
      </c>
      <c r="E77" t="s">
        <v>24</v>
      </c>
      <c r="F77" t="s">
        <v>14</v>
      </c>
      <c r="G77" t="s">
        <v>77</v>
      </c>
    </row>
    <row r="78" spans="1:7">
      <c r="A78" t="s">
        <v>149</v>
      </c>
      <c r="B78" s="2" t="s">
        <v>22</v>
      </c>
      <c r="C78" s="3">
        <v>43744.583333333336</v>
      </c>
      <c r="D78" t="s">
        <v>55</v>
      </c>
      <c r="E78" t="s">
        <v>10</v>
      </c>
      <c r="F78" t="s">
        <v>472</v>
      </c>
      <c r="G78" t="s">
        <v>16</v>
      </c>
    </row>
    <row r="79" spans="1:7">
      <c r="A79" t="s">
        <v>141</v>
      </c>
      <c r="B79" s="2" t="s">
        <v>22</v>
      </c>
      <c r="C79" s="3">
        <v>43744.583333333336</v>
      </c>
      <c r="D79" t="s">
        <v>86</v>
      </c>
      <c r="E79" t="s">
        <v>73</v>
      </c>
      <c r="F79" t="s">
        <v>39</v>
      </c>
      <c r="G79" t="s">
        <v>26</v>
      </c>
    </row>
    <row r="80" spans="1:7">
      <c r="A80" t="s">
        <v>140</v>
      </c>
      <c r="B80" s="2" t="s">
        <v>22</v>
      </c>
      <c r="C80" s="3">
        <v>43744.583333333336</v>
      </c>
      <c r="D80" t="s">
        <v>58</v>
      </c>
      <c r="E80" t="s">
        <v>15</v>
      </c>
      <c r="F80" t="s">
        <v>43</v>
      </c>
      <c r="G80" t="s">
        <v>110</v>
      </c>
    </row>
    <row r="81" spans="1:7">
      <c r="A81" t="s">
        <v>147</v>
      </c>
      <c r="B81" s="2" t="s">
        <v>22</v>
      </c>
      <c r="C81" s="3">
        <v>43744.6875</v>
      </c>
      <c r="D81" t="s">
        <v>61</v>
      </c>
      <c r="E81" t="s">
        <v>25</v>
      </c>
      <c r="F81" t="s">
        <v>53</v>
      </c>
      <c r="G81" t="s">
        <v>16</v>
      </c>
    </row>
    <row r="82" spans="1:7">
      <c r="A82" t="s">
        <v>157</v>
      </c>
      <c r="B82" s="2" t="s">
        <v>40</v>
      </c>
      <c r="C82" s="3">
        <v>43757.520833333336</v>
      </c>
      <c r="D82" t="s">
        <v>47</v>
      </c>
      <c r="E82" t="s">
        <v>34</v>
      </c>
      <c r="F82" t="s">
        <v>24</v>
      </c>
      <c r="G82" t="s">
        <v>98</v>
      </c>
    </row>
    <row r="83" spans="1:7">
      <c r="A83" t="s">
        <v>151</v>
      </c>
      <c r="B83" s="2" t="s">
        <v>40</v>
      </c>
      <c r="C83" s="3">
        <v>43757.625</v>
      </c>
      <c r="D83" t="s">
        <v>471</v>
      </c>
      <c r="E83" t="s">
        <v>472</v>
      </c>
      <c r="F83" t="s">
        <v>466</v>
      </c>
      <c r="G83" t="s">
        <v>116</v>
      </c>
    </row>
    <row r="84" spans="1:7">
      <c r="A84" t="s">
        <v>159</v>
      </c>
      <c r="B84" s="2" t="s">
        <v>40</v>
      </c>
      <c r="C84" s="3">
        <v>43757.625</v>
      </c>
      <c r="D84" t="s">
        <v>69</v>
      </c>
      <c r="E84" t="s">
        <v>70</v>
      </c>
      <c r="F84" t="s">
        <v>42</v>
      </c>
      <c r="G84" t="s">
        <v>56</v>
      </c>
    </row>
    <row r="85" spans="1:7">
      <c r="A85" t="s">
        <v>154</v>
      </c>
      <c r="B85" s="2" t="s">
        <v>40</v>
      </c>
      <c r="C85" s="3">
        <v>43757.625</v>
      </c>
      <c r="D85" t="s">
        <v>63</v>
      </c>
      <c r="E85" t="s">
        <v>43</v>
      </c>
      <c r="F85" t="s">
        <v>25</v>
      </c>
      <c r="G85" t="s">
        <v>16</v>
      </c>
    </row>
    <row r="86" spans="1:7">
      <c r="A86" t="s">
        <v>153</v>
      </c>
      <c r="B86" s="2" t="s">
        <v>40</v>
      </c>
      <c r="C86" s="3">
        <v>43757.625</v>
      </c>
      <c r="D86" t="s">
        <v>65</v>
      </c>
      <c r="E86" t="s">
        <v>30</v>
      </c>
      <c r="F86" t="s">
        <v>66</v>
      </c>
      <c r="G86" t="s">
        <v>56</v>
      </c>
    </row>
    <row r="87" spans="1:7">
      <c r="A87" t="s">
        <v>152</v>
      </c>
      <c r="B87" s="2" t="s">
        <v>40</v>
      </c>
      <c r="C87" s="3">
        <v>43757.625</v>
      </c>
      <c r="D87" t="s">
        <v>32</v>
      </c>
      <c r="E87" t="s">
        <v>33</v>
      </c>
      <c r="F87" t="s">
        <v>464</v>
      </c>
      <c r="G87" t="s">
        <v>84</v>
      </c>
    </row>
    <row r="88" spans="1:7">
      <c r="A88" t="s">
        <v>160</v>
      </c>
      <c r="B88" s="2" t="s">
        <v>40</v>
      </c>
      <c r="C88" s="3">
        <v>43757.625</v>
      </c>
      <c r="D88" t="s">
        <v>72</v>
      </c>
      <c r="E88" t="s">
        <v>39</v>
      </c>
      <c r="F88" t="s">
        <v>15</v>
      </c>
      <c r="G88" t="s">
        <v>84</v>
      </c>
    </row>
    <row r="89" spans="1:7">
      <c r="A89" t="s">
        <v>156</v>
      </c>
      <c r="B89" s="2" t="s">
        <v>40</v>
      </c>
      <c r="C89" s="3">
        <v>43757.729166666664</v>
      </c>
      <c r="D89" t="s">
        <v>13</v>
      </c>
      <c r="E89" t="s">
        <v>14</v>
      </c>
      <c r="F89" t="s">
        <v>73</v>
      </c>
      <c r="G89" t="s">
        <v>26</v>
      </c>
    </row>
    <row r="90" spans="1:7">
      <c r="A90" t="s">
        <v>150</v>
      </c>
      <c r="B90" s="2" t="s">
        <v>40</v>
      </c>
      <c r="C90" s="3">
        <v>43758.6875</v>
      </c>
      <c r="D90" t="s">
        <v>52</v>
      </c>
      <c r="E90" t="s">
        <v>53</v>
      </c>
      <c r="F90" t="s">
        <v>19</v>
      </c>
      <c r="G90" t="s">
        <v>84</v>
      </c>
    </row>
    <row r="91" spans="1:7">
      <c r="A91" t="s">
        <v>155</v>
      </c>
      <c r="B91" s="2" t="s">
        <v>40</v>
      </c>
      <c r="C91" s="3">
        <v>43759.833333333336</v>
      </c>
      <c r="D91" t="s">
        <v>37</v>
      </c>
      <c r="E91" t="s">
        <v>38</v>
      </c>
      <c r="F91" t="s">
        <v>10</v>
      </c>
      <c r="G91" t="s">
        <v>16</v>
      </c>
    </row>
    <row r="92" spans="1:7">
      <c r="A92" t="s">
        <v>167</v>
      </c>
      <c r="B92" s="2" t="s">
        <v>36</v>
      </c>
      <c r="C92" s="3">
        <v>43763.833333333336</v>
      </c>
      <c r="D92" t="s">
        <v>58</v>
      </c>
      <c r="E92" t="s">
        <v>15</v>
      </c>
      <c r="F92" t="s">
        <v>30</v>
      </c>
      <c r="G92" t="s">
        <v>477</v>
      </c>
    </row>
    <row r="93" spans="1:7">
      <c r="A93" t="s">
        <v>165</v>
      </c>
      <c r="B93" s="2" t="s">
        <v>36</v>
      </c>
      <c r="C93" s="3">
        <v>43764.520833333336</v>
      </c>
      <c r="D93" t="s">
        <v>86</v>
      </c>
      <c r="E93" t="s">
        <v>73</v>
      </c>
      <c r="F93" t="s">
        <v>70</v>
      </c>
      <c r="G93" t="s">
        <v>158</v>
      </c>
    </row>
    <row r="94" spans="1:7">
      <c r="A94" t="s">
        <v>162</v>
      </c>
      <c r="B94" s="2" t="s">
        <v>36</v>
      </c>
      <c r="C94" s="3">
        <v>43764.625</v>
      </c>
      <c r="D94" t="s">
        <v>41</v>
      </c>
      <c r="E94" t="s">
        <v>42</v>
      </c>
      <c r="F94" t="s">
        <v>34</v>
      </c>
      <c r="G94" t="s">
        <v>267</v>
      </c>
    </row>
    <row r="95" spans="1:7">
      <c r="A95" t="s">
        <v>166</v>
      </c>
      <c r="B95" s="2" t="s">
        <v>36</v>
      </c>
      <c r="C95" s="3">
        <v>43764.625</v>
      </c>
      <c r="D95" t="s">
        <v>463</v>
      </c>
      <c r="E95" t="s">
        <v>464</v>
      </c>
      <c r="F95" t="s">
        <v>472</v>
      </c>
      <c r="G95" t="s">
        <v>116</v>
      </c>
    </row>
    <row r="96" spans="1:7">
      <c r="A96" t="s">
        <v>171</v>
      </c>
      <c r="B96" s="2" t="s">
        <v>36</v>
      </c>
      <c r="C96" s="3">
        <v>43764.625</v>
      </c>
      <c r="D96" t="s">
        <v>23</v>
      </c>
      <c r="E96" t="s">
        <v>24</v>
      </c>
      <c r="F96" t="s">
        <v>38</v>
      </c>
      <c r="G96" t="s">
        <v>84</v>
      </c>
    </row>
    <row r="97" spans="1:7">
      <c r="A97" t="s">
        <v>168</v>
      </c>
      <c r="B97" s="2" t="s">
        <v>36</v>
      </c>
      <c r="C97" s="3">
        <v>43764.729166666664</v>
      </c>
      <c r="D97" t="s">
        <v>81</v>
      </c>
      <c r="E97" t="s">
        <v>66</v>
      </c>
      <c r="F97" t="s">
        <v>43</v>
      </c>
      <c r="G97" t="s">
        <v>417</v>
      </c>
    </row>
    <row r="98" spans="1:7">
      <c r="A98" t="s">
        <v>170</v>
      </c>
      <c r="B98" s="2" t="s">
        <v>36</v>
      </c>
      <c r="C98" s="3">
        <v>43765.583333333336</v>
      </c>
      <c r="D98" t="s">
        <v>61</v>
      </c>
      <c r="E98" t="s">
        <v>25</v>
      </c>
      <c r="F98" t="s">
        <v>39</v>
      </c>
      <c r="G98" t="s">
        <v>84</v>
      </c>
    </row>
    <row r="99" spans="1:7">
      <c r="A99" t="s">
        <v>169</v>
      </c>
      <c r="B99" s="2" t="s">
        <v>36</v>
      </c>
      <c r="C99" s="3">
        <v>43765.6875</v>
      </c>
      <c r="D99" t="s">
        <v>55</v>
      </c>
      <c r="E99" t="s">
        <v>10</v>
      </c>
      <c r="F99" t="s">
        <v>14</v>
      </c>
      <c r="G99" t="s">
        <v>106</v>
      </c>
    </row>
    <row r="100" spans="1:7">
      <c r="A100" t="s">
        <v>161</v>
      </c>
      <c r="B100" s="2" t="s">
        <v>36</v>
      </c>
      <c r="C100" s="3">
        <v>43765.6875</v>
      </c>
      <c r="D100" t="s">
        <v>18</v>
      </c>
      <c r="E100" t="s">
        <v>19</v>
      </c>
      <c r="F100" t="s">
        <v>33</v>
      </c>
      <c r="G100" t="s">
        <v>56</v>
      </c>
    </row>
    <row r="101" spans="1:7">
      <c r="A101" t="s">
        <v>163</v>
      </c>
      <c r="B101" s="2" t="s">
        <v>36</v>
      </c>
      <c r="C101" s="3">
        <v>43765.6875</v>
      </c>
      <c r="D101" t="s">
        <v>465</v>
      </c>
      <c r="E101" t="s">
        <v>466</v>
      </c>
      <c r="F101" t="s">
        <v>53</v>
      </c>
      <c r="G101" t="s">
        <v>44</v>
      </c>
    </row>
    <row r="102" spans="1:7">
      <c r="A102" t="s">
        <v>261</v>
      </c>
      <c r="B102" s="2" t="s">
        <v>54</v>
      </c>
      <c r="C102" s="3">
        <v>43771.520833333336</v>
      </c>
      <c r="D102" t="s">
        <v>471</v>
      </c>
      <c r="E102" t="s">
        <v>472</v>
      </c>
      <c r="F102" t="s">
        <v>53</v>
      </c>
      <c r="G102" t="s">
        <v>16</v>
      </c>
    </row>
    <row r="103" spans="1:7">
      <c r="A103" t="s">
        <v>181</v>
      </c>
      <c r="B103" s="2" t="s">
        <v>54</v>
      </c>
      <c r="C103" s="3">
        <v>43771.625</v>
      </c>
      <c r="D103" t="s">
        <v>55</v>
      </c>
      <c r="E103" t="s">
        <v>10</v>
      </c>
      <c r="F103" t="s">
        <v>39</v>
      </c>
      <c r="G103" t="s">
        <v>84</v>
      </c>
    </row>
    <row r="104" spans="1:7">
      <c r="A104" t="s">
        <v>172</v>
      </c>
      <c r="B104" s="2" t="s">
        <v>54</v>
      </c>
      <c r="C104" s="3">
        <v>43771.625</v>
      </c>
      <c r="D104" t="s">
        <v>69</v>
      </c>
      <c r="E104" t="s">
        <v>70</v>
      </c>
      <c r="F104" t="s">
        <v>19</v>
      </c>
      <c r="G104" t="s">
        <v>77</v>
      </c>
    </row>
    <row r="105" spans="1:7">
      <c r="A105" t="s">
        <v>175</v>
      </c>
      <c r="B105" s="2" t="s">
        <v>54</v>
      </c>
      <c r="C105" s="3">
        <v>43771.625</v>
      </c>
      <c r="D105" t="s">
        <v>41</v>
      </c>
      <c r="E105" t="s">
        <v>42</v>
      </c>
      <c r="F105" t="s">
        <v>466</v>
      </c>
      <c r="G105" t="s">
        <v>98</v>
      </c>
    </row>
    <row r="106" spans="1:7">
      <c r="A106" t="s">
        <v>178</v>
      </c>
      <c r="B106" s="2" t="s">
        <v>54</v>
      </c>
      <c r="C106" s="3">
        <v>43771.625</v>
      </c>
      <c r="D106" t="s">
        <v>86</v>
      </c>
      <c r="E106" t="s">
        <v>73</v>
      </c>
      <c r="F106" t="s">
        <v>15</v>
      </c>
      <c r="G106" t="s">
        <v>56</v>
      </c>
    </row>
    <row r="107" spans="1:7">
      <c r="A107" t="s">
        <v>179</v>
      </c>
      <c r="B107" s="2" t="s">
        <v>54</v>
      </c>
      <c r="C107" s="3">
        <v>43771.625</v>
      </c>
      <c r="D107" t="s">
        <v>37</v>
      </c>
      <c r="E107" t="s">
        <v>38</v>
      </c>
      <c r="F107" t="s">
        <v>66</v>
      </c>
      <c r="G107" t="s">
        <v>158</v>
      </c>
    </row>
    <row r="108" spans="1:7">
      <c r="A108" t="s">
        <v>174</v>
      </c>
      <c r="B108" s="2" t="s">
        <v>54</v>
      </c>
      <c r="C108" s="3">
        <v>43771.625</v>
      </c>
      <c r="D108" t="s">
        <v>23</v>
      </c>
      <c r="E108" t="s">
        <v>24</v>
      </c>
      <c r="F108" t="s">
        <v>25</v>
      </c>
      <c r="G108" t="s">
        <v>75</v>
      </c>
    </row>
    <row r="109" spans="1:7">
      <c r="A109" t="s">
        <v>176</v>
      </c>
      <c r="B109" s="2" t="s">
        <v>54</v>
      </c>
      <c r="C109" s="3">
        <v>43771.729166666664</v>
      </c>
      <c r="D109" t="s">
        <v>463</v>
      </c>
      <c r="E109" t="s">
        <v>464</v>
      </c>
      <c r="F109" t="s">
        <v>43</v>
      </c>
      <c r="G109" t="s">
        <v>77</v>
      </c>
    </row>
    <row r="110" spans="1:7">
      <c r="A110" t="s">
        <v>180</v>
      </c>
      <c r="B110" s="2" t="s">
        <v>54</v>
      </c>
      <c r="C110" s="3">
        <v>43772.583333333336</v>
      </c>
      <c r="D110" t="s">
        <v>13</v>
      </c>
      <c r="E110" t="s">
        <v>14</v>
      </c>
      <c r="F110" t="s">
        <v>30</v>
      </c>
      <c r="G110" t="s">
        <v>26</v>
      </c>
    </row>
    <row r="111" spans="1:7">
      <c r="A111" t="s">
        <v>173</v>
      </c>
      <c r="B111" s="2" t="s">
        <v>54</v>
      </c>
      <c r="C111" s="3">
        <v>43772.6875</v>
      </c>
      <c r="D111" t="s">
        <v>47</v>
      </c>
      <c r="E111" t="s">
        <v>34</v>
      </c>
      <c r="F111" t="s">
        <v>33</v>
      </c>
      <c r="G111" t="s">
        <v>84</v>
      </c>
    </row>
    <row r="112" spans="1:7">
      <c r="A112" t="s">
        <v>185</v>
      </c>
      <c r="B112" s="2" t="s">
        <v>68</v>
      </c>
      <c r="C112" s="3">
        <v>43777.833333333336</v>
      </c>
      <c r="D112" t="s">
        <v>465</v>
      </c>
      <c r="E112" t="s">
        <v>466</v>
      </c>
      <c r="F112" t="s">
        <v>464</v>
      </c>
      <c r="G112" t="s">
        <v>26</v>
      </c>
    </row>
    <row r="113" spans="1:7">
      <c r="A113" t="s">
        <v>188</v>
      </c>
      <c r="B113" s="2" t="s">
        <v>68</v>
      </c>
      <c r="C113" s="3">
        <v>43778.520833333336</v>
      </c>
      <c r="D113" t="s">
        <v>63</v>
      </c>
      <c r="E113" t="s">
        <v>43</v>
      </c>
      <c r="F113" t="s">
        <v>14</v>
      </c>
      <c r="G113" t="s">
        <v>98</v>
      </c>
    </row>
    <row r="114" spans="1:7">
      <c r="A114" t="s">
        <v>190</v>
      </c>
      <c r="B114" s="2" t="s">
        <v>68</v>
      </c>
      <c r="C114" s="3">
        <v>43778.625</v>
      </c>
      <c r="D114" t="s">
        <v>81</v>
      </c>
      <c r="E114" t="s">
        <v>66</v>
      </c>
      <c r="F114" t="s">
        <v>24</v>
      </c>
      <c r="G114" t="s">
        <v>158</v>
      </c>
    </row>
    <row r="115" spans="1:7">
      <c r="A115" t="s">
        <v>191</v>
      </c>
      <c r="B115" s="2" t="s">
        <v>68</v>
      </c>
      <c r="C115" s="3">
        <v>43778.625</v>
      </c>
      <c r="D115" t="s">
        <v>61</v>
      </c>
      <c r="E115" t="s">
        <v>25</v>
      </c>
      <c r="F115" t="s">
        <v>472</v>
      </c>
      <c r="G115" t="s">
        <v>56</v>
      </c>
    </row>
    <row r="116" spans="1:7">
      <c r="A116" t="s">
        <v>184</v>
      </c>
      <c r="B116" s="2" t="s">
        <v>68</v>
      </c>
      <c r="C116" s="3">
        <v>43778.625</v>
      </c>
      <c r="D116" t="s">
        <v>58</v>
      </c>
      <c r="E116" t="s">
        <v>15</v>
      </c>
      <c r="F116" t="s">
        <v>34</v>
      </c>
      <c r="G116" t="s">
        <v>77</v>
      </c>
    </row>
    <row r="117" spans="1:7">
      <c r="A117" t="s">
        <v>187</v>
      </c>
      <c r="B117" s="2" t="s">
        <v>68</v>
      </c>
      <c r="C117" s="3">
        <v>43778.625</v>
      </c>
      <c r="D117" t="s">
        <v>32</v>
      </c>
      <c r="E117" t="s">
        <v>33</v>
      </c>
      <c r="F117" t="s">
        <v>38</v>
      </c>
      <c r="G117" t="s">
        <v>84</v>
      </c>
    </row>
    <row r="118" spans="1:7">
      <c r="A118" t="s">
        <v>186</v>
      </c>
      <c r="B118" s="2" t="s">
        <v>68</v>
      </c>
      <c r="C118" s="3">
        <v>43778.729166666664</v>
      </c>
      <c r="D118" t="s">
        <v>65</v>
      </c>
      <c r="E118" t="s">
        <v>30</v>
      </c>
      <c r="F118" t="s">
        <v>10</v>
      </c>
      <c r="G118" t="s">
        <v>98</v>
      </c>
    </row>
    <row r="119" spans="1:7">
      <c r="A119" t="s">
        <v>182</v>
      </c>
      <c r="B119" s="2" t="s">
        <v>68</v>
      </c>
      <c r="C119" s="3">
        <v>43779.583333333336</v>
      </c>
      <c r="D119" t="s">
        <v>52</v>
      </c>
      <c r="E119" t="s">
        <v>53</v>
      </c>
      <c r="F119" t="s">
        <v>42</v>
      </c>
      <c r="G119" t="s">
        <v>91</v>
      </c>
    </row>
    <row r="120" spans="1:7">
      <c r="A120" t="s">
        <v>183</v>
      </c>
      <c r="B120" s="2" t="s">
        <v>68</v>
      </c>
      <c r="C120" s="3">
        <v>43779.583333333336</v>
      </c>
      <c r="D120" t="s">
        <v>72</v>
      </c>
      <c r="E120" t="s">
        <v>39</v>
      </c>
      <c r="F120" t="s">
        <v>70</v>
      </c>
      <c r="G120" t="s">
        <v>56</v>
      </c>
    </row>
    <row r="121" spans="1:7">
      <c r="A121" t="s">
        <v>189</v>
      </c>
      <c r="B121" s="2" t="s">
        <v>68</v>
      </c>
      <c r="C121" s="3">
        <v>43779.6875</v>
      </c>
      <c r="D121" t="s">
        <v>18</v>
      </c>
      <c r="E121" t="s">
        <v>19</v>
      </c>
      <c r="F121" t="s">
        <v>73</v>
      </c>
      <c r="G121" t="s">
        <v>91</v>
      </c>
    </row>
    <row r="122" spans="1:7">
      <c r="A122" t="s">
        <v>193</v>
      </c>
      <c r="B122" s="2" t="s">
        <v>62</v>
      </c>
      <c r="C122" s="3">
        <v>43792.520833333336</v>
      </c>
      <c r="D122" t="s">
        <v>23</v>
      </c>
      <c r="E122" t="s">
        <v>24</v>
      </c>
      <c r="F122" t="s">
        <v>33</v>
      </c>
      <c r="G122" t="s">
        <v>75</v>
      </c>
    </row>
    <row r="123" spans="1:7">
      <c r="A123" t="s">
        <v>194</v>
      </c>
      <c r="B123" s="2" t="s">
        <v>62</v>
      </c>
      <c r="C123" s="3">
        <v>43792.625</v>
      </c>
      <c r="D123" t="s">
        <v>471</v>
      </c>
      <c r="E123" t="s">
        <v>472</v>
      </c>
      <c r="F123" t="s">
        <v>39</v>
      </c>
      <c r="G123" t="s">
        <v>77</v>
      </c>
    </row>
    <row r="124" spans="1:7">
      <c r="A124" t="s">
        <v>200</v>
      </c>
      <c r="B124" s="2" t="s">
        <v>62</v>
      </c>
      <c r="C124" s="3">
        <v>43792.625</v>
      </c>
      <c r="D124" t="s">
        <v>55</v>
      </c>
      <c r="E124" t="s">
        <v>10</v>
      </c>
      <c r="F124" t="s">
        <v>15</v>
      </c>
      <c r="G124" t="s">
        <v>106</v>
      </c>
    </row>
    <row r="125" spans="1:7">
      <c r="A125" t="s">
        <v>195</v>
      </c>
      <c r="B125" s="2" t="s">
        <v>62</v>
      </c>
      <c r="C125" s="3">
        <v>43792.625</v>
      </c>
      <c r="D125" t="s">
        <v>41</v>
      </c>
      <c r="E125" t="s">
        <v>42</v>
      </c>
      <c r="F125" t="s">
        <v>30</v>
      </c>
      <c r="G125" t="s">
        <v>26</v>
      </c>
    </row>
    <row r="126" spans="1:7">
      <c r="A126" t="s">
        <v>196</v>
      </c>
      <c r="B126" s="2" t="s">
        <v>62</v>
      </c>
      <c r="C126" s="3">
        <v>43792.625</v>
      </c>
      <c r="D126" t="s">
        <v>13</v>
      </c>
      <c r="E126" t="s">
        <v>14</v>
      </c>
      <c r="F126" t="s">
        <v>19</v>
      </c>
      <c r="G126" t="s">
        <v>77</v>
      </c>
    </row>
    <row r="127" spans="1:7">
      <c r="A127" t="s">
        <v>201</v>
      </c>
      <c r="B127" s="2" t="s">
        <v>62</v>
      </c>
      <c r="C127" s="3">
        <v>43792.625</v>
      </c>
      <c r="D127" t="s">
        <v>47</v>
      </c>
      <c r="E127" t="s">
        <v>34</v>
      </c>
      <c r="F127" t="s">
        <v>466</v>
      </c>
      <c r="G127" t="s">
        <v>26</v>
      </c>
    </row>
    <row r="128" spans="1:7">
      <c r="A128" t="s">
        <v>199</v>
      </c>
      <c r="B128" s="2" t="s">
        <v>62</v>
      </c>
      <c r="C128" s="3">
        <v>43792.625</v>
      </c>
      <c r="D128" t="s">
        <v>463</v>
      </c>
      <c r="E128" t="s">
        <v>464</v>
      </c>
      <c r="F128" t="s">
        <v>66</v>
      </c>
      <c r="G128" t="s">
        <v>11</v>
      </c>
    </row>
    <row r="129" spans="1:7">
      <c r="A129" t="s">
        <v>198</v>
      </c>
      <c r="B129" s="2" t="s">
        <v>62</v>
      </c>
      <c r="C129" s="3">
        <v>43792.729166666664</v>
      </c>
      <c r="D129" t="s">
        <v>86</v>
      </c>
      <c r="E129" t="s">
        <v>73</v>
      </c>
      <c r="F129" t="s">
        <v>43</v>
      </c>
      <c r="G129" t="s">
        <v>56</v>
      </c>
    </row>
    <row r="130" spans="1:7">
      <c r="A130" t="s">
        <v>192</v>
      </c>
      <c r="B130" s="2" t="s">
        <v>62</v>
      </c>
      <c r="C130" s="3">
        <v>43793.6875</v>
      </c>
      <c r="D130" t="s">
        <v>37</v>
      </c>
      <c r="E130" t="s">
        <v>38</v>
      </c>
      <c r="F130" t="s">
        <v>53</v>
      </c>
      <c r="G130" t="s">
        <v>79</v>
      </c>
    </row>
    <row r="131" spans="1:7">
      <c r="A131" t="s">
        <v>197</v>
      </c>
      <c r="B131" s="2" t="s">
        <v>62</v>
      </c>
      <c r="C131" s="3">
        <v>43794.833333333336</v>
      </c>
      <c r="D131" t="s">
        <v>69</v>
      </c>
      <c r="E131" t="s">
        <v>70</v>
      </c>
      <c r="F131" t="s">
        <v>25</v>
      </c>
      <c r="G131" t="s">
        <v>98</v>
      </c>
    </row>
    <row r="132" spans="1:7">
      <c r="A132" t="s">
        <v>209</v>
      </c>
      <c r="B132" s="2" t="s">
        <v>45</v>
      </c>
      <c r="C132" s="3">
        <v>43799.520833333336</v>
      </c>
      <c r="D132" t="s">
        <v>61</v>
      </c>
      <c r="E132" t="s">
        <v>25</v>
      </c>
      <c r="F132" t="s">
        <v>73</v>
      </c>
      <c r="G132" t="s">
        <v>106</v>
      </c>
    </row>
    <row r="133" spans="1:7">
      <c r="A133" t="s">
        <v>207</v>
      </c>
      <c r="B133" s="2" t="s">
        <v>45</v>
      </c>
      <c r="C133" s="3">
        <v>43799.625</v>
      </c>
      <c r="D133" t="s">
        <v>81</v>
      </c>
      <c r="E133" t="s">
        <v>66</v>
      </c>
      <c r="F133" t="s">
        <v>14</v>
      </c>
      <c r="G133" t="s">
        <v>26</v>
      </c>
    </row>
    <row r="134" spans="1:7">
      <c r="A134" t="s">
        <v>212</v>
      </c>
      <c r="B134" s="2" t="s">
        <v>45</v>
      </c>
      <c r="C134" s="3">
        <v>43799.625</v>
      </c>
      <c r="D134" t="s">
        <v>63</v>
      </c>
      <c r="E134" t="s">
        <v>43</v>
      </c>
      <c r="F134" t="s">
        <v>24</v>
      </c>
      <c r="G134" t="s">
        <v>35</v>
      </c>
    </row>
    <row r="135" spans="1:7">
      <c r="A135" t="s">
        <v>202</v>
      </c>
      <c r="B135" s="2" t="s">
        <v>45</v>
      </c>
      <c r="C135" s="3">
        <v>43799.625</v>
      </c>
      <c r="D135" t="s">
        <v>18</v>
      </c>
      <c r="E135" t="s">
        <v>19</v>
      </c>
      <c r="F135" t="s">
        <v>42</v>
      </c>
      <c r="G135" t="s">
        <v>56</v>
      </c>
    </row>
    <row r="136" spans="1:7">
      <c r="A136" t="s">
        <v>208</v>
      </c>
      <c r="B136" s="2" t="s">
        <v>45</v>
      </c>
      <c r="C136" s="3">
        <v>43799.625</v>
      </c>
      <c r="D136" t="s">
        <v>32</v>
      </c>
      <c r="E136" t="s">
        <v>33</v>
      </c>
      <c r="F136" t="s">
        <v>472</v>
      </c>
      <c r="G136" t="s">
        <v>267</v>
      </c>
    </row>
    <row r="137" spans="1:7">
      <c r="A137" t="s">
        <v>204</v>
      </c>
      <c r="B137" s="2" t="s">
        <v>45</v>
      </c>
      <c r="C137" s="3">
        <v>43799.729166666664</v>
      </c>
      <c r="D137" t="s">
        <v>58</v>
      </c>
      <c r="E137" t="s">
        <v>15</v>
      </c>
      <c r="F137" t="s">
        <v>464</v>
      </c>
      <c r="G137" t="s">
        <v>56</v>
      </c>
    </row>
    <row r="138" spans="1:7">
      <c r="A138" t="s">
        <v>206</v>
      </c>
      <c r="B138" s="2" t="s">
        <v>45</v>
      </c>
      <c r="C138" s="3">
        <v>43800.583333333336</v>
      </c>
      <c r="D138" t="s">
        <v>465</v>
      </c>
      <c r="E138" t="s">
        <v>466</v>
      </c>
      <c r="F138" t="s">
        <v>10</v>
      </c>
      <c r="G138" t="s">
        <v>106</v>
      </c>
    </row>
    <row r="139" spans="1:7">
      <c r="A139" t="s">
        <v>211</v>
      </c>
      <c r="B139" s="2" t="s">
        <v>45</v>
      </c>
      <c r="C139" s="3">
        <v>43800.583333333336</v>
      </c>
      <c r="D139" t="s">
        <v>72</v>
      </c>
      <c r="E139" t="s">
        <v>39</v>
      </c>
      <c r="F139" t="s">
        <v>38</v>
      </c>
      <c r="G139" t="s">
        <v>84</v>
      </c>
    </row>
    <row r="140" spans="1:7">
      <c r="A140" t="s">
        <v>213</v>
      </c>
      <c r="B140" s="2" t="s">
        <v>45</v>
      </c>
      <c r="C140" s="3">
        <v>43800.6875</v>
      </c>
      <c r="D140" t="s">
        <v>65</v>
      </c>
      <c r="E140" t="s">
        <v>30</v>
      </c>
      <c r="F140" t="s">
        <v>34</v>
      </c>
      <c r="G140" t="s">
        <v>56</v>
      </c>
    </row>
    <row r="141" spans="1:7">
      <c r="A141" t="s">
        <v>205</v>
      </c>
      <c r="B141" s="2" t="s">
        <v>45</v>
      </c>
      <c r="C141" s="3">
        <v>43800.6875</v>
      </c>
      <c r="D141" t="s">
        <v>52</v>
      </c>
      <c r="E141" t="s">
        <v>53</v>
      </c>
      <c r="F141" t="s">
        <v>70</v>
      </c>
      <c r="G141" t="s">
        <v>106</v>
      </c>
    </row>
    <row r="142" spans="1:7">
      <c r="A142" t="s">
        <v>221</v>
      </c>
      <c r="B142" s="2" t="s">
        <v>49</v>
      </c>
      <c r="C142" s="3">
        <v>43802.8125</v>
      </c>
      <c r="D142" t="s">
        <v>13</v>
      </c>
      <c r="E142" t="s">
        <v>14</v>
      </c>
      <c r="F142" t="s">
        <v>472</v>
      </c>
      <c r="G142" t="s">
        <v>16</v>
      </c>
    </row>
    <row r="143" spans="1:7">
      <c r="A143" t="s">
        <v>215</v>
      </c>
      <c r="B143" s="2" t="s">
        <v>49</v>
      </c>
      <c r="C143" s="3">
        <v>43802.84375</v>
      </c>
      <c r="D143" t="s">
        <v>81</v>
      </c>
      <c r="E143" t="s">
        <v>66</v>
      </c>
      <c r="F143" t="s">
        <v>73</v>
      </c>
      <c r="G143" t="s">
        <v>110</v>
      </c>
    </row>
    <row r="144" spans="1:7">
      <c r="A144" t="s">
        <v>216</v>
      </c>
      <c r="B144" s="2" t="s">
        <v>49</v>
      </c>
      <c r="C144" s="3">
        <v>43803.8125</v>
      </c>
      <c r="D144" t="s">
        <v>65</v>
      </c>
      <c r="E144" t="s">
        <v>30</v>
      </c>
      <c r="F144" t="s">
        <v>464</v>
      </c>
      <c r="G144" t="s">
        <v>98</v>
      </c>
    </row>
    <row r="145" spans="1:7">
      <c r="A145" t="s">
        <v>214</v>
      </c>
      <c r="B145" s="2" t="s">
        <v>49</v>
      </c>
      <c r="C145" s="3">
        <v>43803.8125</v>
      </c>
      <c r="D145" t="s">
        <v>72</v>
      </c>
      <c r="E145" t="s">
        <v>39</v>
      </c>
      <c r="F145" t="s">
        <v>24</v>
      </c>
      <c r="G145" t="s">
        <v>98</v>
      </c>
    </row>
    <row r="146" spans="1:7">
      <c r="A146" t="s">
        <v>222</v>
      </c>
      <c r="B146" s="2" t="s">
        <v>49</v>
      </c>
      <c r="C146" s="3">
        <v>43803.8125</v>
      </c>
      <c r="D146" t="s">
        <v>52</v>
      </c>
      <c r="E146" t="s">
        <v>53</v>
      </c>
      <c r="F146" t="s">
        <v>33</v>
      </c>
      <c r="G146" t="s">
        <v>56</v>
      </c>
    </row>
    <row r="147" spans="1:7">
      <c r="A147" t="s">
        <v>218</v>
      </c>
      <c r="B147" s="2" t="s">
        <v>49</v>
      </c>
      <c r="C147" s="3">
        <v>43803.8125</v>
      </c>
      <c r="D147" t="s">
        <v>63</v>
      </c>
      <c r="E147" t="s">
        <v>43</v>
      </c>
      <c r="F147" t="s">
        <v>70</v>
      </c>
      <c r="G147" t="s">
        <v>56</v>
      </c>
    </row>
    <row r="148" spans="1:7">
      <c r="A148" t="s">
        <v>219</v>
      </c>
      <c r="B148" s="2" t="s">
        <v>49</v>
      </c>
      <c r="C148" s="3">
        <v>43803.8125</v>
      </c>
      <c r="D148" t="s">
        <v>58</v>
      </c>
      <c r="E148" t="s">
        <v>15</v>
      </c>
      <c r="F148" t="s">
        <v>466</v>
      </c>
      <c r="G148" t="s">
        <v>56</v>
      </c>
    </row>
    <row r="149" spans="1:7">
      <c r="A149" t="s">
        <v>223</v>
      </c>
      <c r="B149" s="2" t="s">
        <v>49</v>
      </c>
      <c r="C149" s="3">
        <v>43803.84375</v>
      </c>
      <c r="D149" t="s">
        <v>18</v>
      </c>
      <c r="E149" t="s">
        <v>19</v>
      </c>
      <c r="F149" t="s">
        <v>34</v>
      </c>
      <c r="G149" t="s">
        <v>48</v>
      </c>
    </row>
    <row r="150" spans="1:7">
      <c r="A150" t="s">
        <v>220</v>
      </c>
      <c r="B150" s="2" t="s">
        <v>49</v>
      </c>
      <c r="C150" s="3">
        <v>43804.8125</v>
      </c>
      <c r="D150" t="s">
        <v>37</v>
      </c>
      <c r="E150" t="s">
        <v>38</v>
      </c>
      <c r="F150" t="s">
        <v>25</v>
      </c>
      <c r="G150" t="s">
        <v>26</v>
      </c>
    </row>
    <row r="151" spans="1:7">
      <c r="A151" t="s">
        <v>217</v>
      </c>
      <c r="B151" s="2" t="s">
        <v>49</v>
      </c>
      <c r="C151" s="3">
        <v>43804.84375</v>
      </c>
      <c r="D151" t="s">
        <v>55</v>
      </c>
      <c r="E151" t="s">
        <v>10</v>
      </c>
      <c r="F151" t="s">
        <v>42</v>
      </c>
      <c r="G151" t="s">
        <v>77</v>
      </c>
    </row>
    <row r="152" spans="1:7">
      <c r="A152" t="s">
        <v>224</v>
      </c>
      <c r="B152" s="2" t="s">
        <v>64</v>
      </c>
      <c r="C152" s="3">
        <v>43806.520833333336</v>
      </c>
      <c r="D152" t="s">
        <v>47</v>
      </c>
      <c r="E152" t="s">
        <v>34</v>
      </c>
      <c r="F152" t="s">
        <v>43</v>
      </c>
      <c r="G152" t="s">
        <v>91</v>
      </c>
    </row>
    <row r="153" spans="1:7">
      <c r="A153" t="s">
        <v>226</v>
      </c>
      <c r="B153" s="2" t="s">
        <v>64</v>
      </c>
      <c r="C153" s="3">
        <v>43806.625</v>
      </c>
      <c r="D153" t="s">
        <v>471</v>
      </c>
      <c r="E153" t="s">
        <v>472</v>
      </c>
      <c r="F153" t="s">
        <v>19</v>
      </c>
      <c r="G153" t="s">
        <v>11</v>
      </c>
    </row>
    <row r="154" spans="1:7">
      <c r="A154" t="s">
        <v>228</v>
      </c>
      <c r="B154" s="2" t="s">
        <v>64</v>
      </c>
      <c r="C154" s="3">
        <v>43806.625</v>
      </c>
      <c r="D154" t="s">
        <v>32</v>
      </c>
      <c r="E154" t="s">
        <v>33</v>
      </c>
      <c r="F154" t="s">
        <v>66</v>
      </c>
      <c r="G154" t="s">
        <v>164</v>
      </c>
    </row>
    <row r="155" spans="1:7">
      <c r="A155" t="s">
        <v>246</v>
      </c>
      <c r="B155" s="2" t="s">
        <v>64</v>
      </c>
      <c r="C155" s="3">
        <v>43806.625</v>
      </c>
      <c r="D155" t="s">
        <v>463</v>
      </c>
      <c r="E155" t="s">
        <v>464</v>
      </c>
      <c r="F155" t="s">
        <v>14</v>
      </c>
      <c r="G155" t="s">
        <v>116</v>
      </c>
    </row>
    <row r="156" spans="1:7">
      <c r="A156" t="s">
        <v>315</v>
      </c>
      <c r="B156" s="2" t="s">
        <v>64</v>
      </c>
      <c r="C156" s="3">
        <v>43806.729166666664</v>
      </c>
      <c r="D156" t="s">
        <v>86</v>
      </c>
      <c r="E156" t="s">
        <v>73</v>
      </c>
      <c r="F156" t="s">
        <v>53</v>
      </c>
      <c r="G156" t="s">
        <v>77</v>
      </c>
    </row>
    <row r="157" spans="1:7">
      <c r="A157" t="s">
        <v>227</v>
      </c>
      <c r="B157" s="2" t="s">
        <v>64</v>
      </c>
      <c r="C157" s="3">
        <v>43807.583333333336</v>
      </c>
      <c r="D157" t="s">
        <v>69</v>
      </c>
      <c r="E157" t="s">
        <v>70</v>
      </c>
      <c r="F157" t="s">
        <v>30</v>
      </c>
      <c r="G157" t="s">
        <v>110</v>
      </c>
    </row>
    <row r="158" spans="1:7">
      <c r="A158" t="s">
        <v>231</v>
      </c>
      <c r="B158" s="2" t="s">
        <v>64</v>
      </c>
      <c r="C158" s="3">
        <v>43807.583333333336</v>
      </c>
      <c r="D158" t="s">
        <v>61</v>
      </c>
      <c r="E158" t="s">
        <v>25</v>
      </c>
      <c r="F158" t="s">
        <v>15</v>
      </c>
      <c r="G158" t="s">
        <v>56</v>
      </c>
    </row>
    <row r="159" spans="1:7">
      <c r="A159" t="s">
        <v>232</v>
      </c>
      <c r="B159" s="2" t="s">
        <v>64</v>
      </c>
      <c r="C159" s="3">
        <v>43807.583333333336</v>
      </c>
      <c r="D159" t="s">
        <v>465</v>
      </c>
      <c r="E159" t="s">
        <v>466</v>
      </c>
      <c r="F159" t="s">
        <v>38</v>
      </c>
      <c r="G159" t="s">
        <v>77</v>
      </c>
    </row>
    <row r="160" spans="1:7">
      <c r="A160" t="s">
        <v>225</v>
      </c>
      <c r="B160" s="2" t="s">
        <v>64</v>
      </c>
      <c r="C160" s="3">
        <v>43807.6875</v>
      </c>
      <c r="D160" t="s">
        <v>41</v>
      </c>
      <c r="E160" t="s">
        <v>42</v>
      </c>
      <c r="F160" t="s">
        <v>39</v>
      </c>
      <c r="G160" t="s">
        <v>106</v>
      </c>
    </row>
    <row r="161" spans="1:7">
      <c r="A161" t="s">
        <v>229</v>
      </c>
      <c r="B161" s="2" t="s">
        <v>64</v>
      </c>
      <c r="C161" s="3">
        <v>43808.833333333336</v>
      </c>
      <c r="D161" t="s">
        <v>23</v>
      </c>
      <c r="E161" t="s">
        <v>24</v>
      </c>
      <c r="F161" t="s">
        <v>10</v>
      </c>
      <c r="G161" t="s">
        <v>44</v>
      </c>
    </row>
    <row r="162" spans="1:7">
      <c r="A162" t="s">
        <v>234</v>
      </c>
      <c r="B162" s="2" t="s">
        <v>51</v>
      </c>
      <c r="C162" s="3">
        <v>43813.520833333336</v>
      </c>
      <c r="D162" t="s">
        <v>18</v>
      </c>
      <c r="E162" t="s">
        <v>19</v>
      </c>
      <c r="F162" t="s">
        <v>464</v>
      </c>
      <c r="G162" t="s">
        <v>98</v>
      </c>
    </row>
    <row r="163" spans="1:7">
      <c r="A163" t="s">
        <v>314</v>
      </c>
      <c r="B163" s="2" t="s">
        <v>51</v>
      </c>
      <c r="C163" s="3">
        <v>43813.625</v>
      </c>
      <c r="D163" t="s">
        <v>81</v>
      </c>
      <c r="E163" t="s">
        <v>66</v>
      </c>
      <c r="F163" t="s">
        <v>25</v>
      </c>
      <c r="G163" t="s">
        <v>16</v>
      </c>
    </row>
    <row r="164" spans="1:7">
      <c r="A164" t="s">
        <v>241</v>
      </c>
      <c r="B164" s="2" t="s">
        <v>51</v>
      </c>
      <c r="C164" s="3">
        <v>43813.625</v>
      </c>
      <c r="D164" t="s">
        <v>63</v>
      </c>
      <c r="E164" t="s">
        <v>43</v>
      </c>
      <c r="F164" t="s">
        <v>472</v>
      </c>
      <c r="G164" t="s">
        <v>35</v>
      </c>
    </row>
    <row r="165" spans="1:7">
      <c r="A165" t="s">
        <v>233</v>
      </c>
      <c r="B165" s="2" t="s">
        <v>51</v>
      </c>
      <c r="C165" s="3">
        <v>43813.625</v>
      </c>
      <c r="D165" t="s">
        <v>65</v>
      </c>
      <c r="E165" t="s">
        <v>30</v>
      </c>
      <c r="F165" t="s">
        <v>466</v>
      </c>
      <c r="G165" t="s">
        <v>84</v>
      </c>
    </row>
    <row r="166" spans="1:7">
      <c r="A166" t="s">
        <v>242</v>
      </c>
      <c r="B166" s="2" t="s">
        <v>51</v>
      </c>
      <c r="C166" s="3">
        <v>43813.625</v>
      </c>
      <c r="D166" t="s">
        <v>37</v>
      </c>
      <c r="E166" t="s">
        <v>38</v>
      </c>
      <c r="F166" t="s">
        <v>70</v>
      </c>
      <c r="G166" t="s">
        <v>98</v>
      </c>
    </row>
    <row r="167" spans="1:7">
      <c r="A167" t="s">
        <v>235</v>
      </c>
      <c r="B167" s="2" t="s">
        <v>51</v>
      </c>
      <c r="C167" s="3">
        <v>43813.729166666664</v>
      </c>
      <c r="D167" t="s">
        <v>58</v>
      </c>
      <c r="E167" t="s">
        <v>15</v>
      </c>
      <c r="F167" t="s">
        <v>24</v>
      </c>
      <c r="G167" t="s">
        <v>35</v>
      </c>
    </row>
    <row r="168" spans="1:7">
      <c r="A168" t="s">
        <v>240</v>
      </c>
      <c r="B168" s="2" t="s">
        <v>51</v>
      </c>
      <c r="C168" s="3">
        <v>43814.583333333336</v>
      </c>
      <c r="D168" t="s">
        <v>52</v>
      </c>
      <c r="E168" t="s">
        <v>53</v>
      </c>
      <c r="F168" t="s">
        <v>34</v>
      </c>
      <c r="G168" t="s">
        <v>84</v>
      </c>
    </row>
    <row r="169" spans="1:7">
      <c r="A169" t="s">
        <v>238</v>
      </c>
      <c r="B169" s="2" t="s">
        <v>51</v>
      </c>
      <c r="C169" s="3">
        <v>43814.583333333336</v>
      </c>
      <c r="D169" t="s">
        <v>72</v>
      </c>
      <c r="E169" t="s">
        <v>39</v>
      </c>
      <c r="F169" t="s">
        <v>33</v>
      </c>
      <c r="G169" t="s">
        <v>77</v>
      </c>
    </row>
    <row r="170" spans="1:7">
      <c r="A170" t="s">
        <v>237</v>
      </c>
      <c r="B170" s="2" t="s">
        <v>51</v>
      </c>
      <c r="C170" s="3">
        <v>43814.6875</v>
      </c>
      <c r="D170" t="s">
        <v>55</v>
      </c>
      <c r="E170" t="s">
        <v>10</v>
      </c>
      <c r="F170" t="s">
        <v>73</v>
      </c>
      <c r="G170" t="s">
        <v>11</v>
      </c>
    </row>
    <row r="171" spans="1:7">
      <c r="A171" t="s">
        <v>236</v>
      </c>
      <c r="B171" s="2" t="s">
        <v>51</v>
      </c>
      <c r="C171" s="3">
        <v>43815.822916666664</v>
      </c>
      <c r="D171" t="s">
        <v>13</v>
      </c>
      <c r="E171" t="s">
        <v>14</v>
      </c>
      <c r="F171" t="s">
        <v>42</v>
      </c>
      <c r="G171" t="s">
        <v>84</v>
      </c>
    </row>
    <row r="172" spans="1:7">
      <c r="A172" t="s">
        <v>326</v>
      </c>
      <c r="B172" s="2" t="s">
        <v>60</v>
      </c>
      <c r="C172" s="3">
        <v>43820.520833333336</v>
      </c>
      <c r="D172" t="s">
        <v>47</v>
      </c>
      <c r="E172" t="s">
        <v>34</v>
      </c>
      <c r="F172" t="s">
        <v>10</v>
      </c>
      <c r="G172" t="s">
        <v>116</v>
      </c>
    </row>
    <row r="173" spans="1:7">
      <c r="A173" t="s">
        <v>247</v>
      </c>
      <c r="B173" s="2" t="s">
        <v>60</v>
      </c>
      <c r="C173" s="3">
        <v>43820.625</v>
      </c>
      <c r="D173" t="s">
        <v>471</v>
      </c>
      <c r="E173" t="s">
        <v>472</v>
      </c>
      <c r="F173" t="s">
        <v>66</v>
      </c>
      <c r="G173" t="s">
        <v>35</v>
      </c>
    </row>
    <row r="174" spans="1:7">
      <c r="A174" t="s">
        <v>368</v>
      </c>
      <c r="B174" s="2" t="s">
        <v>60</v>
      </c>
      <c r="C174" s="3">
        <v>43820.625</v>
      </c>
      <c r="D174" t="s">
        <v>69</v>
      </c>
      <c r="E174" t="s">
        <v>70</v>
      </c>
      <c r="F174" t="s">
        <v>15</v>
      </c>
      <c r="G174" t="s">
        <v>44</v>
      </c>
    </row>
    <row r="175" spans="1:7">
      <c r="A175" t="s">
        <v>259</v>
      </c>
      <c r="B175" s="2" t="s">
        <v>60</v>
      </c>
      <c r="C175" s="3">
        <v>43820.625</v>
      </c>
      <c r="D175" t="s">
        <v>41</v>
      </c>
      <c r="E175" t="s">
        <v>42</v>
      </c>
      <c r="F175" t="s">
        <v>38</v>
      </c>
      <c r="G175" t="s">
        <v>35</v>
      </c>
    </row>
    <row r="176" spans="1:7">
      <c r="A176" t="s">
        <v>243</v>
      </c>
      <c r="B176" s="2" t="s">
        <v>60</v>
      </c>
      <c r="C176" s="3">
        <v>43820.625</v>
      </c>
      <c r="D176" t="s">
        <v>61</v>
      </c>
      <c r="E176" t="s">
        <v>25</v>
      </c>
      <c r="F176" t="s">
        <v>14</v>
      </c>
      <c r="G176" t="s">
        <v>16</v>
      </c>
    </row>
    <row r="177" spans="1:12">
      <c r="A177" t="s">
        <v>257</v>
      </c>
      <c r="B177" s="2" t="s">
        <v>60</v>
      </c>
      <c r="C177" s="3">
        <v>43820.625</v>
      </c>
      <c r="D177" t="s">
        <v>465</v>
      </c>
      <c r="E177" t="s">
        <v>466</v>
      </c>
      <c r="F177" t="s">
        <v>39</v>
      </c>
      <c r="G177" t="s">
        <v>77</v>
      </c>
    </row>
    <row r="178" spans="1:12">
      <c r="A178" t="s">
        <v>258</v>
      </c>
      <c r="B178" s="2" t="s">
        <v>60</v>
      </c>
      <c r="C178" s="3">
        <v>43820.729166666664</v>
      </c>
      <c r="D178" t="s">
        <v>86</v>
      </c>
      <c r="E178" t="s">
        <v>73</v>
      </c>
      <c r="F178" t="s">
        <v>30</v>
      </c>
      <c r="G178" t="s">
        <v>91</v>
      </c>
    </row>
    <row r="179" spans="1:12">
      <c r="A179" t="s">
        <v>260</v>
      </c>
      <c r="B179" s="2" t="s">
        <v>60</v>
      </c>
      <c r="C179" s="3">
        <v>43821.583333333336</v>
      </c>
      <c r="D179" t="s">
        <v>463</v>
      </c>
      <c r="E179" t="s">
        <v>464</v>
      </c>
      <c r="F179" t="s">
        <v>53</v>
      </c>
      <c r="G179" t="s">
        <v>98</v>
      </c>
    </row>
    <row r="180" spans="1:12">
      <c r="A180" t="s">
        <v>244</v>
      </c>
      <c r="B180" s="2" t="s">
        <v>60</v>
      </c>
      <c r="C180" s="3">
        <v>43821.6875</v>
      </c>
      <c r="D180" t="s">
        <v>32</v>
      </c>
      <c r="E180" t="s">
        <v>33</v>
      </c>
      <c r="F180" t="s">
        <v>43</v>
      </c>
      <c r="G180" t="s">
        <v>26</v>
      </c>
    </row>
    <row r="181" spans="1:12">
      <c r="A181" t="s">
        <v>250</v>
      </c>
      <c r="B181" s="2" t="s">
        <v>57</v>
      </c>
      <c r="C181" s="3">
        <v>43825.520833333336</v>
      </c>
      <c r="D181" t="s">
        <v>32</v>
      </c>
      <c r="E181" t="s">
        <v>33</v>
      </c>
      <c r="F181" t="s">
        <v>42</v>
      </c>
      <c r="G181" t="s">
        <v>56</v>
      </c>
    </row>
    <row r="182" spans="1:12">
      <c r="A182" t="s">
        <v>256</v>
      </c>
      <c r="B182" s="2" t="s">
        <v>57</v>
      </c>
      <c r="C182" s="3">
        <v>43825.625</v>
      </c>
      <c r="D182" t="s">
        <v>471</v>
      </c>
      <c r="E182" t="s">
        <v>472</v>
      </c>
      <c r="F182" t="s">
        <v>10</v>
      </c>
      <c r="G182" t="s">
        <v>84</v>
      </c>
    </row>
    <row r="183" spans="1:12">
      <c r="A183" t="s">
        <v>430</v>
      </c>
      <c r="B183" s="2" t="s">
        <v>57</v>
      </c>
      <c r="C183" s="3">
        <v>43825.625</v>
      </c>
      <c r="D183" t="s">
        <v>69</v>
      </c>
      <c r="E183" t="s">
        <v>70</v>
      </c>
      <c r="F183" t="s">
        <v>466</v>
      </c>
      <c r="G183" t="s">
        <v>16</v>
      </c>
    </row>
    <row r="184" spans="1:12">
      <c r="A184" t="s">
        <v>251</v>
      </c>
      <c r="B184" s="2" t="s">
        <v>57</v>
      </c>
      <c r="C184" s="3">
        <v>43825.625</v>
      </c>
      <c r="D184" t="s">
        <v>63</v>
      </c>
      <c r="E184" t="s">
        <v>43</v>
      </c>
      <c r="F184" t="s">
        <v>15</v>
      </c>
      <c r="G184" t="s">
        <v>26</v>
      </c>
    </row>
    <row r="185" spans="1:12">
      <c r="A185" t="s">
        <v>249</v>
      </c>
      <c r="B185" s="2" t="s">
        <v>57</v>
      </c>
      <c r="C185" s="3">
        <v>43825.625</v>
      </c>
      <c r="D185" t="s">
        <v>13</v>
      </c>
      <c r="E185" t="s">
        <v>14</v>
      </c>
      <c r="F185" t="s">
        <v>24</v>
      </c>
      <c r="G185" t="s">
        <v>56</v>
      </c>
    </row>
    <row r="186" spans="1:12">
      <c r="A186" t="s">
        <v>252</v>
      </c>
      <c r="B186" s="2" t="s">
        <v>57</v>
      </c>
      <c r="C186" s="3">
        <v>43825.625</v>
      </c>
      <c r="D186" t="s">
        <v>47</v>
      </c>
      <c r="E186" t="s">
        <v>34</v>
      </c>
      <c r="F186" t="s">
        <v>66</v>
      </c>
      <c r="G186" t="s">
        <v>16</v>
      </c>
      <c r="J186" s="5"/>
    </row>
    <row r="187" spans="1:12">
      <c r="A187" t="s">
        <v>253</v>
      </c>
      <c r="B187" s="2" t="s">
        <v>57</v>
      </c>
      <c r="C187" s="3">
        <v>43825.625</v>
      </c>
      <c r="D187" t="s">
        <v>37</v>
      </c>
      <c r="E187" t="s">
        <v>38</v>
      </c>
      <c r="F187" t="s">
        <v>464</v>
      </c>
      <c r="G187" t="s">
        <v>84</v>
      </c>
    </row>
    <row r="188" spans="1:12">
      <c r="A188" t="s">
        <v>255</v>
      </c>
      <c r="B188" s="2" t="s">
        <v>57</v>
      </c>
      <c r="C188" s="3">
        <v>43825.729166666664</v>
      </c>
      <c r="D188" t="s">
        <v>52</v>
      </c>
      <c r="E188" t="s">
        <v>53</v>
      </c>
      <c r="F188" t="s">
        <v>25</v>
      </c>
      <c r="G188" t="s">
        <v>143</v>
      </c>
    </row>
    <row r="189" spans="1:12">
      <c r="A189" t="s">
        <v>254</v>
      </c>
      <c r="B189" s="2" t="s">
        <v>57</v>
      </c>
      <c r="C189" s="3">
        <v>43825.833333333336</v>
      </c>
      <c r="D189" t="s">
        <v>65</v>
      </c>
      <c r="E189" t="s">
        <v>30</v>
      </c>
      <c r="F189" t="s">
        <v>19</v>
      </c>
      <c r="G189" t="s">
        <v>239</v>
      </c>
    </row>
    <row r="190" spans="1:12">
      <c r="A190" t="s">
        <v>248</v>
      </c>
      <c r="B190" s="2" t="s">
        <v>57</v>
      </c>
      <c r="C190" s="3">
        <v>43826.822916666664</v>
      </c>
      <c r="D190" t="s">
        <v>72</v>
      </c>
      <c r="E190" t="s">
        <v>39</v>
      </c>
      <c r="F190" t="s">
        <v>73</v>
      </c>
      <c r="G190" t="s">
        <v>267</v>
      </c>
    </row>
    <row r="191" spans="1:12">
      <c r="A191" t="s">
        <v>266</v>
      </c>
      <c r="B191" s="2" t="s">
        <v>71</v>
      </c>
      <c r="C191" s="3">
        <v>43827.520833333336</v>
      </c>
      <c r="D191" t="s">
        <v>41</v>
      </c>
      <c r="E191" t="s">
        <v>42</v>
      </c>
      <c r="F191" t="s">
        <v>472</v>
      </c>
      <c r="G191" t="s">
        <v>98</v>
      </c>
      <c r="L191" s="5" t="s">
        <v>480</v>
      </c>
    </row>
    <row r="192" spans="1:12">
      <c r="A192" t="s">
        <v>268</v>
      </c>
      <c r="B192" s="2" t="s">
        <v>71</v>
      </c>
      <c r="C192" s="3">
        <v>43827.625</v>
      </c>
      <c r="D192" t="s">
        <v>61</v>
      </c>
      <c r="E192" t="s">
        <v>25</v>
      </c>
      <c r="F192" t="s">
        <v>34</v>
      </c>
      <c r="G192" t="s">
        <v>77</v>
      </c>
    </row>
    <row r="193" spans="1:7">
      <c r="A193" t="s">
        <v>265</v>
      </c>
      <c r="B193" s="2" t="s">
        <v>71</v>
      </c>
      <c r="C193" s="3">
        <v>43827.625</v>
      </c>
      <c r="D193" t="s">
        <v>58</v>
      </c>
      <c r="E193" t="s">
        <v>15</v>
      </c>
      <c r="F193" t="s">
        <v>14</v>
      </c>
      <c r="G193" t="s">
        <v>84</v>
      </c>
    </row>
    <row r="194" spans="1:7">
      <c r="A194" t="s">
        <v>272</v>
      </c>
      <c r="B194" s="2" t="s">
        <v>71</v>
      </c>
      <c r="C194" s="3">
        <v>43827.625</v>
      </c>
      <c r="D194" t="s">
        <v>463</v>
      </c>
      <c r="E194" t="s">
        <v>464</v>
      </c>
      <c r="F194" t="s">
        <v>70</v>
      </c>
      <c r="G194" t="s">
        <v>158</v>
      </c>
    </row>
    <row r="195" spans="1:7">
      <c r="A195" t="s">
        <v>262</v>
      </c>
      <c r="B195" s="2" t="s">
        <v>71</v>
      </c>
      <c r="C195" s="3">
        <v>43827.729166666664</v>
      </c>
      <c r="D195" t="s">
        <v>465</v>
      </c>
      <c r="E195" t="s">
        <v>466</v>
      </c>
      <c r="F195" t="s">
        <v>33</v>
      </c>
      <c r="G195" t="s">
        <v>106</v>
      </c>
    </row>
    <row r="196" spans="1:7">
      <c r="A196" t="s">
        <v>263</v>
      </c>
      <c r="B196" s="2" t="s">
        <v>71</v>
      </c>
      <c r="C196" s="3">
        <v>43827.729166666664</v>
      </c>
      <c r="D196" t="s">
        <v>23</v>
      </c>
      <c r="E196" t="s">
        <v>24</v>
      </c>
      <c r="F196" t="s">
        <v>30</v>
      </c>
      <c r="G196" t="s">
        <v>77</v>
      </c>
    </row>
    <row r="197" spans="1:7">
      <c r="A197" t="s">
        <v>270</v>
      </c>
      <c r="B197" s="2" t="s">
        <v>71</v>
      </c>
      <c r="C197" s="3">
        <v>43827.822916666664</v>
      </c>
      <c r="D197" t="s">
        <v>81</v>
      </c>
      <c r="E197" t="s">
        <v>66</v>
      </c>
      <c r="F197" t="s">
        <v>53</v>
      </c>
      <c r="G197" t="s">
        <v>26</v>
      </c>
    </row>
    <row r="198" spans="1:7">
      <c r="A198" t="s">
        <v>269</v>
      </c>
      <c r="B198" s="2" t="s">
        <v>71</v>
      </c>
      <c r="C198" s="3">
        <v>43828.583333333336</v>
      </c>
      <c r="D198" t="s">
        <v>55</v>
      </c>
      <c r="E198" t="s">
        <v>10</v>
      </c>
      <c r="F198" t="s">
        <v>43</v>
      </c>
      <c r="G198" t="s">
        <v>77</v>
      </c>
    </row>
    <row r="199" spans="1:7">
      <c r="A199" t="s">
        <v>271</v>
      </c>
      <c r="B199" s="2" t="s">
        <v>71</v>
      </c>
      <c r="C199" s="3">
        <v>43828.6875</v>
      </c>
      <c r="D199" t="s">
        <v>18</v>
      </c>
      <c r="E199" t="s">
        <v>19</v>
      </c>
      <c r="F199" t="s">
        <v>39</v>
      </c>
      <c r="G199" t="s">
        <v>16</v>
      </c>
    </row>
    <row r="200" spans="1:7">
      <c r="A200" t="s">
        <v>264</v>
      </c>
      <c r="B200" s="2" t="s">
        <v>71</v>
      </c>
      <c r="C200" s="3">
        <v>43828.75</v>
      </c>
      <c r="D200" t="s">
        <v>86</v>
      </c>
      <c r="E200" t="s">
        <v>73</v>
      </c>
      <c r="F200" t="s">
        <v>38</v>
      </c>
      <c r="G200" t="s">
        <v>98</v>
      </c>
    </row>
    <row r="201" spans="1:7">
      <c r="A201" t="s">
        <v>282</v>
      </c>
      <c r="B201" s="2" t="s">
        <v>74</v>
      </c>
      <c r="C201" s="3">
        <v>43831.520833333336</v>
      </c>
      <c r="D201" t="s">
        <v>41</v>
      </c>
      <c r="E201" t="s">
        <v>42</v>
      </c>
      <c r="F201" t="s">
        <v>43</v>
      </c>
      <c r="G201" t="s">
        <v>84</v>
      </c>
    </row>
    <row r="202" spans="1:7">
      <c r="A202" t="s">
        <v>279</v>
      </c>
      <c r="B202" s="2" t="s">
        <v>74</v>
      </c>
      <c r="C202" s="3">
        <v>43831.520833333336</v>
      </c>
      <c r="D202" t="s">
        <v>81</v>
      </c>
      <c r="E202" t="s">
        <v>66</v>
      </c>
      <c r="F202" t="s">
        <v>70</v>
      </c>
      <c r="G202" t="s">
        <v>77</v>
      </c>
    </row>
    <row r="203" spans="1:7">
      <c r="A203" t="s">
        <v>280</v>
      </c>
      <c r="B203" s="2" t="s">
        <v>74</v>
      </c>
      <c r="C203" s="3">
        <v>43831.625</v>
      </c>
      <c r="D203" t="s">
        <v>61</v>
      </c>
      <c r="E203" t="s">
        <v>25</v>
      </c>
      <c r="F203" t="s">
        <v>30</v>
      </c>
      <c r="G203" t="s">
        <v>11</v>
      </c>
    </row>
    <row r="204" spans="1:7">
      <c r="A204" t="s">
        <v>278</v>
      </c>
      <c r="B204" s="2" t="s">
        <v>74</v>
      </c>
      <c r="C204" s="3">
        <v>43831.625</v>
      </c>
      <c r="D204" t="s">
        <v>58</v>
      </c>
      <c r="E204" t="s">
        <v>15</v>
      </c>
      <c r="F204" t="s">
        <v>33</v>
      </c>
      <c r="G204" t="s">
        <v>16</v>
      </c>
    </row>
    <row r="205" spans="1:7">
      <c r="A205" t="s">
        <v>276</v>
      </c>
      <c r="B205" s="2" t="s">
        <v>74</v>
      </c>
      <c r="C205" s="3">
        <v>43831.625</v>
      </c>
      <c r="D205" t="s">
        <v>463</v>
      </c>
      <c r="E205" t="s">
        <v>464</v>
      </c>
      <c r="F205" t="s">
        <v>39</v>
      </c>
      <c r="G205" t="s">
        <v>56</v>
      </c>
    </row>
    <row r="206" spans="1:7">
      <c r="A206" t="s">
        <v>273</v>
      </c>
      <c r="B206" s="2" t="s">
        <v>74</v>
      </c>
      <c r="C206" s="3">
        <v>43831.729166666664</v>
      </c>
      <c r="D206" t="s">
        <v>86</v>
      </c>
      <c r="E206" t="s">
        <v>73</v>
      </c>
      <c r="F206" t="s">
        <v>34</v>
      </c>
      <c r="G206" t="s">
        <v>56</v>
      </c>
    </row>
    <row r="207" spans="1:7">
      <c r="A207" t="s">
        <v>275</v>
      </c>
      <c r="B207" s="2" t="s">
        <v>74</v>
      </c>
      <c r="C207" s="3">
        <v>43831.729166666664</v>
      </c>
      <c r="D207" t="s">
        <v>465</v>
      </c>
      <c r="E207" t="s">
        <v>466</v>
      </c>
      <c r="F207" t="s">
        <v>14</v>
      </c>
      <c r="G207" t="s">
        <v>84</v>
      </c>
    </row>
    <row r="208" spans="1:7">
      <c r="A208" t="s">
        <v>281</v>
      </c>
      <c r="B208" s="2" t="s">
        <v>74</v>
      </c>
      <c r="C208" s="3">
        <v>43831.729166666664</v>
      </c>
      <c r="D208" t="s">
        <v>23</v>
      </c>
      <c r="E208" t="s">
        <v>24</v>
      </c>
      <c r="F208" t="s">
        <v>472</v>
      </c>
      <c r="G208" t="s">
        <v>88</v>
      </c>
    </row>
    <row r="209" spans="1:7">
      <c r="A209" t="s">
        <v>277</v>
      </c>
      <c r="B209" s="2" t="s">
        <v>74</v>
      </c>
      <c r="C209" s="3">
        <v>43831.833333333336</v>
      </c>
      <c r="D209" t="s">
        <v>55</v>
      </c>
      <c r="E209" t="s">
        <v>10</v>
      </c>
      <c r="F209" t="s">
        <v>53</v>
      </c>
      <c r="G209" t="s">
        <v>98</v>
      </c>
    </row>
    <row r="210" spans="1:7">
      <c r="A210" t="s">
        <v>274</v>
      </c>
      <c r="B210" s="2" t="s">
        <v>74</v>
      </c>
      <c r="C210" s="3">
        <v>43832.833333333336</v>
      </c>
      <c r="D210" t="s">
        <v>18</v>
      </c>
      <c r="E210" t="s">
        <v>19</v>
      </c>
      <c r="F210" t="s">
        <v>38</v>
      </c>
      <c r="G210" t="s">
        <v>98</v>
      </c>
    </row>
    <row r="211" spans="1:7">
      <c r="A211" t="s">
        <v>287</v>
      </c>
      <c r="B211" s="2" t="s">
        <v>80</v>
      </c>
      <c r="C211" s="3">
        <v>43840.833333333336</v>
      </c>
      <c r="D211" t="s">
        <v>37</v>
      </c>
      <c r="E211" t="s">
        <v>38</v>
      </c>
      <c r="F211" t="s">
        <v>24</v>
      </c>
      <c r="G211" t="s">
        <v>16</v>
      </c>
    </row>
    <row r="212" spans="1:7">
      <c r="A212" t="s">
        <v>290</v>
      </c>
      <c r="B212" s="2" t="s">
        <v>80</v>
      </c>
      <c r="C212" s="3">
        <v>43841.520833333336</v>
      </c>
      <c r="D212" t="s">
        <v>13</v>
      </c>
      <c r="E212" t="s">
        <v>14</v>
      </c>
      <c r="F212" t="s">
        <v>10</v>
      </c>
      <c r="G212" t="s">
        <v>84</v>
      </c>
    </row>
    <row r="213" spans="1:7">
      <c r="A213" t="s">
        <v>289</v>
      </c>
      <c r="B213" s="2" t="s">
        <v>80</v>
      </c>
      <c r="C213" s="3">
        <v>43841.625</v>
      </c>
      <c r="D213" t="s">
        <v>63</v>
      </c>
      <c r="E213" t="s">
        <v>43</v>
      </c>
      <c r="F213" t="s">
        <v>66</v>
      </c>
      <c r="G213" t="s">
        <v>158</v>
      </c>
    </row>
    <row r="214" spans="1:7">
      <c r="A214" t="s">
        <v>283</v>
      </c>
      <c r="B214" s="2" t="s">
        <v>80</v>
      </c>
      <c r="C214" s="3">
        <v>43841.625</v>
      </c>
      <c r="D214" t="s">
        <v>47</v>
      </c>
      <c r="E214" t="s">
        <v>34</v>
      </c>
      <c r="F214" t="s">
        <v>42</v>
      </c>
      <c r="G214" t="s">
        <v>16</v>
      </c>
    </row>
    <row r="215" spans="1:7">
      <c r="A215" t="s">
        <v>284</v>
      </c>
      <c r="B215" s="2" t="s">
        <v>80</v>
      </c>
      <c r="C215" s="3">
        <v>43841.625</v>
      </c>
      <c r="D215" t="s">
        <v>65</v>
      </c>
      <c r="E215" t="s">
        <v>30</v>
      </c>
      <c r="F215" t="s">
        <v>15</v>
      </c>
      <c r="G215" t="s">
        <v>77</v>
      </c>
    </row>
    <row r="216" spans="1:7">
      <c r="A216" t="s">
        <v>285</v>
      </c>
      <c r="B216" s="2" t="s">
        <v>80</v>
      </c>
      <c r="C216" s="3">
        <v>43841.625</v>
      </c>
      <c r="D216" t="s">
        <v>52</v>
      </c>
      <c r="E216" t="s">
        <v>53</v>
      </c>
      <c r="F216" t="s">
        <v>466</v>
      </c>
      <c r="G216" t="s">
        <v>88</v>
      </c>
    </row>
    <row r="217" spans="1:7">
      <c r="A217" t="s">
        <v>292</v>
      </c>
      <c r="B217" s="2" t="s">
        <v>80</v>
      </c>
      <c r="C217" s="3">
        <v>43841.625</v>
      </c>
      <c r="D217" t="s">
        <v>72</v>
      </c>
      <c r="E217" t="s">
        <v>39</v>
      </c>
      <c r="F217" t="s">
        <v>25</v>
      </c>
      <c r="G217" t="s">
        <v>84</v>
      </c>
    </row>
    <row r="218" spans="1:7">
      <c r="A218" t="s">
        <v>293</v>
      </c>
      <c r="B218" s="2" t="s">
        <v>80</v>
      </c>
      <c r="C218" s="3">
        <v>43841.729166666664</v>
      </c>
      <c r="D218" t="s">
        <v>32</v>
      </c>
      <c r="E218" t="s">
        <v>33</v>
      </c>
      <c r="F218" t="s">
        <v>19</v>
      </c>
      <c r="G218" t="s">
        <v>35</v>
      </c>
    </row>
    <row r="219" spans="1:7">
      <c r="A219" t="s">
        <v>291</v>
      </c>
      <c r="B219" s="2" t="s">
        <v>80</v>
      </c>
      <c r="C219" s="3">
        <v>43842.583333333336</v>
      </c>
      <c r="D219" t="s">
        <v>471</v>
      </c>
      <c r="E219" t="s">
        <v>472</v>
      </c>
      <c r="F219" t="s">
        <v>464</v>
      </c>
      <c r="G219" t="s">
        <v>11</v>
      </c>
    </row>
    <row r="220" spans="1:7">
      <c r="A220" t="s">
        <v>288</v>
      </c>
      <c r="B220" s="2" t="s">
        <v>80</v>
      </c>
      <c r="C220" s="3">
        <v>43842.6875</v>
      </c>
      <c r="D220" t="s">
        <v>69</v>
      </c>
      <c r="E220" t="s">
        <v>70</v>
      </c>
      <c r="F220" t="s">
        <v>73</v>
      </c>
      <c r="G220" t="s">
        <v>102</v>
      </c>
    </row>
    <row r="221" spans="1:7">
      <c r="A221" t="s">
        <v>299</v>
      </c>
      <c r="B221" s="2" t="s">
        <v>76</v>
      </c>
      <c r="C221" s="3">
        <v>43848.520833333336</v>
      </c>
      <c r="D221" t="s">
        <v>463</v>
      </c>
      <c r="E221" t="s">
        <v>464</v>
      </c>
      <c r="F221" t="s">
        <v>33</v>
      </c>
      <c r="G221" t="s">
        <v>116</v>
      </c>
    </row>
    <row r="222" spans="1:7">
      <c r="A222" t="s">
        <v>294</v>
      </c>
      <c r="B222" s="2" t="s">
        <v>76</v>
      </c>
      <c r="C222" s="3">
        <v>43848.625</v>
      </c>
      <c r="D222" t="s">
        <v>55</v>
      </c>
      <c r="E222" t="s">
        <v>10</v>
      </c>
      <c r="F222" t="s">
        <v>38</v>
      </c>
      <c r="G222" t="s">
        <v>84</v>
      </c>
    </row>
    <row r="223" spans="1:7">
      <c r="A223" t="s">
        <v>295</v>
      </c>
      <c r="B223" s="2" t="s">
        <v>76</v>
      </c>
      <c r="C223" s="3">
        <v>43848.625</v>
      </c>
      <c r="D223" t="s">
        <v>41</v>
      </c>
      <c r="E223" t="s">
        <v>42</v>
      </c>
      <c r="F223" t="s">
        <v>70</v>
      </c>
      <c r="G223" t="s">
        <v>84</v>
      </c>
    </row>
    <row r="224" spans="1:7">
      <c r="A224" t="s">
        <v>301</v>
      </c>
      <c r="B224" s="2" t="s">
        <v>76</v>
      </c>
      <c r="C224" s="3">
        <v>43848.625</v>
      </c>
      <c r="D224" t="s">
        <v>86</v>
      </c>
      <c r="E224" t="s">
        <v>73</v>
      </c>
      <c r="F224" t="s">
        <v>14</v>
      </c>
      <c r="G224" t="s">
        <v>106</v>
      </c>
    </row>
    <row r="225" spans="1:7">
      <c r="A225" t="s">
        <v>296</v>
      </c>
      <c r="B225" s="2" t="s">
        <v>76</v>
      </c>
      <c r="C225" s="3">
        <v>43848.625</v>
      </c>
      <c r="D225" t="s">
        <v>465</v>
      </c>
      <c r="E225" t="s">
        <v>466</v>
      </c>
      <c r="F225" t="s">
        <v>472</v>
      </c>
      <c r="G225" t="s">
        <v>16</v>
      </c>
    </row>
    <row r="226" spans="1:7">
      <c r="A226" t="s">
        <v>302</v>
      </c>
      <c r="B226" s="2" t="s">
        <v>76</v>
      </c>
      <c r="C226" s="3">
        <v>43848.625</v>
      </c>
      <c r="D226" t="s">
        <v>58</v>
      </c>
      <c r="E226" t="s">
        <v>15</v>
      </c>
      <c r="F226" t="s">
        <v>39</v>
      </c>
      <c r="G226" t="s">
        <v>75</v>
      </c>
    </row>
    <row r="227" spans="1:7">
      <c r="A227" t="s">
        <v>300</v>
      </c>
      <c r="B227" s="2" t="s">
        <v>76</v>
      </c>
      <c r="C227" s="3">
        <v>43848.625</v>
      </c>
      <c r="D227" t="s">
        <v>23</v>
      </c>
      <c r="E227" t="s">
        <v>24</v>
      </c>
      <c r="F227" t="s">
        <v>34</v>
      </c>
      <c r="G227" t="s">
        <v>84</v>
      </c>
    </row>
    <row r="228" spans="1:7">
      <c r="A228" t="s">
        <v>298</v>
      </c>
      <c r="B228" s="2" t="s">
        <v>76</v>
      </c>
      <c r="C228" s="3">
        <v>43848.729166666664</v>
      </c>
      <c r="D228" t="s">
        <v>61</v>
      </c>
      <c r="E228" t="s">
        <v>25</v>
      </c>
      <c r="F228" t="s">
        <v>43</v>
      </c>
      <c r="G228" t="s">
        <v>16</v>
      </c>
    </row>
    <row r="229" spans="1:7">
      <c r="A229" t="s">
        <v>297</v>
      </c>
      <c r="B229" s="2" t="s">
        <v>76</v>
      </c>
      <c r="C229" s="3">
        <v>43849.583333333336</v>
      </c>
      <c r="D229" t="s">
        <v>81</v>
      </c>
      <c r="E229" t="s">
        <v>66</v>
      </c>
      <c r="F229" t="s">
        <v>30</v>
      </c>
      <c r="G229" t="s">
        <v>56</v>
      </c>
    </row>
    <row r="230" spans="1:7">
      <c r="A230" t="s">
        <v>303</v>
      </c>
      <c r="B230" s="2" t="s">
        <v>76</v>
      </c>
      <c r="C230" s="3">
        <v>43849.6875</v>
      </c>
      <c r="D230" t="s">
        <v>18</v>
      </c>
      <c r="E230" t="s">
        <v>19</v>
      </c>
      <c r="F230" t="s">
        <v>53</v>
      </c>
      <c r="G230" t="s">
        <v>98</v>
      </c>
    </row>
    <row r="231" spans="1:7">
      <c r="A231" t="s">
        <v>310</v>
      </c>
      <c r="B231" s="2" t="s">
        <v>89</v>
      </c>
      <c r="C231" s="3">
        <v>43851.8125</v>
      </c>
      <c r="D231" t="s">
        <v>471</v>
      </c>
      <c r="E231" t="s">
        <v>472</v>
      </c>
      <c r="F231" t="s">
        <v>42</v>
      </c>
      <c r="G231" t="s">
        <v>91</v>
      </c>
    </row>
    <row r="232" spans="1:7">
      <c r="A232" t="s">
        <v>307</v>
      </c>
      <c r="B232" s="2" t="s">
        <v>89</v>
      </c>
      <c r="C232" s="3">
        <v>43851.8125</v>
      </c>
      <c r="D232" t="s">
        <v>69</v>
      </c>
      <c r="E232" t="s">
        <v>70</v>
      </c>
      <c r="F232" t="s">
        <v>464</v>
      </c>
      <c r="G232" t="s">
        <v>56</v>
      </c>
    </row>
    <row r="233" spans="1:7">
      <c r="A233" t="s">
        <v>313</v>
      </c>
      <c r="B233" s="2" t="s">
        <v>89</v>
      </c>
      <c r="C233" s="3">
        <v>43851.8125</v>
      </c>
      <c r="D233" t="s">
        <v>47</v>
      </c>
      <c r="E233" t="s">
        <v>34</v>
      </c>
      <c r="F233" t="s">
        <v>25</v>
      </c>
      <c r="G233" t="s">
        <v>106</v>
      </c>
    </row>
    <row r="234" spans="1:7">
      <c r="A234" t="s">
        <v>311</v>
      </c>
      <c r="B234" s="2" t="s">
        <v>89</v>
      </c>
      <c r="C234" s="3">
        <v>43851.8125</v>
      </c>
      <c r="D234" t="s">
        <v>37</v>
      </c>
      <c r="E234" t="s">
        <v>38</v>
      </c>
      <c r="F234" t="s">
        <v>73</v>
      </c>
      <c r="G234" t="s">
        <v>35</v>
      </c>
    </row>
    <row r="235" spans="1:7">
      <c r="A235" t="s">
        <v>312</v>
      </c>
      <c r="B235" s="2" t="s">
        <v>89</v>
      </c>
      <c r="C235" s="3">
        <v>43851.8125</v>
      </c>
      <c r="D235" t="s">
        <v>13</v>
      </c>
      <c r="E235" t="s">
        <v>14</v>
      </c>
      <c r="F235" t="s">
        <v>15</v>
      </c>
      <c r="G235" t="s">
        <v>26</v>
      </c>
    </row>
    <row r="236" spans="1:7">
      <c r="A236" t="s">
        <v>308</v>
      </c>
      <c r="B236" s="2" t="s">
        <v>89</v>
      </c>
      <c r="C236" s="3">
        <v>43851.84375</v>
      </c>
      <c r="D236" t="s">
        <v>63</v>
      </c>
      <c r="E236" t="s">
        <v>43</v>
      </c>
      <c r="F236" t="s">
        <v>10</v>
      </c>
      <c r="G236" t="s">
        <v>106</v>
      </c>
    </row>
    <row r="237" spans="1:7">
      <c r="A237" t="s">
        <v>305</v>
      </c>
      <c r="B237" s="2" t="s">
        <v>89</v>
      </c>
      <c r="C237" s="3">
        <v>43852.8125</v>
      </c>
      <c r="D237" t="s">
        <v>65</v>
      </c>
      <c r="E237" t="s">
        <v>30</v>
      </c>
      <c r="F237" t="s">
        <v>24</v>
      </c>
      <c r="G237" t="s">
        <v>143</v>
      </c>
    </row>
    <row r="238" spans="1:7">
      <c r="A238" t="s">
        <v>309</v>
      </c>
      <c r="B238" s="2" t="s">
        <v>89</v>
      </c>
      <c r="C238" s="3">
        <v>43852.8125</v>
      </c>
      <c r="D238" t="s">
        <v>32</v>
      </c>
      <c r="E238" t="s">
        <v>33</v>
      </c>
      <c r="F238" t="s">
        <v>466</v>
      </c>
      <c r="G238" t="s">
        <v>56</v>
      </c>
    </row>
    <row r="239" spans="1:7">
      <c r="A239" t="s">
        <v>306</v>
      </c>
      <c r="B239" s="2" t="s">
        <v>89</v>
      </c>
      <c r="C239" s="3">
        <v>43852.84375</v>
      </c>
      <c r="D239" t="s">
        <v>52</v>
      </c>
      <c r="E239" t="s">
        <v>53</v>
      </c>
      <c r="F239" t="s">
        <v>66</v>
      </c>
      <c r="G239" t="s">
        <v>26</v>
      </c>
    </row>
    <row r="240" spans="1:7">
      <c r="A240" t="s">
        <v>304</v>
      </c>
      <c r="B240" s="2" t="s">
        <v>89</v>
      </c>
      <c r="C240" s="3">
        <v>43853.833333333336</v>
      </c>
      <c r="D240" t="s">
        <v>72</v>
      </c>
      <c r="E240" t="s">
        <v>39</v>
      </c>
      <c r="F240" t="s">
        <v>19</v>
      </c>
      <c r="G240" t="s">
        <v>77</v>
      </c>
    </row>
    <row r="241" spans="1:7">
      <c r="A241" t="s">
        <v>245</v>
      </c>
      <c r="B241" s="2" t="s">
        <v>90</v>
      </c>
      <c r="C241" s="3">
        <v>43859.822916666664</v>
      </c>
      <c r="D241" t="s">
        <v>23</v>
      </c>
      <c r="E241" t="s">
        <v>24</v>
      </c>
      <c r="F241" t="s">
        <v>19</v>
      </c>
      <c r="G241" t="s">
        <v>26</v>
      </c>
    </row>
    <row r="242" spans="1:7">
      <c r="A242" t="s">
        <v>318</v>
      </c>
      <c r="B242" s="2" t="s">
        <v>90</v>
      </c>
      <c r="C242" s="3">
        <v>43862.520833333336</v>
      </c>
      <c r="D242" t="s">
        <v>65</v>
      </c>
      <c r="E242" t="s">
        <v>30</v>
      </c>
      <c r="F242" t="s">
        <v>43</v>
      </c>
      <c r="G242" t="s">
        <v>106</v>
      </c>
    </row>
    <row r="243" spans="1:7">
      <c r="A243" t="s">
        <v>323</v>
      </c>
      <c r="B243" s="2" t="s">
        <v>90</v>
      </c>
      <c r="C243" s="3">
        <v>43862.625</v>
      </c>
      <c r="D243" t="s">
        <v>471</v>
      </c>
      <c r="E243" t="s">
        <v>472</v>
      </c>
      <c r="F243" t="s">
        <v>70</v>
      </c>
      <c r="G243" t="s">
        <v>56</v>
      </c>
    </row>
    <row r="244" spans="1:7">
      <c r="A244" t="s">
        <v>325</v>
      </c>
      <c r="B244" s="2" t="s">
        <v>90</v>
      </c>
      <c r="C244" s="3">
        <v>43862.625</v>
      </c>
      <c r="D244" t="s">
        <v>13</v>
      </c>
      <c r="E244" t="s">
        <v>14</v>
      </c>
      <c r="F244" t="s">
        <v>38</v>
      </c>
      <c r="G244" t="s">
        <v>35</v>
      </c>
    </row>
    <row r="245" spans="1:7">
      <c r="A245" t="s">
        <v>320</v>
      </c>
      <c r="B245" s="2" t="s">
        <v>90</v>
      </c>
      <c r="C245" s="3">
        <v>43862.625</v>
      </c>
      <c r="D245" t="s">
        <v>18</v>
      </c>
      <c r="E245" t="s">
        <v>19</v>
      </c>
      <c r="F245" t="s">
        <v>15</v>
      </c>
      <c r="G245" t="s">
        <v>88</v>
      </c>
    </row>
    <row r="246" spans="1:7">
      <c r="A246" t="s">
        <v>324</v>
      </c>
      <c r="B246" s="2" t="s">
        <v>90</v>
      </c>
      <c r="C246" s="3">
        <v>43862.625</v>
      </c>
      <c r="D246" t="s">
        <v>61</v>
      </c>
      <c r="E246" t="s">
        <v>25</v>
      </c>
      <c r="F246" t="s">
        <v>466</v>
      </c>
      <c r="G246" t="s">
        <v>116</v>
      </c>
    </row>
    <row r="247" spans="1:7">
      <c r="A247" t="s">
        <v>321</v>
      </c>
      <c r="B247" s="2" t="s">
        <v>90</v>
      </c>
      <c r="C247" s="3">
        <v>43862.625</v>
      </c>
      <c r="D247" t="s">
        <v>463</v>
      </c>
      <c r="E247" t="s">
        <v>464</v>
      </c>
      <c r="F247" t="s">
        <v>34</v>
      </c>
      <c r="G247" t="s">
        <v>75</v>
      </c>
    </row>
    <row r="248" spans="1:7">
      <c r="A248" t="s">
        <v>316</v>
      </c>
      <c r="B248" s="2" t="s">
        <v>90</v>
      </c>
      <c r="C248" s="3">
        <v>43862.625</v>
      </c>
      <c r="D248" t="s">
        <v>23</v>
      </c>
      <c r="E248" t="s">
        <v>24</v>
      </c>
      <c r="F248" t="s">
        <v>42</v>
      </c>
      <c r="G248" t="s">
        <v>79</v>
      </c>
    </row>
    <row r="249" spans="1:7">
      <c r="A249" t="s">
        <v>319</v>
      </c>
      <c r="B249" s="2" t="s">
        <v>90</v>
      </c>
      <c r="C249" s="3">
        <v>43862.729166666664</v>
      </c>
      <c r="D249" t="s">
        <v>52</v>
      </c>
      <c r="E249" t="s">
        <v>53</v>
      </c>
      <c r="F249" t="s">
        <v>39</v>
      </c>
      <c r="G249" t="s">
        <v>116</v>
      </c>
    </row>
    <row r="250" spans="1:7">
      <c r="A250" t="s">
        <v>322</v>
      </c>
      <c r="B250" s="2" t="s">
        <v>90</v>
      </c>
      <c r="C250" s="3">
        <v>43863.583333333336</v>
      </c>
      <c r="D250" t="s">
        <v>81</v>
      </c>
      <c r="E250" t="s">
        <v>66</v>
      </c>
      <c r="F250" t="s">
        <v>10</v>
      </c>
      <c r="G250" t="s">
        <v>116</v>
      </c>
    </row>
    <row r="251" spans="1:7">
      <c r="A251" t="s">
        <v>317</v>
      </c>
      <c r="B251" s="2" t="s">
        <v>90</v>
      </c>
      <c r="C251" s="3">
        <v>43863.6875</v>
      </c>
      <c r="D251" t="s">
        <v>32</v>
      </c>
      <c r="E251" t="s">
        <v>33</v>
      </c>
      <c r="F251" t="s">
        <v>73</v>
      </c>
      <c r="G251" t="s">
        <v>98</v>
      </c>
    </row>
    <row r="252" spans="1:7">
      <c r="A252" t="s">
        <v>332</v>
      </c>
      <c r="B252" s="2" t="s">
        <v>85</v>
      </c>
      <c r="C252" s="3">
        <v>43869.520833333336</v>
      </c>
      <c r="D252" t="s">
        <v>47</v>
      </c>
      <c r="E252" t="s">
        <v>34</v>
      </c>
      <c r="F252" t="s">
        <v>14</v>
      </c>
      <c r="G252" t="s">
        <v>91</v>
      </c>
    </row>
    <row r="253" spans="1:7">
      <c r="A253" t="s">
        <v>336</v>
      </c>
      <c r="B253" s="2" t="s">
        <v>85</v>
      </c>
      <c r="C253" s="3">
        <v>43869.729166666664</v>
      </c>
      <c r="D253" t="s">
        <v>41</v>
      </c>
      <c r="E253" t="s">
        <v>42</v>
      </c>
      <c r="F253" t="s">
        <v>464</v>
      </c>
      <c r="G253" t="s">
        <v>84</v>
      </c>
    </row>
    <row r="254" spans="1:7">
      <c r="A254" t="s">
        <v>335</v>
      </c>
      <c r="B254" s="2" t="s">
        <v>85</v>
      </c>
      <c r="C254" s="3">
        <v>43870.583333333336</v>
      </c>
      <c r="D254" t="s">
        <v>37</v>
      </c>
      <c r="E254" t="s">
        <v>38</v>
      </c>
      <c r="F254" t="s">
        <v>472</v>
      </c>
      <c r="G254" t="s">
        <v>56</v>
      </c>
    </row>
    <row r="255" spans="1:7">
      <c r="A255" t="s">
        <v>328</v>
      </c>
      <c r="B255" s="2" t="s">
        <v>85</v>
      </c>
      <c r="C255" s="3">
        <v>43875.833333333336</v>
      </c>
      <c r="D255" t="s">
        <v>72</v>
      </c>
      <c r="E255" t="s">
        <v>39</v>
      </c>
      <c r="F255" t="s">
        <v>30</v>
      </c>
      <c r="G255" t="s">
        <v>116</v>
      </c>
    </row>
    <row r="256" spans="1:7">
      <c r="A256" t="s">
        <v>333</v>
      </c>
      <c r="B256" s="2" t="s">
        <v>85</v>
      </c>
      <c r="C256" s="3">
        <v>43876.520833333336</v>
      </c>
      <c r="D256" t="s">
        <v>58</v>
      </c>
      <c r="E256" t="s">
        <v>15</v>
      </c>
      <c r="F256" t="s">
        <v>66</v>
      </c>
      <c r="G256" t="s">
        <v>77</v>
      </c>
    </row>
    <row r="257" spans="1:7">
      <c r="A257" t="s">
        <v>330</v>
      </c>
      <c r="B257" s="2" t="s">
        <v>85</v>
      </c>
      <c r="C257" s="3">
        <v>43876.729166666664</v>
      </c>
      <c r="D257" t="s">
        <v>465</v>
      </c>
      <c r="E257" t="s">
        <v>466</v>
      </c>
      <c r="F257" t="s">
        <v>19</v>
      </c>
      <c r="G257" t="s">
        <v>35</v>
      </c>
    </row>
    <row r="258" spans="1:7">
      <c r="A258" t="s">
        <v>331</v>
      </c>
      <c r="B258" s="2" t="s">
        <v>85</v>
      </c>
      <c r="C258" s="3">
        <v>43877.583333333336</v>
      </c>
      <c r="D258" t="s">
        <v>69</v>
      </c>
      <c r="E258" t="s">
        <v>70</v>
      </c>
      <c r="F258" t="s">
        <v>33</v>
      </c>
      <c r="G258" t="s">
        <v>75</v>
      </c>
    </row>
    <row r="259" spans="1:7">
      <c r="A259" t="s">
        <v>334</v>
      </c>
      <c r="B259" s="2" t="s">
        <v>85</v>
      </c>
      <c r="C259" s="3">
        <v>43877.6875</v>
      </c>
      <c r="D259" t="s">
        <v>55</v>
      </c>
      <c r="E259" t="s">
        <v>10</v>
      </c>
      <c r="F259" t="s">
        <v>25</v>
      </c>
      <c r="G259" t="s">
        <v>88</v>
      </c>
    </row>
    <row r="260" spans="1:7">
      <c r="A260" t="s">
        <v>329</v>
      </c>
      <c r="B260" s="2" t="s">
        <v>85</v>
      </c>
      <c r="C260" s="3">
        <v>43878.833333333336</v>
      </c>
      <c r="D260" t="s">
        <v>63</v>
      </c>
      <c r="E260" t="s">
        <v>43</v>
      </c>
      <c r="F260" t="s">
        <v>53</v>
      </c>
      <c r="G260" t="s">
        <v>26</v>
      </c>
    </row>
    <row r="261" spans="1:7">
      <c r="A261" t="s">
        <v>327</v>
      </c>
      <c r="B261" s="2" t="s">
        <v>85</v>
      </c>
      <c r="C261" s="3">
        <v>43880.8125</v>
      </c>
      <c r="D261" t="s">
        <v>86</v>
      </c>
      <c r="E261" t="s">
        <v>73</v>
      </c>
      <c r="F261" t="s">
        <v>24</v>
      </c>
      <c r="G261" t="s">
        <v>98</v>
      </c>
    </row>
    <row r="262" spans="1:7">
      <c r="A262" t="s">
        <v>344</v>
      </c>
      <c r="B262" s="2" t="s">
        <v>82</v>
      </c>
      <c r="C262" s="3">
        <v>43883.520833333336</v>
      </c>
      <c r="D262" t="s">
        <v>63</v>
      </c>
      <c r="E262" t="s">
        <v>43</v>
      </c>
      <c r="F262" t="s">
        <v>33</v>
      </c>
      <c r="G262" t="s">
        <v>56</v>
      </c>
    </row>
    <row r="263" spans="1:7">
      <c r="A263" t="s">
        <v>347</v>
      </c>
      <c r="B263" s="2" t="s">
        <v>82</v>
      </c>
      <c r="C263" s="3">
        <v>43883.625</v>
      </c>
      <c r="D263" t="s">
        <v>81</v>
      </c>
      <c r="E263" t="s">
        <v>66</v>
      </c>
      <c r="F263" t="s">
        <v>472</v>
      </c>
      <c r="G263" t="s">
        <v>158</v>
      </c>
    </row>
    <row r="264" spans="1:7">
      <c r="A264" t="s">
        <v>352</v>
      </c>
      <c r="B264" s="2" t="s">
        <v>82</v>
      </c>
      <c r="C264" s="3">
        <v>43883.625</v>
      </c>
      <c r="D264" t="s">
        <v>13</v>
      </c>
      <c r="E264" t="s">
        <v>14</v>
      </c>
      <c r="F264" t="s">
        <v>25</v>
      </c>
      <c r="G264" t="s">
        <v>16</v>
      </c>
    </row>
    <row r="265" spans="1:7">
      <c r="A265" t="s">
        <v>351</v>
      </c>
      <c r="B265" s="2" t="s">
        <v>82</v>
      </c>
      <c r="C265" s="3">
        <v>43883.625</v>
      </c>
      <c r="D265" t="s">
        <v>37</v>
      </c>
      <c r="E265" t="s">
        <v>38</v>
      </c>
      <c r="F265" t="s">
        <v>42</v>
      </c>
      <c r="G265" t="s">
        <v>84</v>
      </c>
    </row>
    <row r="266" spans="1:7">
      <c r="A266" t="s">
        <v>348</v>
      </c>
      <c r="B266" s="2" t="s">
        <v>82</v>
      </c>
      <c r="C266" s="3">
        <v>43883.625</v>
      </c>
      <c r="D266" t="s">
        <v>58</v>
      </c>
      <c r="E266" t="s">
        <v>15</v>
      </c>
      <c r="F266" t="s">
        <v>70</v>
      </c>
      <c r="G266" t="s">
        <v>98</v>
      </c>
    </row>
    <row r="267" spans="1:7">
      <c r="A267" t="s">
        <v>349</v>
      </c>
      <c r="B267" s="2" t="s">
        <v>82</v>
      </c>
      <c r="C267" s="3">
        <v>43883.729166666664</v>
      </c>
      <c r="D267" t="s">
        <v>65</v>
      </c>
      <c r="E267" t="s">
        <v>30</v>
      </c>
      <c r="F267" t="s">
        <v>73</v>
      </c>
      <c r="G267" t="s">
        <v>35</v>
      </c>
    </row>
    <row r="268" spans="1:7">
      <c r="A268" t="s">
        <v>345</v>
      </c>
      <c r="B268" s="2" t="s">
        <v>82</v>
      </c>
      <c r="C268" s="3">
        <v>43884.583333333336</v>
      </c>
      <c r="D268" t="s">
        <v>52</v>
      </c>
      <c r="E268" t="s">
        <v>53</v>
      </c>
      <c r="F268" t="s">
        <v>464</v>
      </c>
      <c r="G268" t="s">
        <v>158</v>
      </c>
    </row>
    <row r="269" spans="1:7">
      <c r="A269" t="s">
        <v>353</v>
      </c>
      <c r="B269" s="2" t="s">
        <v>82</v>
      </c>
      <c r="C269" s="3">
        <v>43884.583333333336</v>
      </c>
      <c r="D269" t="s">
        <v>72</v>
      </c>
      <c r="E269" t="s">
        <v>39</v>
      </c>
      <c r="F269" t="s">
        <v>466</v>
      </c>
      <c r="G269" t="s">
        <v>158</v>
      </c>
    </row>
    <row r="270" spans="1:7">
      <c r="A270" t="s">
        <v>346</v>
      </c>
      <c r="B270" s="2" t="s">
        <v>82</v>
      </c>
      <c r="C270" s="3">
        <v>43884.6875</v>
      </c>
      <c r="D270" t="s">
        <v>55</v>
      </c>
      <c r="E270" t="s">
        <v>10</v>
      </c>
      <c r="F270" t="s">
        <v>34</v>
      </c>
      <c r="G270" t="s">
        <v>267</v>
      </c>
    </row>
    <row r="271" spans="1:7">
      <c r="A271" t="s">
        <v>350</v>
      </c>
      <c r="B271" s="2" t="s">
        <v>82</v>
      </c>
      <c r="C271" s="3">
        <v>43885.833333333336</v>
      </c>
      <c r="D271" t="s">
        <v>18</v>
      </c>
      <c r="E271" t="s">
        <v>19</v>
      </c>
      <c r="F271" t="s">
        <v>24</v>
      </c>
      <c r="G271" t="s">
        <v>267</v>
      </c>
    </row>
    <row r="272" spans="1:7">
      <c r="A272" t="s">
        <v>363</v>
      </c>
      <c r="B272" s="2" t="s">
        <v>83</v>
      </c>
      <c r="C272" s="3">
        <v>43889.833333333336</v>
      </c>
      <c r="D272" t="s">
        <v>465</v>
      </c>
      <c r="E272" t="s">
        <v>466</v>
      </c>
      <c r="F272" t="s">
        <v>30</v>
      </c>
      <c r="G272" t="s">
        <v>16</v>
      </c>
    </row>
    <row r="273" spans="1:7">
      <c r="A273" t="s">
        <v>358</v>
      </c>
      <c r="B273" s="2" t="s">
        <v>83</v>
      </c>
      <c r="C273" s="3">
        <v>43890.520833333336</v>
      </c>
      <c r="D273" t="s">
        <v>41</v>
      </c>
      <c r="E273" t="s">
        <v>42</v>
      </c>
      <c r="F273" t="s">
        <v>14</v>
      </c>
      <c r="G273" t="s">
        <v>35</v>
      </c>
    </row>
    <row r="274" spans="1:7">
      <c r="A274" t="s">
        <v>362</v>
      </c>
      <c r="B274" s="2" t="s">
        <v>83</v>
      </c>
      <c r="C274" s="3">
        <v>43890.625</v>
      </c>
      <c r="D274" t="s">
        <v>471</v>
      </c>
      <c r="E274" t="s">
        <v>472</v>
      </c>
      <c r="F274" t="s">
        <v>43</v>
      </c>
      <c r="G274" t="s">
        <v>106</v>
      </c>
    </row>
    <row r="275" spans="1:7">
      <c r="A275" t="s">
        <v>361</v>
      </c>
      <c r="B275" s="2" t="s">
        <v>83</v>
      </c>
      <c r="C275" s="3">
        <v>43890.625</v>
      </c>
      <c r="D275" t="s">
        <v>61</v>
      </c>
      <c r="E275" t="s">
        <v>25</v>
      </c>
      <c r="F275" t="s">
        <v>66</v>
      </c>
      <c r="G275" t="s">
        <v>116</v>
      </c>
    </row>
    <row r="276" spans="1:7">
      <c r="A276" t="s">
        <v>364</v>
      </c>
      <c r="B276" s="2" t="s">
        <v>83</v>
      </c>
      <c r="C276" s="3">
        <v>43890.625</v>
      </c>
      <c r="D276" t="s">
        <v>23</v>
      </c>
      <c r="E276" t="s">
        <v>24</v>
      </c>
      <c r="F276" t="s">
        <v>15</v>
      </c>
      <c r="G276" t="s">
        <v>91</v>
      </c>
    </row>
    <row r="277" spans="1:7">
      <c r="A277" t="s">
        <v>360</v>
      </c>
      <c r="B277" s="2" t="s">
        <v>83</v>
      </c>
      <c r="C277" s="3">
        <v>43890.729166666664</v>
      </c>
      <c r="D277" t="s">
        <v>463</v>
      </c>
      <c r="E277" t="s">
        <v>464</v>
      </c>
      <c r="F277" t="s">
        <v>19</v>
      </c>
      <c r="G277" t="s">
        <v>158</v>
      </c>
    </row>
    <row r="278" spans="1:7">
      <c r="A278" t="s">
        <v>359</v>
      </c>
      <c r="B278" s="2" t="s">
        <v>83</v>
      </c>
      <c r="C278" s="3">
        <v>43891.583333333336</v>
      </c>
      <c r="D278" t="s">
        <v>47</v>
      </c>
      <c r="E278" t="s">
        <v>34</v>
      </c>
      <c r="F278" t="s">
        <v>53</v>
      </c>
      <c r="G278" t="s">
        <v>84</v>
      </c>
    </row>
    <row r="279" spans="1:7">
      <c r="A279" t="s">
        <v>355</v>
      </c>
      <c r="B279" s="2" t="s">
        <v>83</v>
      </c>
      <c r="C279" s="3">
        <v>43891.583333333336</v>
      </c>
      <c r="D279" t="s">
        <v>32</v>
      </c>
      <c r="E279" t="s">
        <v>33</v>
      </c>
      <c r="F279" t="s">
        <v>39</v>
      </c>
      <c r="G279" t="s">
        <v>75</v>
      </c>
    </row>
    <row r="280" spans="1:7">
      <c r="A280" t="s">
        <v>337</v>
      </c>
      <c r="B280" s="2" t="s">
        <v>78</v>
      </c>
      <c r="C280" s="3">
        <v>43897.520833333336</v>
      </c>
      <c r="D280" t="s">
        <v>18</v>
      </c>
      <c r="E280" t="s">
        <v>19</v>
      </c>
      <c r="F280" t="s">
        <v>472</v>
      </c>
      <c r="G280" t="s">
        <v>56</v>
      </c>
    </row>
    <row r="281" spans="1:7">
      <c r="A281" t="s">
        <v>366</v>
      </c>
      <c r="B281" s="2" t="s">
        <v>78</v>
      </c>
      <c r="C281" s="3">
        <v>43897.625</v>
      </c>
      <c r="D281" t="s">
        <v>55</v>
      </c>
      <c r="E281" t="s">
        <v>10</v>
      </c>
      <c r="F281" t="s">
        <v>24</v>
      </c>
      <c r="G281" t="s">
        <v>16</v>
      </c>
    </row>
    <row r="282" spans="1:7">
      <c r="A282" t="s">
        <v>365</v>
      </c>
      <c r="B282" s="2" t="s">
        <v>78</v>
      </c>
      <c r="C282" s="3">
        <v>43897.625</v>
      </c>
      <c r="D282" t="s">
        <v>13</v>
      </c>
      <c r="E282" t="s">
        <v>14</v>
      </c>
      <c r="F282" t="s">
        <v>464</v>
      </c>
      <c r="G282" t="s">
        <v>16</v>
      </c>
    </row>
    <row r="283" spans="1:7">
      <c r="A283" t="s">
        <v>396</v>
      </c>
      <c r="B283" s="2" t="s">
        <v>78</v>
      </c>
      <c r="C283" s="3">
        <v>43897.625</v>
      </c>
      <c r="D283" t="s">
        <v>37</v>
      </c>
      <c r="E283" t="s">
        <v>38</v>
      </c>
      <c r="F283" t="s">
        <v>466</v>
      </c>
      <c r="G283" t="s">
        <v>16</v>
      </c>
    </row>
    <row r="284" spans="1:7">
      <c r="A284" t="s">
        <v>341</v>
      </c>
      <c r="B284" s="2" t="s">
        <v>78</v>
      </c>
      <c r="C284" s="3">
        <v>43897.625</v>
      </c>
      <c r="D284" t="s">
        <v>58</v>
      </c>
      <c r="E284" t="s">
        <v>15</v>
      </c>
      <c r="F284" t="s">
        <v>25</v>
      </c>
      <c r="G284" t="s">
        <v>35</v>
      </c>
    </row>
    <row r="285" spans="1:7">
      <c r="A285" t="s">
        <v>367</v>
      </c>
      <c r="B285" s="2" t="s">
        <v>78</v>
      </c>
      <c r="C285" s="3">
        <v>43897.625</v>
      </c>
      <c r="D285" t="s">
        <v>72</v>
      </c>
      <c r="E285" t="s">
        <v>39</v>
      </c>
      <c r="F285" t="s">
        <v>42</v>
      </c>
      <c r="G285" t="s">
        <v>116</v>
      </c>
    </row>
    <row r="286" spans="1:7">
      <c r="A286" t="s">
        <v>338</v>
      </c>
      <c r="B286" s="2" t="s">
        <v>78</v>
      </c>
      <c r="C286" s="3">
        <v>43897.729166666664</v>
      </c>
      <c r="D286" t="s">
        <v>81</v>
      </c>
      <c r="E286" t="s">
        <v>66</v>
      </c>
      <c r="F286" t="s">
        <v>33</v>
      </c>
      <c r="G286" t="s">
        <v>84</v>
      </c>
    </row>
    <row r="287" spans="1:7">
      <c r="A287" t="s">
        <v>340</v>
      </c>
      <c r="B287" s="2" t="s">
        <v>78</v>
      </c>
      <c r="C287" s="3">
        <v>43898.583333333336</v>
      </c>
      <c r="D287" t="s">
        <v>63</v>
      </c>
      <c r="E287" t="s">
        <v>43</v>
      </c>
      <c r="F287" t="s">
        <v>34</v>
      </c>
      <c r="G287" t="s">
        <v>88</v>
      </c>
    </row>
    <row r="288" spans="1:7">
      <c r="A288" t="s">
        <v>339</v>
      </c>
      <c r="B288" s="2" t="s">
        <v>78</v>
      </c>
      <c r="C288" s="3">
        <v>43898.6875</v>
      </c>
      <c r="D288" t="s">
        <v>52</v>
      </c>
      <c r="E288" t="s">
        <v>53</v>
      </c>
      <c r="F288" t="s">
        <v>73</v>
      </c>
      <c r="G288" t="s">
        <v>98</v>
      </c>
    </row>
    <row r="289" spans="1:7">
      <c r="A289" t="s">
        <v>343</v>
      </c>
      <c r="B289" s="2" t="s">
        <v>78</v>
      </c>
      <c r="C289" s="3">
        <v>43899.833333333336</v>
      </c>
      <c r="D289" t="s">
        <v>65</v>
      </c>
      <c r="E289" t="s">
        <v>30</v>
      </c>
      <c r="F289" t="s">
        <v>70</v>
      </c>
      <c r="G289" t="s">
        <v>88</v>
      </c>
    </row>
    <row r="290" spans="1:7">
      <c r="A290" t="s">
        <v>357</v>
      </c>
      <c r="B290" s="2" t="s">
        <v>87</v>
      </c>
      <c r="C290" s="3">
        <v>43999.75</v>
      </c>
      <c r="D290" t="s">
        <v>69</v>
      </c>
      <c r="E290" t="s">
        <v>70</v>
      </c>
      <c r="F290" t="s">
        <v>38</v>
      </c>
      <c r="G290" t="s">
        <v>116</v>
      </c>
    </row>
    <row r="291" spans="1:7">
      <c r="A291" t="s">
        <v>356</v>
      </c>
      <c r="B291" s="2" t="s">
        <v>87</v>
      </c>
      <c r="C291" s="3">
        <v>43999.84375</v>
      </c>
      <c r="D291" t="s">
        <v>86</v>
      </c>
      <c r="E291" t="s">
        <v>73</v>
      </c>
      <c r="F291" t="s">
        <v>10</v>
      </c>
      <c r="G291" t="s">
        <v>158</v>
      </c>
    </row>
    <row r="292" spans="1:7">
      <c r="A292" t="s">
        <v>376</v>
      </c>
      <c r="B292" s="2" t="s">
        <v>87</v>
      </c>
      <c r="C292" s="3">
        <v>44001.75</v>
      </c>
      <c r="D292" t="s">
        <v>465</v>
      </c>
      <c r="E292" t="s">
        <v>466</v>
      </c>
      <c r="F292" t="s">
        <v>15</v>
      </c>
      <c r="G292" t="s">
        <v>11</v>
      </c>
    </row>
    <row r="293" spans="1:7">
      <c r="A293" t="s">
        <v>374</v>
      </c>
      <c r="B293" s="2" t="s">
        <v>87</v>
      </c>
      <c r="C293" s="3">
        <v>44001.84375</v>
      </c>
      <c r="D293" t="s">
        <v>32</v>
      </c>
      <c r="E293" t="s">
        <v>33</v>
      </c>
      <c r="F293" t="s">
        <v>53</v>
      </c>
      <c r="G293" t="s">
        <v>84</v>
      </c>
    </row>
    <row r="294" spans="1:7">
      <c r="A294" t="s">
        <v>373</v>
      </c>
      <c r="B294" s="2" t="s">
        <v>87</v>
      </c>
      <c r="C294" s="3">
        <v>44002.520833333336</v>
      </c>
      <c r="D294" t="s">
        <v>463</v>
      </c>
      <c r="E294" t="s">
        <v>464</v>
      </c>
      <c r="F294" t="s">
        <v>30</v>
      </c>
      <c r="G294" t="s">
        <v>84</v>
      </c>
    </row>
    <row r="295" spans="1:7">
      <c r="A295" t="s">
        <v>369</v>
      </c>
      <c r="B295" s="2" t="s">
        <v>87</v>
      </c>
      <c r="C295" s="3">
        <v>44002.625</v>
      </c>
      <c r="D295" t="s">
        <v>41</v>
      </c>
      <c r="E295" t="s">
        <v>42</v>
      </c>
      <c r="F295" t="s">
        <v>10</v>
      </c>
      <c r="G295" t="s">
        <v>56</v>
      </c>
    </row>
    <row r="296" spans="1:7">
      <c r="A296" t="s">
        <v>378</v>
      </c>
      <c r="B296" s="2" t="s">
        <v>87</v>
      </c>
      <c r="C296" s="3">
        <v>44002.729166666664</v>
      </c>
      <c r="D296" t="s">
        <v>23</v>
      </c>
      <c r="E296" t="s">
        <v>24</v>
      </c>
      <c r="F296" t="s">
        <v>39</v>
      </c>
      <c r="G296" t="s">
        <v>26</v>
      </c>
    </row>
    <row r="297" spans="1:7">
      <c r="A297" t="s">
        <v>372</v>
      </c>
      <c r="B297" s="2" t="s">
        <v>87</v>
      </c>
      <c r="C297" s="3">
        <v>44002.822916666664</v>
      </c>
      <c r="D297" t="s">
        <v>471</v>
      </c>
      <c r="E297" t="s">
        <v>472</v>
      </c>
      <c r="F297" t="s">
        <v>14</v>
      </c>
      <c r="G297" t="s">
        <v>26</v>
      </c>
    </row>
    <row r="298" spans="1:7">
      <c r="A298" t="s">
        <v>371</v>
      </c>
      <c r="B298" s="2" t="s">
        <v>87</v>
      </c>
      <c r="C298" s="3">
        <v>44003.583333333336</v>
      </c>
      <c r="D298" t="s">
        <v>61</v>
      </c>
      <c r="E298" t="s">
        <v>25</v>
      </c>
      <c r="F298" t="s">
        <v>38</v>
      </c>
      <c r="G298" t="s">
        <v>158</v>
      </c>
    </row>
    <row r="299" spans="1:7">
      <c r="A299" t="s">
        <v>375</v>
      </c>
      <c r="B299" s="2" t="s">
        <v>87</v>
      </c>
      <c r="C299" s="3">
        <v>44003.677083333336</v>
      </c>
      <c r="D299" t="s">
        <v>69</v>
      </c>
      <c r="E299" t="s">
        <v>70</v>
      </c>
      <c r="F299" t="s">
        <v>43</v>
      </c>
      <c r="G299" t="s">
        <v>77</v>
      </c>
    </row>
    <row r="300" spans="1:7">
      <c r="A300" t="s">
        <v>377</v>
      </c>
      <c r="B300" s="2" t="s">
        <v>87</v>
      </c>
      <c r="C300" s="3">
        <v>44003.791666666664</v>
      </c>
      <c r="D300" t="s">
        <v>47</v>
      </c>
      <c r="E300" t="s">
        <v>34</v>
      </c>
      <c r="F300" t="s">
        <v>19</v>
      </c>
      <c r="G300" t="s">
        <v>116</v>
      </c>
    </row>
    <row r="301" spans="1:7">
      <c r="A301" t="s">
        <v>370</v>
      </c>
      <c r="B301" s="2" t="s">
        <v>87</v>
      </c>
      <c r="C301" s="3">
        <v>44004.833333333336</v>
      </c>
      <c r="D301" t="s">
        <v>86</v>
      </c>
      <c r="E301" t="s">
        <v>73</v>
      </c>
      <c r="F301" t="s">
        <v>66</v>
      </c>
      <c r="G301" t="s">
        <v>164</v>
      </c>
    </row>
    <row r="302" spans="1:7">
      <c r="A302" t="s">
        <v>382</v>
      </c>
      <c r="B302" s="2" t="s">
        <v>99</v>
      </c>
      <c r="C302" s="3">
        <v>44005.75</v>
      </c>
      <c r="D302" t="s">
        <v>65</v>
      </c>
      <c r="E302" t="s">
        <v>30</v>
      </c>
      <c r="F302" t="s">
        <v>42</v>
      </c>
      <c r="G302" t="s">
        <v>116</v>
      </c>
    </row>
    <row r="303" spans="1:7">
      <c r="A303" t="s">
        <v>387</v>
      </c>
      <c r="B303" s="2" t="s">
        <v>99</v>
      </c>
      <c r="C303" s="3">
        <v>44005.84375</v>
      </c>
      <c r="D303" t="s">
        <v>32</v>
      </c>
      <c r="E303" t="s">
        <v>33</v>
      </c>
      <c r="F303" t="s">
        <v>24</v>
      </c>
      <c r="G303" t="s">
        <v>98</v>
      </c>
    </row>
    <row r="304" spans="1:7">
      <c r="A304" t="s">
        <v>381</v>
      </c>
      <c r="B304" s="2" t="s">
        <v>99</v>
      </c>
      <c r="C304" s="3">
        <v>44006.75</v>
      </c>
      <c r="D304" t="s">
        <v>52</v>
      </c>
      <c r="E304" t="s">
        <v>53</v>
      </c>
      <c r="F304" t="s">
        <v>38</v>
      </c>
      <c r="G304" t="s">
        <v>158</v>
      </c>
    </row>
    <row r="305" spans="1:7">
      <c r="A305" t="s">
        <v>380</v>
      </c>
      <c r="B305" s="2" t="s">
        <v>99</v>
      </c>
      <c r="C305" s="3">
        <v>44006.75</v>
      </c>
      <c r="D305" t="s">
        <v>61</v>
      </c>
      <c r="E305" t="s">
        <v>25</v>
      </c>
      <c r="F305" t="s">
        <v>70</v>
      </c>
      <c r="G305" t="s">
        <v>84</v>
      </c>
    </row>
    <row r="306" spans="1:7">
      <c r="A306" t="s">
        <v>386</v>
      </c>
      <c r="B306" s="2" t="s">
        <v>99</v>
      </c>
      <c r="C306" s="3">
        <v>44006.75</v>
      </c>
      <c r="D306" t="s">
        <v>465</v>
      </c>
      <c r="E306" t="s">
        <v>466</v>
      </c>
      <c r="F306" t="s">
        <v>34</v>
      </c>
      <c r="G306" t="s">
        <v>35</v>
      </c>
    </row>
    <row r="307" spans="1:7">
      <c r="A307" t="s">
        <v>384</v>
      </c>
      <c r="B307" s="2" t="s">
        <v>99</v>
      </c>
      <c r="C307" s="3">
        <v>44006.75</v>
      </c>
      <c r="D307" t="s">
        <v>72</v>
      </c>
      <c r="E307" t="s">
        <v>39</v>
      </c>
      <c r="F307" t="s">
        <v>472</v>
      </c>
      <c r="G307" t="s">
        <v>16</v>
      </c>
    </row>
    <row r="308" spans="1:7">
      <c r="A308" t="s">
        <v>379</v>
      </c>
      <c r="B308" s="2" t="s">
        <v>99</v>
      </c>
      <c r="C308" s="3">
        <v>44006.84375</v>
      </c>
      <c r="D308" t="s">
        <v>18</v>
      </c>
      <c r="E308" t="s">
        <v>19</v>
      </c>
      <c r="F308" t="s">
        <v>14</v>
      </c>
      <c r="G308" t="s">
        <v>88</v>
      </c>
    </row>
    <row r="309" spans="1:7">
      <c r="A309" t="s">
        <v>388</v>
      </c>
      <c r="B309" s="2" t="s">
        <v>99</v>
      </c>
      <c r="C309" s="3">
        <v>44007.75</v>
      </c>
      <c r="D309" t="s">
        <v>81</v>
      </c>
      <c r="E309" t="s">
        <v>66</v>
      </c>
      <c r="F309" t="s">
        <v>464</v>
      </c>
      <c r="G309" t="s">
        <v>16</v>
      </c>
    </row>
    <row r="310" spans="1:7">
      <c r="A310" t="s">
        <v>385</v>
      </c>
      <c r="B310" s="2" t="s">
        <v>99</v>
      </c>
      <c r="C310" s="3">
        <v>44007.75</v>
      </c>
      <c r="D310" t="s">
        <v>58</v>
      </c>
      <c r="E310" t="s">
        <v>15</v>
      </c>
      <c r="F310" t="s">
        <v>10</v>
      </c>
      <c r="G310" t="s">
        <v>26</v>
      </c>
    </row>
    <row r="311" spans="1:7">
      <c r="A311" t="s">
        <v>383</v>
      </c>
      <c r="B311" s="2" t="s">
        <v>99</v>
      </c>
      <c r="C311" s="3">
        <v>44007.84375</v>
      </c>
      <c r="D311" t="s">
        <v>63</v>
      </c>
      <c r="E311" t="s">
        <v>43</v>
      </c>
      <c r="F311" t="s">
        <v>73</v>
      </c>
      <c r="G311" t="s">
        <v>56</v>
      </c>
    </row>
    <row r="312" spans="1:7">
      <c r="A312" t="s">
        <v>395</v>
      </c>
      <c r="B312" s="2" t="s">
        <v>103</v>
      </c>
      <c r="C312" s="3">
        <v>44009.520833333336</v>
      </c>
      <c r="D312" t="s">
        <v>69</v>
      </c>
      <c r="E312" t="s">
        <v>70</v>
      </c>
      <c r="F312" t="s">
        <v>39</v>
      </c>
      <c r="G312" t="s">
        <v>35</v>
      </c>
    </row>
    <row r="313" spans="1:7">
      <c r="A313" t="s">
        <v>428</v>
      </c>
      <c r="B313" s="2" t="s">
        <v>103</v>
      </c>
      <c r="C313" s="3">
        <v>44010.6875</v>
      </c>
      <c r="D313" t="s">
        <v>463</v>
      </c>
      <c r="E313" t="s">
        <v>464</v>
      </c>
      <c r="F313" t="s">
        <v>15</v>
      </c>
      <c r="G313" t="s">
        <v>44</v>
      </c>
    </row>
    <row r="314" spans="1:7">
      <c r="A314" t="s">
        <v>394</v>
      </c>
      <c r="B314" s="2" t="s">
        <v>103</v>
      </c>
      <c r="C314" s="3">
        <v>44011.833333333336</v>
      </c>
      <c r="D314" t="s">
        <v>13</v>
      </c>
      <c r="E314" t="s">
        <v>14</v>
      </c>
      <c r="F314" t="s">
        <v>66</v>
      </c>
      <c r="G314" t="s">
        <v>35</v>
      </c>
    </row>
    <row r="315" spans="1:7">
      <c r="A315" t="s">
        <v>389</v>
      </c>
      <c r="B315" s="2" t="s">
        <v>103</v>
      </c>
      <c r="C315" s="3">
        <v>44012.84375</v>
      </c>
      <c r="D315" t="s">
        <v>41</v>
      </c>
      <c r="E315" t="s">
        <v>42</v>
      </c>
      <c r="F315" t="s">
        <v>53</v>
      </c>
      <c r="G315" t="s">
        <v>11</v>
      </c>
    </row>
    <row r="316" spans="1:7">
      <c r="A316" t="s">
        <v>392</v>
      </c>
      <c r="B316" s="2" t="s">
        <v>103</v>
      </c>
      <c r="C316" s="3">
        <v>44013.75</v>
      </c>
      <c r="D316" t="s">
        <v>471</v>
      </c>
      <c r="E316" t="s">
        <v>472</v>
      </c>
      <c r="F316" t="s">
        <v>25</v>
      </c>
      <c r="G316" t="s">
        <v>110</v>
      </c>
    </row>
    <row r="317" spans="1:7">
      <c r="A317" t="s">
        <v>397</v>
      </c>
      <c r="B317" s="2" t="s">
        <v>103</v>
      </c>
      <c r="C317" s="3">
        <v>44013.75</v>
      </c>
      <c r="D317" t="s">
        <v>55</v>
      </c>
      <c r="E317" t="s">
        <v>10</v>
      </c>
      <c r="F317" t="s">
        <v>466</v>
      </c>
      <c r="G317" t="s">
        <v>88</v>
      </c>
    </row>
    <row r="318" spans="1:7">
      <c r="A318" t="s">
        <v>398</v>
      </c>
      <c r="B318" s="2" t="s">
        <v>103</v>
      </c>
      <c r="C318" s="3">
        <v>44013.75</v>
      </c>
      <c r="D318" t="s">
        <v>47</v>
      </c>
      <c r="E318" t="s">
        <v>34</v>
      </c>
      <c r="F318" t="s">
        <v>30</v>
      </c>
      <c r="G318" t="s">
        <v>56</v>
      </c>
    </row>
    <row r="319" spans="1:7">
      <c r="A319" t="s">
        <v>391</v>
      </c>
      <c r="B319" s="2" t="s">
        <v>103</v>
      </c>
      <c r="C319" s="3">
        <v>44013.84375</v>
      </c>
      <c r="D319" t="s">
        <v>23</v>
      </c>
      <c r="E319" t="s">
        <v>24</v>
      </c>
      <c r="F319" t="s">
        <v>43</v>
      </c>
      <c r="G319" t="s">
        <v>267</v>
      </c>
    </row>
    <row r="320" spans="1:7">
      <c r="A320" t="s">
        <v>390</v>
      </c>
      <c r="B320" s="2" t="s">
        <v>103</v>
      </c>
      <c r="C320" s="3">
        <v>44014.75</v>
      </c>
      <c r="D320" t="s">
        <v>37</v>
      </c>
      <c r="E320" t="s">
        <v>38</v>
      </c>
      <c r="F320" t="s">
        <v>33</v>
      </c>
      <c r="G320" t="s">
        <v>91</v>
      </c>
    </row>
    <row r="321" spans="1:7">
      <c r="A321" t="s">
        <v>393</v>
      </c>
      <c r="B321" s="2" t="s">
        <v>103</v>
      </c>
      <c r="C321" s="3">
        <v>44014.84375</v>
      </c>
      <c r="D321" t="s">
        <v>86</v>
      </c>
      <c r="E321" t="s">
        <v>73</v>
      </c>
      <c r="F321" t="s">
        <v>19</v>
      </c>
      <c r="G321" t="s">
        <v>88</v>
      </c>
    </row>
    <row r="322" spans="1:7">
      <c r="A322" t="s">
        <v>354</v>
      </c>
      <c r="B322" s="2" t="s">
        <v>92</v>
      </c>
      <c r="C322" s="3">
        <v>44016.520833333336</v>
      </c>
      <c r="D322" t="s">
        <v>465</v>
      </c>
      <c r="E322" t="s">
        <v>466</v>
      </c>
      <c r="F322" t="s">
        <v>42</v>
      </c>
      <c r="G322" t="s">
        <v>35</v>
      </c>
    </row>
    <row r="323" spans="1:7">
      <c r="A323" t="s">
        <v>342</v>
      </c>
      <c r="B323" s="2" t="s">
        <v>92</v>
      </c>
      <c r="C323" s="3">
        <v>44016.625</v>
      </c>
      <c r="D323" t="s">
        <v>65</v>
      </c>
      <c r="E323" t="s">
        <v>30</v>
      </c>
      <c r="F323" t="s">
        <v>14</v>
      </c>
      <c r="G323" t="s">
        <v>158</v>
      </c>
    </row>
    <row r="324" spans="1:7">
      <c r="A324" t="s">
        <v>406</v>
      </c>
      <c r="B324" s="2" t="s">
        <v>92</v>
      </c>
      <c r="C324" s="3">
        <v>44016.625</v>
      </c>
      <c r="D324" t="s">
        <v>52</v>
      </c>
      <c r="E324" t="s">
        <v>53</v>
      </c>
      <c r="F324" t="s">
        <v>472</v>
      </c>
      <c r="G324" t="s">
        <v>48</v>
      </c>
    </row>
    <row r="325" spans="1:7">
      <c r="A325" t="s">
        <v>403</v>
      </c>
      <c r="B325" s="2" t="s">
        <v>92</v>
      </c>
      <c r="C325" s="3">
        <v>44016.729166666664</v>
      </c>
      <c r="D325" t="s">
        <v>72</v>
      </c>
      <c r="E325" t="s">
        <v>39</v>
      </c>
      <c r="F325" t="s">
        <v>10</v>
      </c>
      <c r="G325" t="s">
        <v>26</v>
      </c>
    </row>
    <row r="326" spans="1:7">
      <c r="A326" t="s">
        <v>405</v>
      </c>
      <c r="B326" s="2" t="s">
        <v>92</v>
      </c>
      <c r="C326" s="3">
        <v>44016.833333333336</v>
      </c>
      <c r="D326" t="s">
        <v>63</v>
      </c>
      <c r="E326" t="s">
        <v>43</v>
      </c>
      <c r="F326" t="s">
        <v>464</v>
      </c>
      <c r="G326" t="s">
        <v>158</v>
      </c>
    </row>
    <row r="327" spans="1:7">
      <c r="A327" t="s">
        <v>399</v>
      </c>
      <c r="B327" s="2" t="s">
        <v>92</v>
      </c>
      <c r="C327" s="3">
        <v>44017.5</v>
      </c>
      <c r="D327" t="s">
        <v>81</v>
      </c>
      <c r="E327" t="s">
        <v>66</v>
      </c>
      <c r="F327" t="s">
        <v>38</v>
      </c>
      <c r="G327" t="s">
        <v>84</v>
      </c>
    </row>
    <row r="328" spans="1:7">
      <c r="A328" t="s">
        <v>400</v>
      </c>
      <c r="B328" s="2" t="s">
        <v>92</v>
      </c>
      <c r="C328" s="3">
        <v>44017.59375</v>
      </c>
      <c r="D328" t="s">
        <v>61</v>
      </c>
      <c r="E328" t="s">
        <v>25</v>
      </c>
      <c r="F328" t="s">
        <v>24</v>
      </c>
      <c r="G328" t="s">
        <v>106</v>
      </c>
    </row>
    <row r="329" spans="1:7">
      <c r="A329" t="s">
        <v>404</v>
      </c>
      <c r="B329" s="2" t="s">
        <v>92</v>
      </c>
      <c r="C329" s="3">
        <v>44017.6875</v>
      </c>
      <c r="D329" t="s">
        <v>18</v>
      </c>
      <c r="E329" t="s">
        <v>19</v>
      </c>
      <c r="F329" t="s">
        <v>70</v>
      </c>
      <c r="G329" t="s">
        <v>98</v>
      </c>
    </row>
    <row r="330" spans="1:7">
      <c r="A330" t="s">
        <v>402</v>
      </c>
      <c r="B330" s="2" t="s">
        <v>92</v>
      </c>
      <c r="C330" s="3">
        <v>44017.791666666664</v>
      </c>
      <c r="D330" t="s">
        <v>58</v>
      </c>
      <c r="E330" t="s">
        <v>15</v>
      </c>
      <c r="F330" t="s">
        <v>73</v>
      </c>
      <c r="G330" t="s">
        <v>16</v>
      </c>
    </row>
    <row r="331" spans="1:7">
      <c r="A331" t="s">
        <v>401</v>
      </c>
      <c r="B331" s="2" t="s">
        <v>92</v>
      </c>
      <c r="C331" s="3">
        <v>44018.833333333336</v>
      </c>
      <c r="D331" t="s">
        <v>32</v>
      </c>
      <c r="E331" t="s">
        <v>33</v>
      </c>
      <c r="F331" t="s">
        <v>34</v>
      </c>
      <c r="G331" t="s">
        <v>16</v>
      </c>
    </row>
    <row r="332" spans="1:7">
      <c r="A332" t="s">
        <v>411</v>
      </c>
      <c r="B332" s="2" t="s">
        <v>93</v>
      </c>
      <c r="C332" s="3">
        <v>44019.75</v>
      </c>
      <c r="D332" t="s">
        <v>13</v>
      </c>
      <c r="E332" t="s">
        <v>14</v>
      </c>
      <c r="F332" t="s">
        <v>43</v>
      </c>
      <c r="G332" t="s">
        <v>75</v>
      </c>
    </row>
    <row r="333" spans="1:7">
      <c r="A333" t="s">
        <v>413</v>
      </c>
      <c r="B333" s="2" t="s">
        <v>93</v>
      </c>
      <c r="C333" s="3">
        <v>44019.75</v>
      </c>
      <c r="D333" t="s">
        <v>463</v>
      </c>
      <c r="E333" t="s">
        <v>464</v>
      </c>
      <c r="F333" t="s">
        <v>466</v>
      </c>
      <c r="G333" t="s">
        <v>56</v>
      </c>
    </row>
    <row r="334" spans="1:7">
      <c r="A334" t="s">
        <v>415</v>
      </c>
      <c r="B334" s="2" t="s">
        <v>93</v>
      </c>
      <c r="C334" s="3">
        <v>44019.84375</v>
      </c>
      <c r="D334" t="s">
        <v>55</v>
      </c>
      <c r="E334" t="s">
        <v>10</v>
      </c>
      <c r="F334" t="s">
        <v>30</v>
      </c>
      <c r="G334" t="s">
        <v>84</v>
      </c>
    </row>
    <row r="335" spans="1:7">
      <c r="A335" t="s">
        <v>412</v>
      </c>
      <c r="B335" s="2" t="s">
        <v>93</v>
      </c>
      <c r="C335" s="3">
        <v>44020.75</v>
      </c>
      <c r="D335" t="s">
        <v>86</v>
      </c>
      <c r="E335" t="s">
        <v>73</v>
      </c>
      <c r="F335" t="s">
        <v>25</v>
      </c>
      <c r="G335" t="s">
        <v>164</v>
      </c>
    </row>
    <row r="336" spans="1:7">
      <c r="A336" t="s">
        <v>407</v>
      </c>
      <c r="B336" s="2" t="s">
        <v>93</v>
      </c>
      <c r="C336" s="3">
        <v>44020.75</v>
      </c>
      <c r="D336" t="s">
        <v>37</v>
      </c>
      <c r="E336" t="s">
        <v>38</v>
      </c>
      <c r="F336" t="s">
        <v>39</v>
      </c>
      <c r="G336" t="s">
        <v>16</v>
      </c>
    </row>
    <row r="337" spans="1:7">
      <c r="A337" t="s">
        <v>414</v>
      </c>
      <c r="B337" s="2" t="s">
        <v>93</v>
      </c>
      <c r="C337" s="3">
        <v>44020.75</v>
      </c>
      <c r="D337" t="s">
        <v>23</v>
      </c>
      <c r="E337" t="s">
        <v>24</v>
      </c>
      <c r="F337" t="s">
        <v>66</v>
      </c>
      <c r="G337" t="s">
        <v>35</v>
      </c>
    </row>
    <row r="338" spans="1:7">
      <c r="A338" t="s">
        <v>408</v>
      </c>
      <c r="B338" s="2" t="s">
        <v>93</v>
      </c>
      <c r="C338" s="3">
        <v>44020.84375</v>
      </c>
      <c r="D338" t="s">
        <v>41</v>
      </c>
      <c r="E338" t="s">
        <v>42</v>
      </c>
      <c r="F338" t="s">
        <v>19</v>
      </c>
      <c r="G338" t="s">
        <v>44</v>
      </c>
    </row>
    <row r="339" spans="1:7">
      <c r="A339" t="s">
        <v>409</v>
      </c>
      <c r="B339" s="2" t="s">
        <v>93</v>
      </c>
      <c r="C339" s="3">
        <v>44021.75</v>
      </c>
      <c r="D339" t="s">
        <v>471</v>
      </c>
      <c r="E339" t="s">
        <v>472</v>
      </c>
      <c r="F339" t="s">
        <v>33</v>
      </c>
      <c r="G339" t="s">
        <v>116</v>
      </c>
    </row>
    <row r="340" spans="1:7">
      <c r="A340" t="s">
        <v>431</v>
      </c>
      <c r="B340" s="2" t="s">
        <v>93</v>
      </c>
      <c r="C340" s="3">
        <v>44021.75</v>
      </c>
      <c r="D340" t="s">
        <v>47</v>
      </c>
      <c r="E340" t="s">
        <v>34</v>
      </c>
      <c r="F340" t="s">
        <v>15</v>
      </c>
      <c r="G340" t="s">
        <v>84</v>
      </c>
    </row>
    <row r="341" spans="1:7">
      <c r="A341" t="s">
        <v>410</v>
      </c>
      <c r="B341" s="2" t="s">
        <v>93</v>
      </c>
      <c r="C341" s="3">
        <v>44021.84375</v>
      </c>
      <c r="D341" t="s">
        <v>69</v>
      </c>
      <c r="E341" t="s">
        <v>70</v>
      </c>
      <c r="F341" t="s">
        <v>53</v>
      </c>
      <c r="G341" t="s">
        <v>11</v>
      </c>
    </row>
    <row r="342" spans="1:7">
      <c r="A342" t="s">
        <v>421</v>
      </c>
      <c r="B342" s="2" t="s">
        <v>94</v>
      </c>
      <c r="C342" s="3">
        <v>44023.520833333336</v>
      </c>
      <c r="D342" t="s">
        <v>465</v>
      </c>
      <c r="E342" t="s">
        <v>466</v>
      </c>
      <c r="F342" t="s">
        <v>24</v>
      </c>
      <c r="G342" t="s">
        <v>239</v>
      </c>
    </row>
    <row r="343" spans="1:7">
      <c r="A343" t="s">
        <v>424</v>
      </c>
      <c r="B343" s="2" t="s">
        <v>94</v>
      </c>
      <c r="C343" s="3">
        <v>44023.520833333336</v>
      </c>
      <c r="D343" t="s">
        <v>463</v>
      </c>
      <c r="E343" t="s">
        <v>464</v>
      </c>
      <c r="F343" t="s">
        <v>25</v>
      </c>
      <c r="G343" t="s">
        <v>56</v>
      </c>
    </row>
    <row r="344" spans="1:7">
      <c r="A344" t="s">
        <v>418</v>
      </c>
      <c r="B344" s="2" t="s">
        <v>94</v>
      </c>
      <c r="C344" s="3">
        <v>44023.625</v>
      </c>
      <c r="D344" t="s">
        <v>18</v>
      </c>
      <c r="E344" t="s">
        <v>19</v>
      </c>
      <c r="F344" t="s">
        <v>66</v>
      </c>
      <c r="G344" t="s">
        <v>84</v>
      </c>
    </row>
    <row r="345" spans="1:7">
      <c r="A345" t="s">
        <v>420</v>
      </c>
      <c r="B345" s="2" t="s">
        <v>94</v>
      </c>
      <c r="C345" s="3">
        <v>44023.729166666664</v>
      </c>
      <c r="D345" t="s">
        <v>37</v>
      </c>
      <c r="E345" t="s">
        <v>38</v>
      </c>
      <c r="F345" t="s">
        <v>43</v>
      </c>
      <c r="G345" t="s">
        <v>158</v>
      </c>
    </row>
    <row r="346" spans="1:7">
      <c r="A346" t="s">
        <v>426</v>
      </c>
      <c r="B346" s="2" t="s">
        <v>94</v>
      </c>
      <c r="C346" s="3">
        <v>44023.833333333336</v>
      </c>
      <c r="D346" t="s">
        <v>41</v>
      </c>
      <c r="E346" t="s">
        <v>42</v>
      </c>
      <c r="F346" t="s">
        <v>73</v>
      </c>
      <c r="G346" t="s">
        <v>230</v>
      </c>
    </row>
    <row r="347" spans="1:7">
      <c r="A347" t="s">
        <v>422</v>
      </c>
      <c r="B347" s="2" t="s">
        <v>94</v>
      </c>
      <c r="C347" s="3">
        <v>44024.5</v>
      </c>
      <c r="D347" t="s">
        <v>72</v>
      </c>
      <c r="E347" t="s">
        <v>39</v>
      </c>
      <c r="F347" t="s">
        <v>34</v>
      </c>
      <c r="G347" t="s">
        <v>158</v>
      </c>
    </row>
    <row r="348" spans="1:7">
      <c r="A348" t="s">
        <v>423</v>
      </c>
      <c r="B348" s="2" t="s">
        <v>94</v>
      </c>
      <c r="C348" s="3">
        <v>44024.59375</v>
      </c>
      <c r="D348" t="s">
        <v>69</v>
      </c>
      <c r="E348" t="s">
        <v>70</v>
      </c>
      <c r="F348" t="s">
        <v>14</v>
      </c>
      <c r="G348" t="s">
        <v>98</v>
      </c>
    </row>
    <row r="349" spans="1:7">
      <c r="A349" t="s">
        <v>419</v>
      </c>
      <c r="B349" s="2" t="s">
        <v>94</v>
      </c>
      <c r="C349" s="3">
        <v>44024.6875</v>
      </c>
      <c r="D349" t="s">
        <v>32</v>
      </c>
      <c r="E349" t="s">
        <v>33</v>
      </c>
      <c r="F349" t="s">
        <v>10</v>
      </c>
      <c r="G349" t="s">
        <v>56</v>
      </c>
    </row>
    <row r="350" spans="1:7">
      <c r="A350" t="s">
        <v>425</v>
      </c>
      <c r="B350" s="2" t="s">
        <v>94</v>
      </c>
      <c r="C350" s="3">
        <v>44024.791666666664</v>
      </c>
      <c r="D350" t="s">
        <v>471</v>
      </c>
      <c r="E350" t="s">
        <v>472</v>
      </c>
      <c r="F350" t="s">
        <v>30</v>
      </c>
      <c r="G350" t="s">
        <v>143</v>
      </c>
    </row>
    <row r="351" spans="1:7">
      <c r="A351" t="s">
        <v>416</v>
      </c>
      <c r="B351" s="2" t="s">
        <v>94</v>
      </c>
      <c r="C351" s="3">
        <v>44025.833333333336</v>
      </c>
      <c r="D351" t="s">
        <v>52</v>
      </c>
      <c r="E351" t="s">
        <v>53</v>
      </c>
      <c r="F351" t="s">
        <v>15</v>
      </c>
      <c r="G351" t="s">
        <v>106</v>
      </c>
    </row>
    <row r="352" spans="1:7">
      <c r="A352" t="s">
        <v>439</v>
      </c>
      <c r="B352" s="2" t="s">
        <v>96</v>
      </c>
      <c r="C352" s="3">
        <v>44026.84375</v>
      </c>
      <c r="D352" t="s">
        <v>63</v>
      </c>
      <c r="E352" t="s">
        <v>43</v>
      </c>
      <c r="F352" t="s">
        <v>466</v>
      </c>
      <c r="G352" t="s">
        <v>16</v>
      </c>
    </row>
    <row r="353" spans="1:7">
      <c r="A353" t="s">
        <v>433</v>
      </c>
      <c r="B353" s="2" t="s">
        <v>96</v>
      </c>
      <c r="C353" s="3">
        <v>44027.75</v>
      </c>
      <c r="D353" t="s">
        <v>81</v>
      </c>
      <c r="E353" t="s">
        <v>66</v>
      </c>
      <c r="F353" t="s">
        <v>39</v>
      </c>
      <c r="G353" t="s">
        <v>84</v>
      </c>
    </row>
    <row r="354" spans="1:7">
      <c r="A354" t="s">
        <v>432</v>
      </c>
      <c r="B354" s="2" t="s">
        <v>96</v>
      </c>
      <c r="C354" s="3">
        <v>44027.75</v>
      </c>
      <c r="D354" t="s">
        <v>86</v>
      </c>
      <c r="E354" t="s">
        <v>73</v>
      </c>
      <c r="F354" t="s">
        <v>472</v>
      </c>
      <c r="G354" t="s">
        <v>56</v>
      </c>
    </row>
    <row r="355" spans="1:7">
      <c r="A355" t="s">
        <v>434</v>
      </c>
      <c r="B355" s="2" t="s">
        <v>96</v>
      </c>
      <c r="C355" s="3">
        <v>44027.75</v>
      </c>
      <c r="D355" t="s">
        <v>61</v>
      </c>
      <c r="E355" t="s">
        <v>25</v>
      </c>
      <c r="F355" t="s">
        <v>33</v>
      </c>
      <c r="G355" t="s">
        <v>44</v>
      </c>
    </row>
    <row r="356" spans="1:7">
      <c r="A356" t="s">
        <v>435</v>
      </c>
      <c r="B356" s="2" t="s">
        <v>96</v>
      </c>
      <c r="C356" s="3">
        <v>44027.84375</v>
      </c>
      <c r="D356" t="s">
        <v>55</v>
      </c>
      <c r="E356" t="s">
        <v>10</v>
      </c>
      <c r="F356" t="s">
        <v>19</v>
      </c>
      <c r="G356" t="s">
        <v>56</v>
      </c>
    </row>
    <row r="357" spans="1:7">
      <c r="A357" t="s">
        <v>438</v>
      </c>
      <c r="B357" s="2" t="s">
        <v>96</v>
      </c>
      <c r="C357" s="3">
        <v>44028.75</v>
      </c>
      <c r="D357" t="s">
        <v>47</v>
      </c>
      <c r="E357" t="s">
        <v>34</v>
      </c>
      <c r="F357" t="s">
        <v>70</v>
      </c>
      <c r="G357" t="s">
        <v>84</v>
      </c>
    </row>
    <row r="358" spans="1:7">
      <c r="A358" t="s">
        <v>429</v>
      </c>
      <c r="B358" s="2" t="s">
        <v>96</v>
      </c>
      <c r="C358" s="3">
        <v>44028.75</v>
      </c>
      <c r="D358" t="s">
        <v>65</v>
      </c>
      <c r="E358" t="s">
        <v>30</v>
      </c>
      <c r="F358" t="s">
        <v>38</v>
      </c>
      <c r="G358" t="s">
        <v>98</v>
      </c>
    </row>
    <row r="359" spans="1:7">
      <c r="A359" t="s">
        <v>427</v>
      </c>
      <c r="B359" s="2" t="s">
        <v>96</v>
      </c>
      <c r="C359" s="3">
        <v>44028.84375</v>
      </c>
      <c r="D359" t="s">
        <v>13</v>
      </c>
      <c r="E359" t="s">
        <v>14</v>
      </c>
      <c r="F359" t="s">
        <v>53</v>
      </c>
      <c r="G359" t="s">
        <v>26</v>
      </c>
    </row>
    <row r="360" spans="1:7">
      <c r="A360" t="s">
        <v>437</v>
      </c>
      <c r="B360" s="2" t="s">
        <v>96</v>
      </c>
      <c r="C360" s="3">
        <v>44028.84375</v>
      </c>
      <c r="D360" t="s">
        <v>58</v>
      </c>
      <c r="E360" t="s">
        <v>15</v>
      </c>
      <c r="F360" t="s">
        <v>42</v>
      </c>
      <c r="G360" t="s">
        <v>84</v>
      </c>
    </row>
    <row r="361" spans="1:7">
      <c r="A361" t="s">
        <v>436</v>
      </c>
      <c r="B361" s="2" t="s">
        <v>96</v>
      </c>
      <c r="C361" s="3">
        <v>44029.833333333336</v>
      </c>
      <c r="D361" t="s">
        <v>23</v>
      </c>
      <c r="E361" t="s">
        <v>24</v>
      </c>
      <c r="F361" t="s">
        <v>464</v>
      </c>
      <c r="G361" t="s">
        <v>91</v>
      </c>
    </row>
    <row r="362" spans="1:7">
      <c r="A362" t="s">
        <v>440</v>
      </c>
      <c r="B362" s="2" t="s">
        <v>101</v>
      </c>
      <c r="C362" s="3">
        <v>44030.729166666664</v>
      </c>
      <c r="D362" t="s">
        <v>465</v>
      </c>
      <c r="E362" t="s">
        <v>466</v>
      </c>
      <c r="F362" t="s">
        <v>66</v>
      </c>
      <c r="G362" t="s">
        <v>26</v>
      </c>
    </row>
    <row r="363" spans="1:7">
      <c r="A363" t="s">
        <v>442</v>
      </c>
      <c r="B363" s="2" t="s">
        <v>101</v>
      </c>
      <c r="C363" s="3">
        <v>44031.583333333336</v>
      </c>
      <c r="D363" t="s">
        <v>471</v>
      </c>
      <c r="E363" t="s">
        <v>472</v>
      </c>
      <c r="F363" t="s">
        <v>15</v>
      </c>
      <c r="G363" t="s">
        <v>26</v>
      </c>
    </row>
    <row r="364" spans="1:7">
      <c r="A364" t="s">
        <v>441</v>
      </c>
      <c r="B364" s="2" t="s">
        <v>101</v>
      </c>
      <c r="C364" s="3">
        <v>44031.666666666664</v>
      </c>
      <c r="D364" t="s">
        <v>32</v>
      </c>
      <c r="E364" t="s">
        <v>33</v>
      </c>
      <c r="F364" t="s">
        <v>30</v>
      </c>
      <c r="G364" t="s">
        <v>158</v>
      </c>
    </row>
    <row r="365" spans="1:7">
      <c r="A365" t="s">
        <v>443</v>
      </c>
      <c r="B365" s="2" t="s">
        <v>101</v>
      </c>
      <c r="C365" s="3">
        <v>44032.75</v>
      </c>
      <c r="D365" t="s">
        <v>41</v>
      </c>
      <c r="E365" t="s">
        <v>42</v>
      </c>
      <c r="F365" t="s">
        <v>25</v>
      </c>
      <c r="G365" t="s">
        <v>116</v>
      </c>
    </row>
    <row r="366" spans="1:7">
      <c r="A366" t="s">
        <v>445</v>
      </c>
      <c r="B366" s="2" t="s">
        <v>101</v>
      </c>
      <c r="C366" s="3">
        <v>44032.75</v>
      </c>
      <c r="D366" t="s">
        <v>37</v>
      </c>
      <c r="E366" t="s">
        <v>38</v>
      </c>
      <c r="F366" t="s">
        <v>34</v>
      </c>
      <c r="G366" t="s">
        <v>35</v>
      </c>
    </row>
    <row r="367" spans="1:7">
      <c r="A367" t="s">
        <v>449</v>
      </c>
      <c r="B367" s="2" t="s">
        <v>101</v>
      </c>
      <c r="C367" s="3">
        <v>44032.84375</v>
      </c>
      <c r="D367" t="s">
        <v>72</v>
      </c>
      <c r="E367" t="s">
        <v>39</v>
      </c>
      <c r="F367" t="s">
        <v>14</v>
      </c>
      <c r="G367" t="s">
        <v>98</v>
      </c>
    </row>
    <row r="368" spans="1:7">
      <c r="A368" t="s">
        <v>446</v>
      </c>
      <c r="B368" s="2" t="s">
        <v>101</v>
      </c>
      <c r="C368" s="3">
        <v>44033.75</v>
      </c>
      <c r="D368" t="s">
        <v>463</v>
      </c>
      <c r="E368" t="s">
        <v>464</v>
      </c>
      <c r="F368" t="s">
        <v>73</v>
      </c>
      <c r="G368" t="s">
        <v>239</v>
      </c>
    </row>
    <row r="369" spans="1:7">
      <c r="A369" t="s">
        <v>448</v>
      </c>
      <c r="B369" s="2" t="s">
        <v>101</v>
      </c>
      <c r="C369" s="3">
        <v>44033.84375</v>
      </c>
      <c r="D369" t="s">
        <v>69</v>
      </c>
      <c r="E369" t="s">
        <v>70</v>
      </c>
      <c r="F369" t="s">
        <v>10</v>
      </c>
      <c r="G369" t="s">
        <v>16</v>
      </c>
    </row>
    <row r="370" spans="1:7">
      <c r="A370" t="s">
        <v>444</v>
      </c>
      <c r="B370" s="2" t="s">
        <v>101</v>
      </c>
      <c r="C370" s="3">
        <v>44034.75</v>
      </c>
      <c r="D370" t="s">
        <v>52</v>
      </c>
      <c r="E370" t="s">
        <v>53</v>
      </c>
      <c r="F370" t="s">
        <v>24</v>
      </c>
      <c r="G370" t="s">
        <v>84</v>
      </c>
    </row>
    <row r="371" spans="1:7">
      <c r="A371" t="s">
        <v>447</v>
      </c>
      <c r="B371" s="2" t="s">
        <v>101</v>
      </c>
      <c r="C371" s="3">
        <v>44034.84375</v>
      </c>
      <c r="D371" t="s">
        <v>18</v>
      </c>
      <c r="E371" t="s">
        <v>19</v>
      </c>
      <c r="F371" t="s">
        <v>43</v>
      </c>
      <c r="G371" t="s">
        <v>478</v>
      </c>
    </row>
    <row r="372" spans="1:7">
      <c r="A372" t="s">
        <v>450</v>
      </c>
      <c r="B372" s="2" t="s">
        <v>95</v>
      </c>
      <c r="C372" s="3">
        <v>44038.666666666664</v>
      </c>
      <c r="D372" t="s">
        <v>55</v>
      </c>
      <c r="E372" t="s">
        <v>10</v>
      </c>
      <c r="F372" t="s">
        <v>464</v>
      </c>
      <c r="G372" t="s">
        <v>267</v>
      </c>
    </row>
    <row r="373" spans="1:7">
      <c r="A373" t="s">
        <v>451</v>
      </c>
      <c r="B373" s="2" t="s">
        <v>95</v>
      </c>
      <c r="C373" s="3">
        <v>44038.666666666664</v>
      </c>
      <c r="D373" t="s">
        <v>81</v>
      </c>
      <c r="E373" t="s">
        <v>66</v>
      </c>
      <c r="F373" t="s">
        <v>42</v>
      </c>
      <c r="G373" t="s">
        <v>77</v>
      </c>
    </row>
    <row r="374" spans="1:7">
      <c r="A374" t="s">
        <v>452</v>
      </c>
      <c r="B374" s="2" t="s">
        <v>95</v>
      </c>
      <c r="C374" s="3">
        <v>44038.666666666664</v>
      </c>
      <c r="D374" t="s">
        <v>63</v>
      </c>
      <c r="E374" t="s">
        <v>43</v>
      </c>
      <c r="F374" t="s">
        <v>39</v>
      </c>
      <c r="G374" t="s">
        <v>98</v>
      </c>
    </row>
    <row r="375" spans="1:7">
      <c r="A375" t="s">
        <v>453</v>
      </c>
      <c r="B375" s="2" t="s">
        <v>95</v>
      </c>
      <c r="C375" s="3">
        <v>44038.666666666664</v>
      </c>
      <c r="D375" t="s">
        <v>13</v>
      </c>
      <c r="E375" t="s">
        <v>14</v>
      </c>
      <c r="F375" t="s">
        <v>33</v>
      </c>
      <c r="G375" t="s">
        <v>84</v>
      </c>
    </row>
    <row r="376" spans="1:7">
      <c r="A376" t="s">
        <v>454</v>
      </c>
      <c r="B376" s="2" t="s">
        <v>95</v>
      </c>
      <c r="C376" s="3">
        <v>44038.666666666664</v>
      </c>
      <c r="D376" t="s">
        <v>47</v>
      </c>
      <c r="E376" t="s">
        <v>34</v>
      </c>
      <c r="F376" t="s">
        <v>472</v>
      </c>
      <c r="G376" t="s">
        <v>44</v>
      </c>
    </row>
    <row r="377" spans="1:7">
      <c r="A377" t="s">
        <v>455</v>
      </c>
      <c r="B377" s="2" t="s">
        <v>95</v>
      </c>
      <c r="C377" s="3">
        <v>44038.666666666664</v>
      </c>
      <c r="D377" s="5" t="s">
        <v>65</v>
      </c>
      <c r="E377" t="s">
        <v>30</v>
      </c>
      <c r="F377" t="s">
        <v>53</v>
      </c>
      <c r="G377" t="s">
        <v>26</v>
      </c>
    </row>
    <row r="378" spans="1:7">
      <c r="A378" t="s">
        <v>456</v>
      </c>
      <c r="B378" s="2" t="s">
        <v>95</v>
      </c>
      <c r="C378" s="3">
        <v>44038.666666666664</v>
      </c>
      <c r="D378" t="s">
        <v>86</v>
      </c>
      <c r="E378" t="s">
        <v>73</v>
      </c>
      <c r="F378" t="s">
        <v>466</v>
      </c>
      <c r="G378" t="s">
        <v>164</v>
      </c>
    </row>
    <row r="379" spans="1:7">
      <c r="A379" t="s">
        <v>457</v>
      </c>
      <c r="B379" s="2" t="s">
        <v>95</v>
      </c>
      <c r="C379" s="3">
        <v>44038.666666666664</v>
      </c>
      <c r="D379" t="s">
        <v>61</v>
      </c>
      <c r="E379" t="s">
        <v>25</v>
      </c>
      <c r="F379" t="s">
        <v>19</v>
      </c>
      <c r="G379" t="s">
        <v>44</v>
      </c>
    </row>
    <row r="380" spans="1:7">
      <c r="A380" t="s">
        <v>458</v>
      </c>
      <c r="B380" s="2" t="s">
        <v>95</v>
      </c>
      <c r="C380" s="3">
        <v>44038.666666666664</v>
      </c>
      <c r="D380" t="s">
        <v>58</v>
      </c>
      <c r="E380" t="s">
        <v>15</v>
      </c>
      <c r="F380" t="s">
        <v>38</v>
      </c>
      <c r="G380" t="s">
        <v>91</v>
      </c>
    </row>
    <row r="381" spans="1:7">
      <c r="A381" t="s">
        <v>459</v>
      </c>
      <c r="B381" s="2" t="s">
        <v>95</v>
      </c>
      <c r="C381" s="3">
        <v>44038.666666666664</v>
      </c>
      <c r="D381" t="s">
        <v>23</v>
      </c>
      <c r="E381" t="s">
        <v>24</v>
      </c>
      <c r="F381" t="s">
        <v>70</v>
      </c>
      <c r="G381" t="s">
        <v>84</v>
      </c>
    </row>
    <row r="382" spans="1:7">
      <c r="A382" t="s">
        <v>6</v>
      </c>
      <c r="B382" s="2" t="s">
        <v>7</v>
      </c>
      <c r="C382" s="3">
        <v>44086.520833333299</v>
      </c>
      <c r="D382" t="s">
        <v>8</v>
      </c>
      <c r="E382" t="s">
        <v>9</v>
      </c>
      <c r="F382" t="s">
        <v>10</v>
      </c>
      <c r="G382" s="5" t="s">
        <v>11</v>
      </c>
    </row>
    <row r="383" spans="1:7">
      <c r="A383" t="s">
        <v>12</v>
      </c>
      <c r="B383" s="2" t="s">
        <v>7</v>
      </c>
      <c r="C383" s="3">
        <v>44086.625</v>
      </c>
      <c r="D383" t="s">
        <v>13</v>
      </c>
      <c r="E383" t="s">
        <v>14</v>
      </c>
      <c r="F383" t="s">
        <v>15</v>
      </c>
      <c r="G383" t="s">
        <v>16</v>
      </c>
    </row>
    <row r="384" spans="1:7">
      <c r="A384" t="s">
        <v>17</v>
      </c>
      <c r="B384" s="2" t="s">
        <v>7</v>
      </c>
      <c r="C384" s="3">
        <v>44086.729166666701</v>
      </c>
      <c r="D384" t="s">
        <v>18</v>
      </c>
      <c r="E384" t="s">
        <v>19</v>
      </c>
      <c r="F384" t="s">
        <v>20</v>
      </c>
      <c r="G384" t="s">
        <v>21</v>
      </c>
    </row>
    <row r="385" spans="1:7">
      <c r="A385" t="s">
        <v>22</v>
      </c>
      <c r="B385" s="2" t="s">
        <v>7</v>
      </c>
      <c r="C385" s="3">
        <v>44086.833333333299</v>
      </c>
      <c r="D385" t="s">
        <v>23</v>
      </c>
      <c r="E385" t="s">
        <v>24</v>
      </c>
      <c r="F385" t="s">
        <v>25</v>
      </c>
      <c r="G385" t="s">
        <v>26</v>
      </c>
    </row>
    <row r="386" spans="1:7">
      <c r="A386" t="s">
        <v>27</v>
      </c>
      <c r="B386" s="2" t="s">
        <v>7</v>
      </c>
      <c r="C386" s="3">
        <v>44087.583333333299</v>
      </c>
      <c r="D386" t="s">
        <v>28</v>
      </c>
      <c r="E386" t="s">
        <v>29</v>
      </c>
      <c r="F386" t="s">
        <v>30</v>
      </c>
      <c r="G386" t="s">
        <v>11</v>
      </c>
    </row>
    <row r="387" spans="1:7">
      <c r="A387" t="s">
        <v>31</v>
      </c>
      <c r="B387" s="2" t="s">
        <v>7</v>
      </c>
      <c r="C387" s="3">
        <v>44087.6875</v>
      </c>
      <c r="D387" t="s">
        <v>32</v>
      </c>
      <c r="E387" t="s">
        <v>33</v>
      </c>
      <c r="F387" t="s">
        <v>34</v>
      </c>
      <c r="G387" t="s">
        <v>35</v>
      </c>
    </row>
    <row r="388" spans="1:7">
      <c r="A388" t="s">
        <v>36</v>
      </c>
      <c r="B388" s="2" t="s">
        <v>7</v>
      </c>
      <c r="C388" s="3">
        <v>44088.75</v>
      </c>
      <c r="D388" t="s">
        <v>37</v>
      </c>
      <c r="E388" t="s">
        <v>38</v>
      </c>
      <c r="F388" t="s">
        <v>39</v>
      </c>
      <c r="G388" t="s">
        <v>26</v>
      </c>
    </row>
    <row r="389" spans="1:7">
      <c r="A389" t="s">
        <v>40</v>
      </c>
      <c r="B389" s="2" t="s">
        <v>7</v>
      </c>
      <c r="C389" s="3">
        <v>44088.84375</v>
      </c>
      <c r="D389" t="s">
        <v>41</v>
      </c>
      <c r="E389" t="s">
        <v>42</v>
      </c>
      <c r="F389" t="s">
        <v>43</v>
      </c>
      <c r="G389" t="s">
        <v>44</v>
      </c>
    </row>
    <row r="390" spans="1:7">
      <c r="A390" t="s">
        <v>45</v>
      </c>
      <c r="B390" s="2" t="s">
        <v>46</v>
      </c>
      <c r="C390" s="3">
        <v>44093.520833333299</v>
      </c>
      <c r="D390" t="s">
        <v>47</v>
      </c>
      <c r="E390" t="s">
        <v>34</v>
      </c>
      <c r="F390" t="s">
        <v>29</v>
      </c>
      <c r="G390" t="s">
        <v>48</v>
      </c>
    </row>
    <row r="391" spans="1:7">
      <c r="A391" t="s">
        <v>49</v>
      </c>
      <c r="B391" s="2" t="s">
        <v>46</v>
      </c>
      <c r="C391" s="3">
        <v>44093.625</v>
      </c>
      <c r="D391" t="s">
        <v>50</v>
      </c>
      <c r="E391" t="s">
        <v>20</v>
      </c>
      <c r="F391" t="s">
        <v>9</v>
      </c>
      <c r="G391" t="s">
        <v>21</v>
      </c>
    </row>
    <row r="392" spans="1:7">
      <c r="A392" t="s">
        <v>51</v>
      </c>
      <c r="B392" s="2" t="s">
        <v>46</v>
      </c>
      <c r="C392" s="3">
        <v>44093.729166666701</v>
      </c>
      <c r="D392" t="s">
        <v>52</v>
      </c>
      <c r="E392" t="s">
        <v>53</v>
      </c>
      <c r="F392" t="s">
        <v>14</v>
      </c>
      <c r="G392" t="s">
        <v>44</v>
      </c>
    </row>
    <row r="393" spans="1:7">
      <c r="A393" t="s">
        <v>54</v>
      </c>
      <c r="B393" s="2" t="s">
        <v>46</v>
      </c>
      <c r="C393" s="3">
        <v>44093.833333333299</v>
      </c>
      <c r="D393" t="s">
        <v>55</v>
      </c>
      <c r="E393" t="s">
        <v>10</v>
      </c>
      <c r="F393" t="s">
        <v>24</v>
      </c>
      <c r="G393" t="s">
        <v>56</v>
      </c>
    </row>
    <row r="394" spans="1:7">
      <c r="A394" t="s">
        <v>57</v>
      </c>
      <c r="B394" s="2" t="s">
        <v>46</v>
      </c>
      <c r="C394" s="3">
        <v>44094.5</v>
      </c>
      <c r="D394" t="s">
        <v>58</v>
      </c>
      <c r="E394" t="s">
        <v>15</v>
      </c>
      <c r="F394" t="s">
        <v>33</v>
      </c>
      <c r="G394" t="s">
        <v>59</v>
      </c>
    </row>
    <row r="395" spans="1:7">
      <c r="A395" t="s">
        <v>60</v>
      </c>
      <c r="B395" s="2" t="s">
        <v>46</v>
      </c>
      <c r="C395" s="3">
        <v>44094.583333333299</v>
      </c>
      <c r="D395" t="s">
        <v>61</v>
      </c>
      <c r="E395" t="s">
        <v>25</v>
      </c>
      <c r="F395" t="s">
        <v>42</v>
      </c>
      <c r="G395" t="s">
        <v>11</v>
      </c>
    </row>
    <row r="396" spans="1:7">
      <c r="A396" t="s">
        <v>62</v>
      </c>
      <c r="B396" s="2" t="s">
        <v>46</v>
      </c>
      <c r="C396" s="3">
        <v>44094.6875</v>
      </c>
      <c r="D396" t="s">
        <v>63</v>
      </c>
      <c r="E396" t="s">
        <v>43</v>
      </c>
      <c r="F396" t="s">
        <v>19</v>
      </c>
      <c r="G396" t="s">
        <v>26</v>
      </c>
    </row>
    <row r="397" spans="1:7">
      <c r="A397" t="s">
        <v>64</v>
      </c>
      <c r="B397" s="2" t="s">
        <v>46</v>
      </c>
      <c r="C397" s="3">
        <v>44094.791666666701</v>
      </c>
      <c r="D397" t="s">
        <v>65</v>
      </c>
      <c r="E397" t="s">
        <v>30</v>
      </c>
      <c r="F397" t="s">
        <v>66</v>
      </c>
      <c r="G397" t="s">
        <v>67</v>
      </c>
    </row>
    <row r="398" spans="1:7">
      <c r="A398" t="s">
        <v>68</v>
      </c>
      <c r="B398" s="2" t="s">
        <v>46</v>
      </c>
      <c r="C398" s="3">
        <v>44095.75</v>
      </c>
      <c r="D398" t="s">
        <v>69</v>
      </c>
      <c r="E398" t="s">
        <v>70</v>
      </c>
      <c r="F398" t="s">
        <v>38</v>
      </c>
      <c r="G398" t="s">
        <v>16</v>
      </c>
    </row>
    <row r="399" spans="1:7">
      <c r="A399" t="s">
        <v>71</v>
      </c>
      <c r="B399" s="2" t="s">
        <v>46</v>
      </c>
      <c r="C399" s="3">
        <v>44095.84375</v>
      </c>
      <c r="D399" t="s">
        <v>72</v>
      </c>
      <c r="E399" t="s">
        <v>39</v>
      </c>
      <c r="F399" t="s">
        <v>73</v>
      </c>
      <c r="G399" t="s">
        <v>44</v>
      </c>
    </row>
    <row r="400" spans="1:7">
      <c r="A400" t="s">
        <v>74</v>
      </c>
      <c r="B400" s="2" t="s">
        <v>12</v>
      </c>
      <c r="C400" s="3">
        <v>44100.520833333299</v>
      </c>
      <c r="D400" t="s">
        <v>41</v>
      </c>
      <c r="E400" t="s">
        <v>42</v>
      </c>
      <c r="F400" t="s">
        <v>53</v>
      </c>
      <c r="G400" t="s">
        <v>75</v>
      </c>
    </row>
    <row r="401" spans="1:7">
      <c r="A401" t="s">
        <v>76</v>
      </c>
      <c r="B401" s="2" t="s">
        <v>12</v>
      </c>
      <c r="C401" s="3">
        <v>44100.625</v>
      </c>
      <c r="D401" t="s">
        <v>13</v>
      </c>
      <c r="E401" t="s">
        <v>14</v>
      </c>
      <c r="F401" t="s">
        <v>34</v>
      </c>
      <c r="G401" t="s">
        <v>77</v>
      </c>
    </row>
    <row r="402" spans="1:7">
      <c r="A402" t="s">
        <v>78</v>
      </c>
      <c r="B402" s="2" t="s">
        <v>12</v>
      </c>
      <c r="C402" s="3">
        <v>44100.729166666701</v>
      </c>
      <c r="D402" t="s">
        <v>28</v>
      </c>
      <c r="E402" t="s">
        <v>29</v>
      </c>
      <c r="F402" t="s">
        <v>43</v>
      </c>
      <c r="G402" t="s">
        <v>79</v>
      </c>
    </row>
    <row r="403" spans="1:7">
      <c r="A403" t="s">
        <v>80</v>
      </c>
      <c r="B403" s="2" t="s">
        <v>12</v>
      </c>
      <c r="C403" s="3">
        <v>44100.833333333299</v>
      </c>
      <c r="D403" t="s">
        <v>81</v>
      </c>
      <c r="E403" t="s">
        <v>66</v>
      </c>
      <c r="F403" t="s">
        <v>15</v>
      </c>
      <c r="G403" t="s">
        <v>35</v>
      </c>
    </row>
    <row r="404" spans="1:7">
      <c r="A404" t="s">
        <v>82</v>
      </c>
      <c r="B404" s="2" t="s">
        <v>12</v>
      </c>
      <c r="C404" s="3">
        <v>44101.5</v>
      </c>
      <c r="D404" t="s">
        <v>37</v>
      </c>
      <c r="E404" t="s">
        <v>38</v>
      </c>
      <c r="F404" t="s">
        <v>20</v>
      </c>
      <c r="G404" t="s">
        <v>35</v>
      </c>
    </row>
    <row r="405" spans="1:7">
      <c r="A405" t="s">
        <v>83</v>
      </c>
      <c r="B405" s="2" t="s">
        <v>12</v>
      </c>
      <c r="C405" s="3">
        <v>44101.583333333299</v>
      </c>
      <c r="D405" t="s">
        <v>32</v>
      </c>
      <c r="E405" t="s">
        <v>33</v>
      </c>
      <c r="F405" t="s">
        <v>25</v>
      </c>
      <c r="G405" t="s">
        <v>84</v>
      </c>
    </row>
    <row r="406" spans="1:7">
      <c r="A406" t="s">
        <v>85</v>
      </c>
      <c r="B406" s="2" t="s">
        <v>12</v>
      </c>
      <c r="C406" s="3">
        <v>44101.6875</v>
      </c>
      <c r="D406" t="s">
        <v>86</v>
      </c>
      <c r="E406" t="s">
        <v>73</v>
      </c>
      <c r="F406" t="s">
        <v>30</v>
      </c>
      <c r="G406" t="s">
        <v>59</v>
      </c>
    </row>
    <row r="407" spans="1:7">
      <c r="A407" t="s">
        <v>87</v>
      </c>
      <c r="B407" s="2" t="s">
        <v>12</v>
      </c>
      <c r="C407" s="3">
        <v>44101.791666666701</v>
      </c>
      <c r="D407" t="s">
        <v>23</v>
      </c>
      <c r="E407" t="s">
        <v>24</v>
      </c>
      <c r="F407" t="s">
        <v>39</v>
      </c>
      <c r="G407" t="s">
        <v>88</v>
      </c>
    </row>
    <row r="408" spans="1:7">
      <c r="A408" t="s">
        <v>89</v>
      </c>
      <c r="B408" s="2" t="s">
        <v>12</v>
      </c>
      <c r="C408" s="3">
        <v>44102.739583333299</v>
      </c>
      <c r="D408" t="s">
        <v>8</v>
      </c>
      <c r="E408" t="s">
        <v>9</v>
      </c>
      <c r="F408" t="s">
        <v>70</v>
      </c>
      <c r="G408" t="s">
        <v>11</v>
      </c>
    </row>
    <row r="409" spans="1:7">
      <c r="A409" t="s">
        <v>90</v>
      </c>
      <c r="B409" s="2" t="s">
        <v>12</v>
      </c>
      <c r="C409" s="3">
        <v>44102.833333333299</v>
      </c>
      <c r="D409" t="s">
        <v>18</v>
      </c>
      <c r="E409" t="s">
        <v>19</v>
      </c>
      <c r="F409" t="s">
        <v>10</v>
      </c>
      <c r="G409" t="s">
        <v>91</v>
      </c>
    </row>
    <row r="410" spans="1:7">
      <c r="A410" t="s">
        <v>92</v>
      </c>
      <c r="B410" s="2" t="s">
        <v>6</v>
      </c>
      <c r="C410" s="3">
        <v>44107.520833333299</v>
      </c>
      <c r="D410" t="s">
        <v>63</v>
      </c>
      <c r="E410" t="s">
        <v>43</v>
      </c>
      <c r="F410" t="s">
        <v>14</v>
      </c>
      <c r="G410" t="s">
        <v>88</v>
      </c>
    </row>
    <row r="411" spans="1:7">
      <c r="A411" t="s">
        <v>93</v>
      </c>
      <c r="B411" s="2" t="s">
        <v>6</v>
      </c>
      <c r="C411" s="3">
        <v>44107.625</v>
      </c>
      <c r="D411" t="s">
        <v>47</v>
      </c>
      <c r="E411" t="s">
        <v>34</v>
      </c>
      <c r="F411" t="s">
        <v>42</v>
      </c>
      <c r="G411" t="s">
        <v>67</v>
      </c>
    </row>
    <row r="412" spans="1:7">
      <c r="A412" t="s">
        <v>94</v>
      </c>
      <c r="B412" s="2" t="s">
        <v>6</v>
      </c>
      <c r="C412" s="3">
        <v>44107.729166666701</v>
      </c>
      <c r="D412" t="s">
        <v>50</v>
      </c>
      <c r="E412" t="s">
        <v>20</v>
      </c>
      <c r="F412" t="s">
        <v>73</v>
      </c>
      <c r="G412" t="s">
        <v>84</v>
      </c>
    </row>
    <row r="413" spans="1:7">
      <c r="A413" t="s">
        <v>95</v>
      </c>
      <c r="B413" s="2" t="s">
        <v>6</v>
      </c>
      <c r="C413" s="3">
        <v>44107.833333333299</v>
      </c>
      <c r="D413" t="s">
        <v>61</v>
      </c>
      <c r="E413" t="s">
        <v>25</v>
      </c>
      <c r="F413" t="s">
        <v>66</v>
      </c>
      <c r="G413" t="s">
        <v>91</v>
      </c>
    </row>
    <row r="414" spans="1:7">
      <c r="A414" t="s">
        <v>96</v>
      </c>
      <c r="B414" s="2" t="s">
        <v>6</v>
      </c>
      <c r="C414" s="3">
        <v>44108.5</v>
      </c>
      <c r="D414" t="s">
        <v>65</v>
      </c>
      <c r="E414" t="s">
        <v>30</v>
      </c>
      <c r="F414" t="s">
        <v>24</v>
      </c>
      <c r="G414" t="s">
        <v>11</v>
      </c>
    </row>
    <row r="415" spans="1:7">
      <c r="A415" t="s">
        <v>97</v>
      </c>
      <c r="B415" s="2" t="s">
        <v>6</v>
      </c>
      <c r="C415" s="3">
        <v>44108.5</v>
      </c>
      <c r="D415" t="s">
        <v>58</v>
      </c>
      <c r="E415" t="s">
        <v>15</v>
      </c>
      <c r="F415" t="s">
        <v>29</v>
      </c>
      <c r="G415" t="s">
        <v>98</v>
      </c>
    </row>
    <row r="416" spans="1:7">
      <c r="A416" t="s">
        <v>99</v>
      </c>
      <c r="B416" s="2" t="s">
        <v>6</v>
      </c>
      <c r="C416" s="3">
        <v>44108.583333333299</v>
      </c>
      <c r="D416" t="s">
        <v>55</v>
      </c>
      <c r="E416" t="s">
        <v>10</v>
      </c>
      <c r="F416" t="s">
        <v>38</v>
      </c>
      <c r="G416" t="s">
        <v>56</v>
      </c>
    </row>
    <row r="417" spans="1:7">
      <c r="A417" t="s">
        <v>100</v>
      </c>
      <c r="B417" s="2" t="s">
        <v>6</v>
      </c>
      <c r="C417" s="3">
        <v>44108.583333333299</v>
      </c>
      <c r="D417" t="s">
        <v>72</v>
      </c>
      <c r="E417" t="s">
        <v>39</v>
      </c>
      <c r="F417" t="s">
        <v>9</v>
      </c>
      <c r="G417" t="s">
        <v>16</v>
      </c>
    </row>
    <row r="418" spans="1:7">
      <c r="A418" t="s">
        <v>101</v>
      </c>
      <c r="B418" s="2" t="s">
        <v>6</v>
      </c>
      <c r="C418" s="3">
        <v>44108.6875</v>
      </c>
      <c r="D418" t="s">
        <v>52</v>
      </c>
      <c r="E418" t="s">
        <v>53</v>
      </c>
      <c r="F418" t="s">
        <v>33</v>
      </c>
      <c r="G418" t="s">
        <v>102</v>
      </c>
    </row>
    <row r="419" spans="1:7">
      <c r="A419" t="s">
        <v>103</v>
      </c>
      <c r="B419" s="2" t="s">
        <v>6</v>
      </c>
      <c r="C419" s="3">
        <v>44108.802083333299</v>
      </c>
      <c r="D419" t="s">
        <v>69</v>
      </c>
      <c r="E419" t="s">
        <v>70</v>
      </c>
      <c r="F419" t="s">
        <v>19</v>
      </c>
      <c r="G419" t="s">
        <v>104</v>
      </c>
    </row>
    <row r="420" spans="1:7">
      <c r="A420" t="s">
        <v>105</v>
      </c>
      <c r="B420" s="2" t="s">
        <v>17</v>
      </c>
      <c r="C420" s="3">
        <v>44121.520833333299</v>
      </c>
      <c r="D420" t="s">
        <v>47</v>
      </c>
      <c r="E420" t="s">
        <v>34</v>
      </c>
      <c r="F420" t="s">
        <v>19</v>
      </c>
      <c r="G420" t="s">
        <v>106</v>
      </c>
    </row>
    <row r="421" spans="1:7">
      <c r="A421" t="s">
        <v>107</v>
      </c>
      <c r="B421" s="2" t="s">
        <v>17</v>
      </c>
      <c r="C421" s="3">
        <v>44121.625</v>
      </c>
      <c r="D421" t="s">
        <v>63</v>
      </c>
      <c r="E421" t="s">
        <v>43</v>
      </c>
      <c r="F421" t="s">
        <v>15</v>
      </c>
      <c r="G421" t="s">
        <v>79</v>
      </c>
    </row>
    <row r="422" spans="1:7">
      <c r="A422" t="s">
        <v>108</v>
      </c>
      <c r="B422" s="2" t="s">
        <v>17</v>
      </c>
      <c r="C422" s="3">
        <v>44121.729166666701</v>
      </c>
      <c r="D422" t="s">
        <v>86</v>
      </c>
      <c r="E422" t="s">
        <v>73</v>
      </c>
      <c r="F422" t="s">
        <v>10</v>
      </c>
      <c r="G422" t="s">
        <v>16</v>
      </c>
    </row>
    <row r="423" spans="1:7">
      <c r="A423" t="s">
        <v>109</v>
      </c>
      <c r="B423" s="2" t="s">
        <v>17</v>
      </c>
      <c r="C423" s="3">
        <v>44121.833333333299</v>
      </c>
      <c r="D423" t="s">
        <v>61</v>
      </c>
      <c r="E423" t="s">
        <v>25</v>
      </c>
      <c r="F423" t="s">
        <v>53</v>
      </c>
      <c r="G423" t="s">
        <v>110</v>
      </c>
    </row>
    <row r="424" spans="1:7">
      <c r="A424" t="s">
        <v>111</v>
      </c>
      <c r="B424" s="2" t="s">
        <v>17</v>
      </c>
      <c r="C424" s="3">
        <v>44122.5</v>
      </c>
      <c r="D424" t="s">
        <v>37</v>
      </c>
      <c r="E424" t="s">
        <v>38</v>
      </c>
      <c r="F424" t="s">
        <v>9</v>
      </c>
      <c r="G424" t="s">
        <v>84</v>
      </c>
    </row>
    <row r="425" spans="1:7">
      <c r="A425" t="s">
        <v>112</v>
      </c>
      <c r="B425" s="2" t="s">
        <v>17</v>
      </c>
      <c r="C425" s="3">
        <v>44122.583333333299</v>
      </c>
      <c r="D425" t="s">
        <v>13</v>
      </c>
      <c r="E425" t="s">
        <v>14</v>
      </c>
      <c r="F425" t="s">
        <v>42</v>
      </c>
      <c r="G425" t="s">
        <v>84</v>
      </c>
    </row>
    <row r="426" spans="1:7">
      <c r="A426" t="s">
        <v>113</v>
      </c>
      <c r="B426" s="2" t="s">
        <v>17</v>
      </c>
      <c r="C426" s="3">
        <v>44122.6875</v>
      </c>
      <c r="D426" t="s">
        <v>32</v>
      </c>
      <c r="E426" t="s">
        <v>33</v>
      </c>
      <c r="F426" t="s">
        <v>24</v>
      </c>
      <c r="G426" t="s">
        <v>79</v>
      </c>
    </row>
    <row r="427" spans="1:7">
      <c r="A427" t="s">
        <v>114</v>
      </c>
      <c r="B427" s="2" t="s">
        <v>17</v>
      </c>
      <c r="C427" s="3">
        <v>44122.802083333299</v>
      </c>
      <c r="D427" t="s">
        <v>65</v>
      </c>
      <c r="E427" t="s">
        <v>30</v>
      </c>
      <c r="F427" t="s">
        <v>70</v>
      </c>
      <c r="G427" t="s">
        <v>35</v>
      </c>
    </row>
    <row r="428" spans="1:7">
      <c r="A428" t="s">
        <v>115</v>
      </c>
      <c r="B428" s="2" t="s">
        <v>17</v>
      </c>
      <c r="C428" s="3">
        <v>44123.729166666701</v>
      </c>
      <c r="D428" t="s">
        <v>28</v>
      </c>
      <c r="E428" t="s">
        <v>29</v>
      </c>
      <c r="F428" t="s">
        <v>66</v>
      </c>
      <c r="G428" t="s">
        <v>116</v>
      </c>
    </row>
    <row r="429" spans="1:7">
      <c r="A429" t="s">
        <v>117</v>
      </c>
      <c r="B429" s="2" t="s">
        <v>17</v>
      </c>
      <c r="C429" s="3">
        <v>44123.833333333299</v>
      </c>
      <c r="D429" t="s">
        <v>50</v>
      </c>
      <c r="E429" t="s">
        <v>20</v>
      </c>
      <c r="F429" t="s">
        <v>39</v>
      </c>
      <c r="G429" t="s">
        <v>35</v>
      </c>
    </row>
    <row r="430" spans="1:7">
      <c r="A430" t="s">
        <v>118</v>
      </c>
      <c r="B430" s="2" t="s">
        <v>31</v>
      </c>
      <c r="C430" s="3">
        <v>44127.833333333299</v>
      </c>
      <c r="D430" t="s">
        <v>69</v>
      </c>
      <c r="E430" t="s">
        <v>70</v>
      </c>
      <c r="F430" t="s">
        <v>20</v>
      </c>
      <c r="G430" t="s">
        <v>11</v>
      </c>
    </row>
    <row r="431" spans="1:7">
      <c r="A431" t="s">
        <v>119</v>
      </c>
      <c r="B431" s="2" t="s">
        <v>31</v>
      </c>
      <c r="C431" s="3">
        <v>44128.520833333299</v>
      </c>
      <c r="D431" t="s">
        <v>23</v>
      </c>
      <c r="E431" t="s">
        <v>24</v>
      </c>
      <c r="F431" t="s">
        <v>73</v>
      </c>
      <c r="G431" t="s">
        <v>84</v>
      </c>
    </row>
    <row r="432" spans="1:7">
      <c r="A432" t="s">
        <v>120</v>
      </c>
      <c r="B432" s="2" t="s">
        <v>31</v>
      </c>
      <c r="C432" s="3">
        <v>44128.625</v>
      </c>
      <c r="D432" t="s">
        <v>8</v>
      </c>
      <c r="E432" t="s">
        <v>9</v>
      </c>
      <c r="F432" t="s">
        <v>14</v>
      </c>
      <c r="G432" t="s">
        <v>77</v>
      </c>
    </row>
    <row r="433" spans="1:7">
      <c r="A433" t="s">
        <v>121</v>
      </c>
      <c r="B433" s="2" t="s">
        <v>31</v>
      </c>
      <c r="C433" s="3">
        <v>44128.729166666701</v>
      </c>
      <c r="D433" t="s">
        <v>52</v>
      </c>
      <c r="E433" t="s">
        <v>53</v>
      </c>
      <c r="F433" t="s">
        <v>43</v>
      </c>
      <c r="G433" t="s">
        <v>116</v>
      </c>
    </row>
    <row r="434" spans="1:7">
      <c r="A434" t="s">
        <v>122</v>
      </c>
      <c r="B434" s="2" t="s">
        <v>31</v>
      </c>
      <c r="C434" s="3">
        <v>44128.833333333299</v>
      </c>
      <c r="D434" t="s">
        <v>18</v>
      </c>
      <c r="E434" t="s">
        <v>19</v>
      </c>
      <c r="F434" t="s">
        <v>38</v>
      </c>
      <c r="G434" t="s">
        <v>56</v>
      </c>
    </row>
    <row r="435" spans="1:7">
      <c r="A435" t="s">
        <v>123</v>
      </c>
      <c r="B435" s="2" t="s">
        <v>31</v>
      </c>
      <c r="C435" s="3">
        <v>44129.583333333299</v>
      </c>
      <c r="D435" t="s">
        <v>58</v>
      </c>
      <c r="E435" t="s">
        <v>15</v>
      </c>
      <c r="F435" t="s">
        <v>34</v>
      </c>
      <c r="G435" t="s">
        <v>98</v>
      </c>
    </row>
    <row r="436" spans="1:7">
      <c r="A436" t="s">
        <v>124</v>
      </c>
      <c r="B436" s="2" t="s">
        <v>31</v>
      </c>
      <c r="C436" s="3">
        <v>44129.6875</v>
      </c>
      <c r="D436" t="s">
        <v>72</v>
      </c>
      <c r="E436" t="s">
        <v>39</v>
      </c>
      <c r="F436" t="s">
        <v>25</v>
      </c>
      <c r="G436" t="s">
        <v>84</v>
      </c>
    </row>
    <row r="437" spans="1:7">
      <c r="A437" t="s">
        <v>125</v>
      </c>
      <c r="B437" s="2" t="s">
        <v>31</v>
      </c>
      <c r="C437" s="3">
        <v>44129.802083333299</v>
      </c>
      <c r="D437" t="s">
        <v>55</v>
      </c>
      <c r="E437" t="s">
        <v>10</v>
      </c>
      <c r="F437" t="s">
        <v>30</v>
      </c>
      <c r="G437" t="s">
        <v>35</v>
      </c>
    </row>
    <row r="438" spans="1:7">
      <c r="A438" t="s">
        <v>126</v>
      </c>
      <c r="B438" s="2" t="s">
        <v>31</v>
      </c>
      <c r="C438" s="3">
        <v>44130.729166666701</v>
      </c>
      <c r="D438" t="s">
        <v>41</v>
      </c>
      <c r="E438" t="s">
        <v>42</v>
      </c>
      <c r="F438" t="s">
        <v>29</v>
      </c>
      <c r="G438" t="s">
        <v>84</v>
      </c>
    </row>
    <row r="439" spans="1:7">
      <c r="A439" t="s">
        <v>127</v>
      </c>
      <c r="B439" s="2" t="s">
        <v>31</v>
      </c>
      <c r="C439" s="3">
        <v>44130.833333333299</v>
      </c>
      <c r="D439" t="s">
        <v>81</v>
      </c>
      <c r="E439" t="s">
        <v>66</v>
      </c>
      <c r="F439" t="s">
        <v>33</v>
      </c>
      <c r="G439" t="s">
        <v>35</v>
      </c>
    </row>
    <row r="440" spans="1:7">
      <c r="A440" t="s">
        <v>128</v>
      </c>
      <c r="B440" s="2" t="s">
        <v>27</v>
      </c>
      <c r="C440" s="3">
        <v>44134.833333333299</v>
      </c>
      <c r="D440" t="s">
        <v>72</v>
      </c>
      <c r="E440" t="s">
        <v>39</v>
      </c>
      <c r="F440" t="s">
        <v>14</v>
      </c>
      <c r="G440" t="s">
        <v>98</v>
      </c>
    </row>
    <row r="441" spans="1:7">
      <c r="A441" t="s">
        <v>129</v>
      </c>
      <c r="B441" s="2" t="s">
        <v>27</v>
      </c>
      <c r="C441" s="3">
        <v>44135.520833333299</v>
      </c>
      <c r="D441" t="s">
        <v>37</v>
      </c>
      <c r="E441" t="s">
        <v>38</v>
      </c>
      <c r="F441" t="s">
        <v>73</v>
      </c>
      <c r="G441" t="s">
        <v>35</v>
      </c>
    </row>
    <row r="442" spans="1:7">
      <c r="A442" t="s">
        <v>130</v>
      </c>
      <c r="B442" s="2" t="s">
        <v>27</v>
      </c>
      <c r="C442" s="3">
        <v>44135.625</v>
      </c>
      <c r="D442" t="s">
        <v>81</v>
      </c>
      <c r="E442" t="s">
        <v>66</v>
      </c>
      <c r="F442" t="s">
        <v>43</v>
      </c>
      <c r="G442" t="s">
        <v>11</v>
      </c>
    </row>
    <row r="443" spans="1:7">
      <c r="A443" t="s">
        <v>131</v>
      </c>
      <c r="B443" s="2" t="s">
        <v>27</v>
      </c>
      <c r="C443" s="3">
        <v>44135.729166666701</v>
      </c>
      <c r="D443" t="s">
        <v>18</v>
      </c>
      <c r="E443" t="s">
        <v>19</v>
      </c>
      <c r="F443" t="s">
        <v>24</v>
      </c>
      <c r="G443" t="s">
        <v>56</v>
      </c>
    </row>
    <row r="444" spans="1:7">
      <c r="A444" t="s">
        <v>132</v>
      </c>
      <c r="B444" s="2" t="s">
        <v>27</v>
      </c>
      <c r="C444" s="3">
        <v>44136.5</v>
      </c>
      <c r="D444" t="s">
        <v>69</v>
      </c>
      <c r="E444" t="s">
        <v>70</v>
      </c>
      <c r="F444" t="s">
        <v>15</v>
      </c>
      <c r="G444" t="s">
        <v>133</v>
      </c>
    </row>
    <row r="445" spans="1:7">
      <c r="A445" t="s">
        <v>134</v>
      </c>
      <c r="B445" s="2" t="s">
        <v>27</v>
      </c>
      <c r="C445" s="3">
        <v>44136.583333333299</v>
      </c>
      <c r="D445" t="s">
        <v>61</v>
      </c>
      <c r="E445" t="s">
        <v>25</v>
      </c>
      <c r="F445" t="s">
        <v>34</v>
      </c>
      <c r="G445" t="s">
        <v>56</v>
      </c>
    </row>
    <row r="446" spans="1:7">
      <c r="A446" t="s">
        <v>135</v>
      </c>
      <c r="B446" s="2" t="s">
        <v>27</v>
      </c>
      <c r="C446" s="3">
        <v>44136.6875</v>
      </c>
      <c r="D446" t="s">
        <v>52</v>
      </c>
      <c r="E446" t="s">
        <v>53</v>
      </c>
      <c r="F446" t="s">
        <v>10</v>
      </c>
      <c r="G446" t="s">
        <v>35</v>
      </c>
    </row>
    <row r="447" spans="1:7">
      <c r="A447" t="s">
        <v>136</v>
      </c>
      <c r="B447" s="2" t="s">
        <v>27</v>
      </c>
      <c r="C447" s="3">
        <v>44136.802083333299</v>
      </c>
      <c r="D447" t="s">
        <v>32</v>
      </c>
      <c r="E447" t="s">
        <v>33</v>
      </c>
      <c r="F447" t="s">
        <v>42</v>
      </c>
      <c r="G447" t="s">
        <v>56</v>
      </c>
    </row>
    <row r="448" spans="1:7">
      <c r="A448" t="s">
        <v>137</v>
      </c>
      <c r="B448" s="2" t="s">
        <v>27</v>
      </c>
      <c r="C448" s="3">
        <v>44137.729166666701</v>
      </c>
      <c r="D448" t="s">
        <v>8</v>
      </c>
      <c r="E448" t="s">
        <v>9</v>
      </c>
      <c r="F448" t="s">
        <v>29</v>
      </c>
      <c r="G448" t="s">
        <v>98</v>
      </c>
    </row>
    <row r="449" spans="1:7">
      <c r="A449" t="s">
        <v>138</v>
      </c>
      <c r="B449" s="2" t="s">
        <v>27</v>
      </c>
      <c r="C449" s="3">
        <v>44137.833333333299</v>
      </c>
      <c r="D449" t="s">
        <v>50</v>
      </c>
      <c r="E449" t="s">
        <v>20</v>
      </c>
      <c r="F449" t="s">
        <v>30</v>
      </c>
      <c r="G449" t="s">
        <v>110</v>
      </c>
    </row>
    <row r="450" spans="1:7">
      <c r="A450" t="s">
        <v>139</v>
      </c>
      <c r="B450" s="2" t="s">
        <v>22</v>
      </c>
      <c r="C450" s="3">
        <v>44141.729166666701</v>
      </c>
      <c r="D450" t="s">
        <v>41</v>
      </c>
      <c r="E450" t="s">
        <v>42</v>
      </c>
      <c r="F450" t="s">
        <v>66</v>
      </c>
      <c r="G450" t="s">
        <v>116</v>
      </c>
    </row>
    <row r="451" spans="1:7">
      <c r="A451" t="s">
        <v>140</v>
      </c>
      <c r="B451" s="2" t="s">
        <v>22</v>
      </c>
      <c r="C451" s="3">
        <v>44141.833333333299</v>
      </c>
      <c r="D451" t="s">
        <v>58</v>
      </c>
      <c r="E451" t="s">
        <v>15</v>
      </c>
      <c r="F451" t="s">
        <v>25</v>
      </c>
      <c r="G451" t="s">
        <v>98</v>
      </c>
    </row>
    <row r="452" spans="1:7">
      <c r="A452" t="s">
        <v>141</v>
      </c>
      <c r="B452" s="2" t="s">
        <v>22</v>
      </c>
      <c r="C452" s="3">
        <v>44142.520833333299</v>
      </c>
      <c r="D452" t="s">
        <v>47</v>
      </c>
      <c r="E452" t="s">
        <v>34</v>
      </c>
      <c r="F452" t="s">
        <v>53</v>
      </c>
      <c r="G452" t="s">
        <v>44</v>
      </c>
    </row>
    <row r="453" spans="1:7">
      <c r="A453" t="s">
        <v>142</v>
      </c>
      <c r="B453" s="2" t="s">
        <v>22</v>
      </c>
      <c r="C453" s="3">
        <v>44142.625</v>
      </c>
      <c r="D453" t="s">
        <v>13</v>
      </c>
      <c r="E453" t="s">
        <v>14</v>
      </c>
      <c r="F453" t="s">
        <v>20</v>
      </c>
      <c r="G453" t="s">
        <v>143</v>
      </c>
    </row>
    <row r="454" spans="1:7">
      <c r="A454" t="s">
        <v>144</v>
      </c>
      <c r="B454" s="2" t="s">
        <v>22</v>
      </c>
      <c r="C454" s="3">
        <v>44142.729166666701</v>
      </c>
      <c r="D454" t="s">
        <v>63</v>
      </c>
      <c r="E454" t="s">
        <v>43</v>
      </c>
      <c r="F454" t="s">
        <v>38</v>
      </c>
      <c r="G454" t="s">
        <v>143</v>
      </c>
    </row>
    <row r="455" spans="1:7">
      <c r="A455" t="s">
        <v>145</v>
      </c>
      <c r="B455" s="2" t="s">
        <v>22</v>
      </c>
      <c r="C455" s="3">
        <v>44142.833333333299</v>
      </c>
      <c r="D455" t="s">
        <v>23</v>
      </c>
      <c r="E455" t="s">
        <v>24</v>
      </c>
      <c r="F455" t="s">
        <v>9</v>
      </c>
      <c r="G455" t="s">
        <v>16</v>
      </c>
    </row>
    <row r="456" spans="1:7">
      <c r="A456" t="s">
        <v>146</v>
      </c>
      <c r="B456" s="2" t="s">
        <v>22</v>
      </c>
      <c r="C456" s="3">
        <v>44143.5</v>
      </c>
      <c r="D456" t="s">
        <v>28</v>
      </c>
      <c r="E456" t="s">
        <v>29</v>
      </c>
      <c r="F456" t="s">
        <v>33</v>
      </c>
      <c r="G456" t="s">
        <v>35</v>
      </c>
    </row>
    <row r="457" spans="1:7">
      <c r="A457" t="s">
        <v>147</v>
      </c>
      <c r="B457" s="2" t="s">
        <v>22</v>
      </c>
      <c r="C457" s="3">
        <v>44143.583333333299</v>
      </c>
      <c r="D457" t="s">
        <v>65</v>
      </c>
      <c r="E457" t="s">
        <v>30</v>
      </c>
      <c r="F457" t="s">
        <v>39</v>
      </c>
      <c r="G457" t="s">
        <v>16</v>
      </c>
    </row>
    <row r="458" spans="1:7">
      <c r="A458" t="s">
        <v>148</v>
      </c>
      <c r="B458" s="2" t="s">
        <v>22</v>
      </c>
      <c r="C458" s="3">
        <v>44143.6875</v>
      </c>
      <c r="D458" t="s">
        <v>86</v>
      </c>
      <c r="E458" t="s">
        <v>73</v>
      </c>
      <c r="F458" t="s">
        <v>19</v>
      </c>
      <c r="G458" t="s">
        <v>84</v>
      </c>
    </row>
    <row r="459" spans="1:7">
      <c r="A459" t="s">
        <v>149</v>
      </c>
      <c r="B459" s="2" t="s">
        <v>22</v>
      </c>
      <c r="C459" s="3">
        <v>44143.802083333299</v>
      </c>
      <c r="D459" t="s">
        <v>55</v>
      </c>
      <c r="E459" t="s">
        <v>10</v>
      </c>
      <c r="F459" t="s">
        <v>70</v>
      </c>
      <c r="G459" t="s">
        <v>11</v>
      </c>
    </row>
    <row r="460" spans="1:7">
      <c r="A460" t="s">
        <v>150</v>
      </c>
      <c r="B460" s="2" t="s">
        <v>40</v>
      </c>
      <c r="C460" s="3">
        <v>44156.520833333299</v>
      </c>
      <c r="D460" t="s">
        <v>61</v>
      </c>
      <c r="E460" t="s">
        <v>25</v>
      </c>
      <c r="F460" t="s">
        <v>43</v>
      </c>
      <c r="G460" t="s">
        <v>26</v>
      </c>
    </row>
    <row r="461" spans="1:7">
      <c r="A461" t="s">
        <v>151</v>
      </c>
      <c r="B461" s="2" t="s">
        <v>40</v>
      </c>
      <c r="C461" s="3">
        <v>44156.625</v>
      </c>
      <c r="D461" t="s">
        <v>69</v>
      </c>
      <c r="E461" t="s">
        <v>70</v>
      </c>
      <c r="F461" t="s">
        <v>42</v>
      </c>
      <c r="G461" t="s">
        <v>77</v>
      </c>
    </row>
    <row r="462" spans="1:7">
      <c r="A462" t="s">
        <v>152</v>
      </c>
      <c r="B462" s="2" t="s">
        <v>40</v>
      </c>
      <c r="C462" s="3">
        <v>44156.729166666701</v>
      </c>
      <c r="D462" t="s">
        <v>32</v>
      </c>
      <c r="E462" t="s">
        <v>33</v>
      </c>
      <c r="F462" t="s">
        <v>73</v>
      </c>
      <c r="G462" t="s">
        <v>98</v>
      </c>
    </row>
    <row r="463" spans="1:7">
      <c r="A463" t="s">
        <v>153</v>
      </c>
      <c r="B463" s="2" t="s">
        <v>40</v>
      </c>
      <c r="C463" s="3">
        <v>44156.833333333299</v>
      </c>
      <c r="D463" t="s">
        <v>52</v>
      </c>
      <c r="E463" t="s">
        <v>53</v>
      </c>
      <c r="F463" t="s">
        <v>29</v>
      </c>
      <c r="G463" t="s">
        <v>16</v>
      </c>
    </row>
    <row r="464" spans="1:7">
      <c r="A464" t="s">
        <v>154</v>
      </c>
      <c r="B464" s="2" t="s">
        <v>40</v>
      </c>
      <c r="C464" s="3">
        <v>44157.5</v>
      </c>
      <c r="D464" t="s">
        <v>8</v>
      </c>
      <c r="E464" t="s">
        <v>9</v>
      </c>
      <c r="F464" t="s">
        <v>34</v>
      </c>
      <c r="G464" t="s">
        <v>75</v>
      </c>
    </row>
    <row r="465" spans="1:7">
      <c r="A465" t="s">
        <v>155</v>
      </c>
      <c r="B465" s="2" t="s">
        <v>40</v>
      </c>
      <c r="C465" s="3">
        <v>44157.583333333299</v>
      </c>
      <c r="D465" t="s">
        <v>37</v>
      </c>
      <c r="E465" t="s">
        <v>38</v>
      </c>
      <c r="F465" t="s">
        <v>24</v>
      </c>
      <c r="G465" t="s">
        <v>35</v>
      </c>
    </row>
    <row r="466" spans="1:7">
      <c r="A466" t="s">
        <v>156</v>
      </c>
      <c r="B466" s="2" t="s">
        <v>40</v>
      </c>
      <c r="C466" s="3">
        <v>44157.6875</v>
      </c>
      <c r="D466" t="s">
        <v>50</v>
      </c>
      <c r="E466" t="s">
        <v>20</v>
      </c>
      <c r="F466" t="s">
        <v>10</v>
      </c>
      <c r="G466" t="s">
        <v>116</v>
      </c>
    </row>
    <row r="467" spans="1:7">
      <c r="A467" t="s">
        <v>157</v>
      </c>
      <c r="B467" s="2" t="s">
        <v>40</v>
      </c>
      <c r="C467" s="3">
        <v>44157.802083333299</v>
      </c>
      <c r="D467" t="s">
        <v>18</v>
      </c>
      <c r="E467" t="s">
        <v>19</v>
      </c>
      <c r="F467" t="s">
        <v>30</v>
      </c>
      <c r="G467" t="s">
        <v>158</v>
      </c>
    </row>
    <row r="468" spans="1:7">
      <c r="A468" t="s">
        <v>159</v>
      </c>
      <c r="B468" s="2" t="s">
        <v>40</v>
      </c>
      <c r="C468" s="3">
        <v>44158.729166666701</v>
      </c>
      <c r="D468" t="s">
        <v>81</v>
      </c>
      <c r="E468" t="s">
        <v>66</v>
      </c>
      <c r="F468" t="s">
        <v>14</v>
      </c>
      <c r="G468" t="s">
        <v>16</v>
      </c>
    </row>
    <row r="469" spans="1:7">
      <c r="A469" t="s">
        <v>160</v>
      </c>
      <c r="B469" s="2" t="s">
        <v>40</v>
      </c>
      <c r="C469" s="3">
        <v>44158.833333333299</v>
      </c>
      <c r="D469" t="s">
        <v>72</v>
      </c>
      <c r="E469" t="s">
        <v>39</v>
      </c>
      <c r="F469" t="s">
        <v>15</v>
      </c>
      <c r="G469" t="s">
        <v>84</v>
      </c>
    </row>
    <row r="470" spans="1:7">
      <c r="A470" t="s">
        <v>161</v>
      </c>
      <c r="B470" s="2" t="s">
        <v>36</v>
      </c>
      <c r="C470" s="3">
        <v>44162.833333333299</v>
      </c>
      <c r="D470" t="s">
        <v>13</v>
      </c>
      <c r="E470" t="s">
        <v>14</v>
      </c>
      <c r="F470" t="s">
        <v>25</v>
      </c>
      <c r="G470" t="s">
        <v>26</v>
      </c>
    </row>
    <row r="471" spans="1:7">
      <c r="A471" t="s">
        <v>162</v>
      </c>
      <c r="B471" s="2" t="s">
        <v>36</v>
      </c>
      <c r="C471" s="3">
        <v>44163.520833333299</v>
      </c>
      <c r="D471" t="s">
        <v>41</v>
      </c>
      <c r="E471" t="s">
        <v>42</v>
      </c>
      <c r="F471" t="s">
        <v>19</v>
      </c>
      <c r="G471" t="s">
        <v>84</v>
      </c>
    </row>
    <row r="472" spans="1:7">
      <c r="A472" t="s">
        <v>163</v>
      </c>
      <c r="B472" s="2" t="s">
        <v>36</v>
      </c>
      <c r="C472" s="3">
        <v>44163.625</v>
      </c>
      <c r="D472" t="s">
        <v>86</v>
      </c>
      <c r="E472" t="s">
        <v>73</v>
      </c>
      <c r="F472" t="s">
        <v>66</v>
      </c>
      <c r="G472" t="s">
        <v>164</v>
      </c>
    </row>
    <row r="473" spans="1:7">
      <c r="A473" t="s">
        <v>165</v>
      </c>
      <c r="B473" s="2" t="s">
        <v>36</v>
      </c>
      <c r="C473" s="3">
        <v>44163.729166666701</v>
      </c>
      <c r="D473" t="s">
        <v>47</v>
      </c>
      <c r="E473" t="s">
        <v>34</v>
      </c>
      <c r="F473" t="s">
        <v>20</v>
      </c>
      <c r="G473" t="s">
        <v>35</v>
      </c>
    </row>
    <row r="474" spans="1:7">
      <c r="A474" t="s">
        <v>166</v>
      </c>
      <c r="B474" s="2" t="s">
        <v>36</v>
      </c>
      <c r="C474" s="3">
        <v>44163.833333333299</v>
      </c>
      <c r="D474" t="s">
        <v>28</v>
      </c>
      <c r="E474" t="s">
        <v>29</v>
      </c>
      <c r="F474" t="s">
        <v>38</v>
      </c>
      <c r="G474" t="s">
        <v>16</v>
      </c>
    </row>
    <row r="475" spans="1:7">
      <c r="A475" t="s">
        <v>167</v>
      </c>
      <c r="B475" s="2" t="s">
        <v>36</v>
      </c>
      <c r="C475" s="3">
        <v>44164.583333333299</v>
      </c>
      <c r="D475" t="s">
        <v>58</v>
      </c>
      <c r="E475" t="s">
        <v>15</v>
      </c>
      <c r="F475" t="s">
        <v>53</v>
      </c>
      <c r="G475" t="s">
        <v>75</v>
      </c>
    </row>
    <row r="476" spans="1:7">
      <c r="A476" t="s">
        <v>168</v>
      </c>
      <c r="B476" s="2" t="s">
        <v>36</v>
      </c>
      <c r="C476" s="3">
        <v>44164.6875</v>
      </c>
      <c r="D476" t="s">
        <v>63</v>
      </c>
      <c r="E476" t="s">
        <v>43</v>
      </c>
      <c r="F476" t="s">
        <v>33</v>
      </c>
      <c r="G476" t="s">
        <v>116</v>
      </c>
    </row>
    <row r="477" spans="1:7">
      <c r="A477" t="s">
        <v>169</v>
      </c>
      <c r="B477" s="2" t="s">
        <v>36</v>
      </c>
      <c r="C477" s="3">
        <v>44164.802083333299</v>
      </c>
      <c r="D477" t="s">
        <v>55</v>
      </c>
      <c r="E477" t="s">
        <v>10</v>
      </c>
      <c r="F477" t="s">
        <v>39</v>
      </c>
      <c r="G477" t="s">
        <v>77</v>
      </c>
    </row>
    <row r="478" spans="1:7">
      <c r="A478" t="s">
        <v>170</v>
      </c>
      <c r="B478" s="2" t="s">
        <v>36</v>
      </c>
      <c r="C478" s="3">
        <v>44165.729166666701</v>
      </c>
      <c r="D478" t="s">
        <v>65</v>
      </c>
      <c r="E478" t="s">
        <v>30</v>
      </c>
      <c r="F478" t="s">
        <v>9</v>
      </c>
      <c r="G478" t="s">
        <v>77</v>
      </c>
    </row>
    <row r="479" spans="1:7">
      <c r="A479" t="s">
        <v>171</v>
      </c>
      <c r="B479" s="2" t="s">
        <v>36</v>
      </c>
      <c r="C479" s="3">
        <v>44165.833333333299</v>
      </c>
      <c r="D479" t="s">
        <v>23</v>
      </c>
      <c r="E479" t="s">
        <v>24</v>
      </c>
      <c r="F479" t="s">
        <v>70</v>
      </c>
      <c r="G479" t="s">
        <v>56</v>
      </c>
    </row>
    <row r="480" spans="1:7">
      <c r="A480" t="s">
        <v>172</v>
      </c>
      <c r="B480" s="2" t="s">
        <v>54</v>
      </c>
      <c r="C480" s="3">
        <v>44170.520833333299</v>
      </c>
      <c r="D480" t="s">
        <v>81</v>
      </c>
      <c r="E480" t="s">
        <v>66</v>
      </c>
      <c r="F480" t="s">
        <v>34</v>
      </c>
      <c r="G480" t="s">
        <v>84</v>
      </c>
    </row>
    <row r="481" spans="1:7">
      <c r="A481" t="s">
        <v>173</v>
      </c>
      <c r="B481" s="2" t="s">
        <v>54</v>
      </c>
      <c r="C481" s="3">
        <v>44170.625</v>
      </c>
      <c r="D481" t="s">
        <v>86</v>
      </c>
      <c r="E481" t="s">
        <v>73</v>
      </c>
      <c r="F481" t="s">
        <v>9</v>
      </c>
      <c r="G481" t="s">
        <v>98</v>
      </c>
    </row>
    <row r="482" spans="1:7">
      <c r="A482" t="s">
        <v>174</v>
      </c>
      <c r="B482" s="2" t="s">
        <v>54</v>
      </c>
      <c r="C482" s="3">
        <v>44170.729166666701</v>
      </c>
      <c r="D482" t="s">
        <v>23</v>
      </c>
      <c r="E482" t="s">
        <v>24</v>
      </c>
      <c r="F482" t="s">
        <v>53</v>
      </c>
      <c r="G482" t="s">
        <v>44</v>
      </c>
    </row>
    <row r="483" spans="1:7">
      <c r="A483" t="s">
        <v>175</v>
      </c>
      <c r="B483" s="2" t="s">
        <v>54</v>
      </c>
      <c r="C483" s="3">
        <v>44170.833333333299</v>
      </c>
      <c r="D483" t="s">
        <v>63</v>
      </c>
      <c r="E483" t="s">
        <v>43</v>
      </c>
      <c r="F483" t="s">
        <v>20</v>
      </c>
      <c r="G483" t="s">
        <v>91</v>
      </c>
    </row>
    <row r="484" spans="1:7">
      <c r="A484" t="s">
        <v>176</v>
      </c>
      <c r="B484" s="2" t="s">
        <v>54</v>
      </c>
      <c r="C484" s="3">
        <v>44171.5</v>
      </c>
      <c r="D484" t="s">
        <v>28</v>
      </c>
      <c r="E484" t="s">
        <v>29</v>
      </c>
      <c r="F484" t="s">
        <v>14</v>
      </c>
      <c r="G484" t="s">
        <v>177</v>
      </c>
    </row>
    <row r="485" spans="1:7">
      <c r="A485" t="s">
        <v>178</v>
      </c>
      <c r="B485" s="2" t="s">
        <v>54</v>
      </c>
      <c r="C485" s="3">
        <v>44171.59375</v>
      </c>
      <c r="D485" t="s">
        <v>37</v>
      </c>
      <c r="E485" t="s">
        <v>38</v>
      </c>
      <c r="F485" t="s">
        <v>30</v>
      </c>
      <c r="G485" t="s">
        <v>77</v>
      </c>
    </row>
    <row r="486" spans="1:7">
      <c r="A486" t="s">
        <v>179</v>
      </c>
      <c r="B486" s="2" t="s">
        <v>54</v>
      </c>
      <c r="C486" s="3">
        <v>44171.6875</v>
      </c>
      <c r="D486" t="s">
        <v>32</v>
      </c>
      <c r="E486" t="s">
        <v>33</v>
      </c>
      <c r="F486" t="s">
        <v>10</v>
      </c>
      <c r="G486" t="s">
        <v>98</v>
      </c>
    </row>
    <row r="487" spans="1:7">
      <c r="A487" t="s">
        <v>180</v>
      </c>
      <c r="B487" s="2" t="s">
        <v>54</v>
      </c>
      <c r="C487" s="3">
        <v>44171.802083333299</v>
      </c>
      <c r="D487" t="s">
        <v>18</v>
      </c>
      <c r="E487" t="s">
        <v>19</v>
      </c>
      <c r="F487" t="s">
        <v>39</v>
      </c>
      <c r="G487" t="s">
        <v>88</v>
      </c>
    </row>
    <row r="488" spans="1:7">
      <c r="A488" t="s">
        <v>181</v>
      </c>
      <c r="B488" s="2" t="s">
        <v>54</v>
      </c>
      <c r="C488" s="3">
        <v>44172.833333333299</v>
      </c>
      <c r="D488" t="s">
        <v>41</v>
      </c>
      <c r="E488" t="s">
        <v>42</v>
      </c>
      <c r="F488" t="s">
        <v>15</v>
      </c>
      <c r="G488" t="s">
        <v>77</v>
      </c>
    </row>
    <row r="489" spans="1:7">
      <c r="A489" t="s">
        <v>182</v>
      </c>
      <c r="B489" s="2" t="s">
        <v>68</v>
      </c>
      <c r="C489" s="3">
        <v>44176.833333333299</v>
      </c>
      <c r="D489" t="s">
        <v>50</v>
      </c>
      <c r="E489" t="s">
        <v>20</v>
      </c>
      <c r="F489" t="s">
        <v>24</v>
      </c>
      <c r="G489" t="s">
        <v>77</v>
      </c>
    </row>
    <row r="490" spans="1:7">
      <c r="A490" t="s">
        <v>183</v>
      </c>
      <c r="B490" s="2" t="s">
        <v>68</v>
      </c>
      <c r="C490" s="3">
        <v>44177.520833333299</v>
      </c>
      <c r="D490" t="s">
        <v>72</v>
      </c>
      <c r="E490" t="s">
        <v>39</v>
      </c>
      <c r="F490" t="s">
        <v>70</v>
      </c>
      <c r="G490" t="s">
        <v>35</v>
      </c>
    </row>
    <row r="491" spans="1:7">
      <c r="A491" t="s">
        <v>184</v>
      </c>
      <c r="B491" s="2" t="s">
        <v>68</v>
      </c>
      <c r="C491" s="3">
        <v>44177.625</v>
      </c>
      <c r="D491" t="s">
        <v>61</v>
      </c>
      <c r="E491" t="s">
        <v>25</v>
      </c>
      <c r="F491" t="s">
        <v>29</v>
      </c>
      <c r="G491" t="s">
        <v>56</v>
      </c>
    </row>
    <row r="492" spans="1:7">
      <c r="A492" t="s">
        <v>185</v>
      </c>
      <c r="B492" s="2" t="s">
        <v>68</v>
      </c>
      <c r="C492" s="3">
        <v>44177.729166666701</v>
      </c>
      <c r="D492" t="s">
        <v>52</v>
      </c>
      <c r="E492" t="s">
        <v>53</v>
      </c>
      <c r="F492" t="s">
        <v>73</v>
      </c>
      <c r="G492" t="s">
        <v>116</v>
      </c>
    </row>
    <row r="493" spans="1:7">
      <c r="A493" t="s">
        <v>186</v>
      </c>
      <c r="B493" s="2" t="s">
        <v>68</v>
      </c>
      <c r="C493" s="3">
        <v>44177.833333333299</v>
      </c>
      <c r="D493" t="s">
        <v>47</v>
      </c>
      <c r="E493" t="s">
        <v>34</v>
      </c>
      <c r="F493" t="s">
        <v>43</v>
      </c>
      <c r="G493" t="s">
        <v>16</v>
      </c>
    </row>
    <row r="494" spans="1:7">
      <c r="A494" t="s">
        <v>187</v>
      </c>
      <c r="B494" s="2" t="s">
        <v>68</v>
      </c>
      <c r="C494" s="3">
        <v>44178.5</v>
      </c>
      <c r="D494" t="s">
        <v>58</v>
      </c>
      <c r="E494" t="s">
        <v>15</v>
      </c>
      <c r="F494" t="s">
        <v>38</v>
      </c>
      <c r="G494" t="s">
        <v>158</v>
      </c>
    </row>
    <row r="495" spans="1:7">
      <c r="A495" t="s">
        <v>188</v>
      </c>
      <c r="B495" s="2" t="s">
        <v>68</v>
      </c>
      <c r="C495" s="3">
        <v>44178.59375</v>
      </c>
      <c r="D495" t="s">
        <v>13</v>
      </c>
      <c r="E495" t="s">
        <v>14</v>
      </c>
      <c r="F495" t="s">
        <v>33</v>
      </c>
      <c r="G495" t="s">
        <v>84</v>
      </c>
    </row>
    <row r="496" spans="1:7">
      <c r="A496" t="s">
        <v>189</v>
      </c>
      <c r="B496" s="2" t="s">
        <v>68</v>
      </c>
      <c r="C496" s="3">
        <v>44178.6875</v>
      </c>
      <c r="D496" t="s">
        <v>8</v>
      </c>
      <c r="E496" t="s">
        <v>9</v>
      </c>
      <c r="F496" t="s">
        <v>19</v>
      </c>
      <c r="G496" t="s">
        <v>84</v>
      </c>
    </row>
    <row r="497" spans="1:7">
      <c r="A497" t="s">
        <v>190</v>
      </c>
      <c r="B497" s="2" t="s">
        <v>68</v>
      </c>
      <c r="C497" s="3">
        <v>44178.802083333299</v>
      </c>
      <c r="D497" t="s">
        <v>55</v>
      </c>
      <c r="E497" t="s">
        <v>10</v>
      </c>
      <c r="F497" t="s">
        <v>66</v>
      </c>
      <c r="G497" t="s">
        <v>35</v>
      </c>
    </row>
    <row r="498" spans="1:7">
      <c r="A498" t="s">
        <v>191</v>
      </c>
      <c r="B498" s="2" t="s">
        <v>68</v>
      </c>
      <c r="C498" s="3">
        <v>44178.802083333299</v>
      </c>
      <c r="D498" t="s">
        <v>65</v>
      </c>
      <c r="E498" t="s">
        <v>30</v>
      </c>
      <c r="F498" t="s">
        <v>42</v>
      </c>
      <c r="G498" t="s">
        <v>158</v>
      </c>
    </row>
    <row r="499" spans="1:7">
      <c r="A499" t="s">
        <v>192</v>
      </c>
      <c r="B499" s="2" t="s">
        <v>62</v>
      </c>
      <c r="C499" s="3">
        <v>44180.75</v>
      </c>
      <c r="D499" t="s">
        <v>72</v>
      </c>
      <c r="E499" t="s">
        <v>39</v>
      </c>
      <c r="F499" t="s">
        <v>43</v>
      </c>
      <c r="G499" t="s">
        <v>56</v>
      </c>
    </row>
    <row r="500" spans="1:7">
      <c r="A500" t="s">
        <v>193</v>
      </c>
      <c r="B500" s="2" t="s">
        <v>62</v>
      </c>
      <c r="C500" s="3">
        <v>44180.833333333299</v>
      </c>
      <c r="D500" t="s">
        <v>86</v>
      </c>
      <c r="E500" t="s">
        <v>73</v>
      </c>
      <c r="F500" t="s">
        <v>29</v>
      </c>
      <c r="G500" t="s">
        <v>84</v>
      </c>
    </row>
    <row r="501" spans="1:7">
      <c r="A501" t="s">
        <v>194</v>
      </c>
      <c r="B501" s="2" t="s">
        <v>62</v>
      </c>
      <c r="C501" s="3">
        <v>44181.75</v>
      </c>
      <c r="D501" t="s">
        <v>55</v>
      </c>
      <c r="E501" t="s">
        <v>10</v>
      </c>
      <c r="F501" t="s">
        <v>15</v>
      </c>
      <c r="G501" t="s">
        <v>84</v>
      </c>
    </row>
    <row r="502" spans="1:7">
      <c r="A502" t="s">
        <v>195</v>
      </c>
      <c r="B502" s="2" t="s">
        <v>62</v>
      </c>
      <c r="C502" s="3">
        <v>44181.75</v>
      </c>
      <c r="D502" t="s">
        <v>50</v>
      </c>
      <c r="E502" t="s">
        <v>20</v>
      </c>
      <c r="F502" t="s">
        <v>25</v>
      </c>
      <c r="G502" t="s">
        <v>48</v>
      </c>
    </row>
    <row r="503" spans="1:7">
      <c r="A503" t="s">
        <v>196</v>
      </c>
      <c r="B503" s="2" t="s">
        <v>62</v>
      </c>
      <c r="C503" s="3">
        <v>44181.75</v>
      </c>
      <c r="D503" t="s">
        <v>65</v>
      </c>
      <c r="E503" t="s">
        <v>30</v>
      </c>
      <c r="F503" t="s">
        <v>34</v>
      </c>
      <c r="G503" t="s">
        <v>26</v>
      </c>
    </row>
    <row r="504" spans="1:7">
      <c r="A504" t="s">
        <v>197</v>
      </c>
      <c r="B504" s="2" t="s">
        <v>62</v>
      </c>
      <c r="C504" s="3">
        <v>44181.833333333299</v>
      </c>
      <c r="D504" t="s">
        <v>8</v>
      </c>
      <c r="E504" t="s">
        <v>9</v>
      </c>
      <c r="F504" t="s">
        <v>42</v>
      </c>
      <c r="G504" t="s">
        <v>116</v>
      </c>
    </row>
    <row r="505" spans="1:7">
      <c r="A505" t="s">
        <v>198</v>
      </c>
      <c r="B505" s="2" t="s">
        <v>62</v>
      </c>
      <c r="C505" s="3">
        <v>44181.833333333299</v>
      </c>
      <c r="D505" t="s">
        <v>23</v>
      </c>
      <c r="E505" t="s">
        <v>24</v>
      </c>
      <c r="F505" t="s">
        <v>14</v>
      </c>
      <c r="G505" t="s">
        <v>84</v>
      </c>
    </row>
    <row r="506" spans="1:7">
      <c r="A506" t="s">
        <v>199</v>
      </c>
      <c r="B506" s="2" t="s">
        <v>62</v>
      </c>
      <c r="C506" s="3">
        <v>44181.833333333299</v>
      </c>
      <c r="D506" t="s">
        <v>18</v>
      </c>
      <c r="E506" t="s">
        <v>19</v>
      </c>
      <c r="F506" t="s">
        <v>33</v>
      </c>
      <c r="G506" t="s">
        <v>56</v>
      </c>
    </row>
    <row r="507" spans="1:7">
      <c r="A507" t="s">
        <v>200</v>
      </c>
      <c r="B507" s="2" t="s">
        <v>62</v>
      </c>
      <c r="C507" s="3">
        <v>44182.75</v>
      </c>
      <c r="D507" t="s">
        <v>69</v>
      </c>
      <c r="E507" t="s">
        <v>70</v>
      </c>
      <c r="F507" t="s">
        <v>66</v>
      </c>
      <c r="G507" t="s">
        <v>116</v>
      </c>
    </row>
    <row r="508" spans="1:7">
      <c r="A508" t="s">
        <v>201</v>
      </c>
      <c r="B508" s="2" t="s">
        <v>62</v>
      </c>
      <c r="C508" s="3">
        <v>44182.833333333299</v>
      </c>
      <c r="D508" t="s">
        <v>37</v>
      </c>
      <c r="E508" t="s">
        <v>38</v>
      </c>
      <c r="F508" t="s">
        <v>53</v>
      </c>
      <c r="G508" t="s">
        <v>75</v>
      </c>
    </row>
    <row r="509" spans="1:7">
      <c r="A509" t="s">
        <v>202</v>
      </c>
      <c r="B509" s="2" t="s">
        <v>45</v>
      </c>
      <c r="C509" s="3">
        <v>44184.520833333299</v>
      </c>
      <c r="D509" t="s">
        <v>13</v>
      </c>
      <c r="E509" t="s">
        <v>14</v>
      </c>
      <c r="F509" t="s">
        <v>19</v>
      </c>
      <c r="G509" t="s">
        <v>203</v>
      </c>
    </row>
    <row r="510" spans="1:7">
      <c r="A510" t="s">
        <v>204</v>
      </c>
      <c r="B510" s="2" t="s">
        <v>45</v>
      </c>
      <c r="C510" s="3">
        <v>44184.625</v>
      </c>
      <c r="D510" t="s">
        <v>58</v>
      </c>
      <c r="E510" t="s">
        <v>15</v>
      </c>
      <c r="F510" t="s">
        <v>73</v>
      </c>
      <c r="G510" t="s">
        <v>35</v>
      </c>
    </row>
    <row r="511" spans="1:7">
      <c r="A511" t="s">
        <v>205</v>
      </c>
      <c r="B511" s="2" t="s">
        <v>45</v>
      </c>
      <c r="C511" s="3">
        <v>44184.729166666701</v>
      </c>
      <c r="D511" t="s">
        <v>47</v>
      </c>
      <c r="E511" t="s">
        <v>34</v>
      </c>
      <c r="F511" t="s">
        <v>10</v>
      </c>
      <c r="G511" t="s">
        <v>56</v>
      </c>
    </row>
    <row r="512" spans="1:7">
      <c r="A512" t="s">
        <v>206</v>
      </c>
      <c r="B512" s="2" t="s">
        <v>45</v>
      </c>
      <c r="C512" s="3">
        <v>44184.833333333299</v>
      </c>
      <c r="D512" t="s">
        <v>61</v>
      </c>
      <c r="E512" t="s">
        <v>25</v>
      </c>
      <c r="F512" t="s">
        <v>9</v>
      </c>
      <c r="G512" t="s">
        <v>84</v>
      </c>
    </row>
    <row r="513" spans="1:7">
      <c r="A513" t="s">
        <v>207</v>
      </c>
      <c r="B513" s="2" t="s">
        <v>45</v>
      </c>
      <c r="C513" s="3">
        <v>44185.5</v>
      </c>
      <c r="D513" t="s">
        <v>41</v>
      </c>
      <c r="E513" t="s">
        <v>42</v>
      </c>
      <c r="F513" t="s">
        <v>38</v>
      </c>
      <c r="G513" t="s">
        <v>84</v>
      </c>
    </row>
    <row r="514" spans="1:7">
      <c r="A514" t="s">
        <v>208</v>
      </c>
      <c r="B514" s="2" t="s">
        <v>45</v>
      </c>
      <c r="C514" s="3">
        <v>44185.59375</v>
      </c>
      <c r="D514" t="s">
        <v>32</v>
      </c>
      <c r="E514" t="s">
        <v>33</v>
      </c>
      <c r="F514" t="s">
        <v>30</v>
      </c>
      <c r="G514" t="s">
        <v>26</v>
      </c>
    </row>
    <row r="515" spans="1:7">
      <c r="A515" t="s">
        <v>209</v>
      </c>
      <c r="B515" s="2" t="s">
        <v>45</v>
      </c>
      <c r="C515" s="3">
        <v>44185.6875</v>
      </c>
      <c r="D515" t="s">
        <v>52</v>
      </c>
      <c r="E515" t="s">
        <v>53</v>
      </c>
      <c r="F515" t="s">
        <v>20</v>
      </c>
      <c r="G515" t="s">
        <v>210</v>
      </c>
    </row>
    <row r="516" spans="1:7">
      <c r="A516" t="s">
        <v>211</v>
      </c>
      <c r="B516" s="2" t="s">
        <v>45</v>
      </c>
      <c r="C516" s="3">
        <v>44185.802083333299</v>
      </c>
      <c r="D516" t="s">
        <v>28</v>
      </c>
      <c r="E516" t="s">
        <v>29</v>
      </c>
      <c r="F516" t="s">
        <v>70</v>
      </c>
      <c r="G516" t="s">
        <v>11</v>
      </c>
    </row>
    <row r="517" spans="1:7">
      <c r="A517" t="s">
        <v>212</v>
      </c>
      <c r="B517" s="2" t="s">
        <v>45</v>
      </c>
      <c r="C517" s="3">
        <v>44186.729166666701</v>
      </c>
      <c r="D517" t="s">
        <v>81</v>
      </c>
      <c r="E517" t="s">
        <v>66</v>
      </c>
      <c r="F517" t="s">
        <v>39</v>
      </c>
      <c r="G517" t="s">
        <v>56</v>
      </c>
    </row>
    <row r="518" spans="1:7">
      <c r="A518" t="s">
        <v>213</v>
      </c>
      <c r="B518" s="2" t="s">
        <v>45</v>
      </c>
      <c r="C518" s="3">
        <v>44186.833333333299</v>
      </c>
      <c r="D518" t="s">
        <v>63</v>
      </c>
      <c r="E518" t="s">
        <v>43</v>
      </c>
      <c r="F518" t="s">
        <v>24</v>
      </c>
      <c r="G518" t="s">
        <v>158</v>
      </c>
    </row>
    <row r="519" spans="1:7">
      <c r="A519" t="s">
        <v>214</v>
      </c>
      <c r="B519" s="2" t="s">
        <v>49</v>
      </c>
      <c r="C519" s="3">
        <v>44191.520833333299</v>
      </c>
      <c r="D519" t="s">
        <v>65</v>
      </c>
      <c r="E519" t="s">
        <v>30</v>
      </c>
      <c r="F519" t="s">
        <v>53</v>
      </c>
      <c r="G519" t="s">
        <v>106</v>
      </c>
    </row>
    <row r="520" spans="1:7">
      <c r="A520" t="s">
        <v>215</v>
      </c>
      <c r="B520" s="2" t="s">
        <v>49</v>
      </c>
      <c r="C520" s="3">
        <v>44191.625</v>
      </c>
      <c r="D520" t="s">
        <v>69</v>
      </c>
      <c r="E520" t="s">
        <v>70</v>
      </c>
      <c r="F520" t="s">
        <v>14</v>
      </c>
      <c r="G520" t="s">
        <v>158</v>
      </c>
    </row>
    <row r="521" spans="1:7">
      <c r="A521" t="s">
        <v>216</v>
      </c>
      <c r="B521" s="2" t="s">
        <v>49</v>
      </c>
      <c r="C521" s="3">
        <v>44191.625</v>
      </c>
      <c r="D521" t="s">
        <v>8</v>
      </c>
      <c r="E521" t="s">
        <v>9</v>
      </c>
      <c r="F521" t="s">
        <v>15</v>
      </c>
      <c r="G521" t="s">
        <v>116</v>
      </c>
    </row>
    <row r="522" spans="1:7">
      <c r="A522" t="s">
        <v>217</v>
      </c>
      <c r="B522" s="2" t="s">
        <v>49</v>
      </c>
      <c r="C522" s="3">
        <v>44191.729166666701</v>
      </c>
      <c r="D522" t="s">
        <v>55</v>
      </c>
      <c r="E522" t="s">
        <v>10</v>
      </c>
      <c r="F522" t="s">
        <v>43</v>
      </c>
      <c r="G522" t="s">
        <v>91</v>
      </c>
    </row>
    <row r="523" spans="1:7">
      <c r="A523" t="s">
        <v>218</v>
      </c>
      <c r="B523" s="2" t="s">
        <v>49</v>
      </c>
      <c r="C523" s="3">
        <v>44191.833333333299</v>
      </c>
      <c r="D523" t="s">
        <v>86</v>
      </c>
      <c r="E523" t="s">
        <v>73</v>
      </c>
      <c r="F523" t="s">
        <v>25</v>
      </c>
      <c r="G523" t="s">
        <v>98</v>
      </c>
    </row>
    <row r="524" spans="1:7">
      <c r="A524" t="s">
        <v>219</v>
      </c>
      <c r="B524" s="2" t="s">
        <v>49</v>
      </c>
      <c r="C524" s="3">
        <v>44191.833333333299</v>
      </c>
      <c r="D524" t="s">
        <v>37</v>
      </c>
      <c r="E524" t="s">
        <v>38</v>
      </c>
      <c r="F524" t="s">
        <v>34</v>
      </c>
      <c r="G524" t="s">
        <v>35</v>
      </c>
    </row>
    <row r="525" spans="1:7">
      <c r="A525" t="s">
        <v>220</v>
      </c>
      <c r="B525" s="2" t="s">
        <v>49</v>
      </c>
      <c r="C525" s="3">
        <v>44192.5</v>
      </c>
      <c r="D525" t="s">
        <v>50</v>
      </c>
      <c r="E525" t="s">
        <v>20</v>
      </c>
      <c r="F525" t="s">
        <v>66</v>
      </c>
      <c r="G525" t="s">
        <v>16</v>
      </c>
    </row>
    <row r="526" spans="1:7">
      <c r="A526" t="s">
        <v>221</v>
      </c>
      <c r="B526" s="2" t="s">
        <v>49</v>
      </c>
      <c r="C526" s="3">
        <v>44192.59375</v>
      </c>
      <c r="D526" t="s">
        <v>23</v>
      </c>
      <c r="E526" t="s">
        <v>24</v>
      </c>
      <c r="F526" t="s">
        <v>42</v>
      </c>
      <c r="G526" t="s">
        <v>106</v>
      </c>
    </row>
    <row r="527" spans="1:7">
      <c r="A527" t="s">
        <v>222</v>
      </c>
      <c r="B527" s="2" t="s">
        <v>49</v>
      </c>
      <c r="C527" s="3">
        <v>44192.6875</v>
      </c>
      <c r="D527" t="s">
        <v>18</v>
      </c>
      <c r="E527" t="s">
        <v>19</v>
      </c>
      <c r="F527" t="s">
        <v>29</v>
      </c>
      <c r="G527" t="s">
        <v>84</v>
      </c>
    </row>
    <row r="528" spans="1:7">
      <c r="A528" t="s">
        <v>223</v>
      </c>
      <c r="B528" s="2" t="s">
        <v>49</v>
      </c>
      <c r="C528" s="3">
        <v>44192.802083333299</v>
      </c>
      <c r="D528" t="s">
        <v>72</v>
      </c>
      <c r="E528" t="s">
        <v>39</v>
      </c>
      <c r="F528" t="s">
        <v>33</v>
      </c>
      <c r="G528" t="s">
        <v>84</v>
      </c>
    </row>
    <row r="529" spans="1:7">
      <c r="A529" t="s">
        <v>224</v>
      </c>
      <c r="B529" s="2" t="s">
        <v>64</v>
      </c>
      <c r="C529" s="3">
        <v>44193.625</v>
      </c>
      <c r="D529" t="s">
        <v>13</v>
      </c>
      <c r="E529" t="s">
        <v>14</v>
      </c>
      <c r="F529" t="s">
        <v>30</v>
      </c>
      <c r="G529" t="s">
        <v>84</v>
      </c>
    </row>
    <row r="530" spans="1:7">
      <c r="A530" t="s">
        <v>225</v>
      </c>
      <c r="B530" s="2" t="s">
        <v>64</v>
      </c>
      <c r="C530" s="3">
        <v>44193.729166666701</v>
      </c>
      <c r="D530" t="s">
        <v>63</v>
      </c>
      <c r="E530" t="s">
        <v>43</v>
      </c>
      <c r="F530" t="s">
        <v>70</v>
      </c>
      <c r="G530" t="s">
        <v>84</v>
      </c>
    </row>
    <row r="531" spans="1:7">
      <c r="A531" t="s">
        <v>226</v>
      </c>
      <c r="B531" s="2" t="s">
        <v>64</v>
      </c>
      <c r="C531" s="3">
        <v>44194.75</v>
      </c>
      <c r="D531" t="s">
        <v>41</v>
      </c>
      <c r="E531" t="s">
        <v>42</v>
      </c>
      <c r="F531" t="s">
        <v>10</v>
      </c>
      <c r="G531" t="s">
        <v>35</v>
      </c>
    </row>
    <row r="532" spans="1:7">
      <c r="A532" t="s">
        <v>227</v>
      </c>
      <c r="B532" s="2" t="s">
        <v>64</v>
      </c>
      <c r="C532" s="3">
        <v>44194.75</v>
      </c>
      <c r="D532" t="s">
        <v>81</v>
      </c>
      <c r="E532" t="s">
        <v>66</v>
      </c>
      <c r="F532" t="s">
        <v>38</v>
      </c>
      <c r="G532" t="s">
        <v>16</v>
      </c>
    </row>
    <row r="533" spans="1:7">
      <c r="A533" t="s">
        <v>228</v>
      </c>
      <c r="B533" s="2" t="s">
        <v>64</v>
      </c>
      <c r="C533" s="3">
        <v>44194.75</v>
      </c>
      <c r="D533" t="s">
        <v>58</v>
      </c>
      <c r="E533" t="s">
        <v>15</v>
      </c>
      <c r="F533" t="s">
        <v>24</v>
      </c>
      <c r="G533" t="s">
        <v>116</v>
      </c>
    </row>
    <row r="534" spans="1:7">
      <c r="A534" t="s">
        <v>229</v>
      </c>
      <c r="B534" s="2" t="s">
        <v>64</v>
      </c>
      <c r="C534" s="3">
        <v>44194.75</v>
      </c>
      <c r="D534" t="s">
        <v>28</v>
      </c>
      <c r="E534" t="s">
        <v>29</v>
      </c>
      <c r="F534" t="s">
        <v>20</v>
      </c>
      <c r="G534" t="s">
        <v>230</v>
      </c>
    </row>
    <row r="535" spans="1:7">
      <c r="A535" t="s">
        <v>231</v>
      </c>
      <c r="B535" s="2" t="s">
        <v>64</v>
      </c>
      <c r="C535" s="3">
        <v>44194.833333333299</v>
      </c>
      <c r="D535" t="s">
        <v>52</v>
      </c>
      <c r="E535" t="s">
        <v>53</v>
      </c>
      <c r="F535" t="s">
        <v>39</v>
      </c>
      <c r="G535" t="s">
        <v>16</v>
      </c>
    </row>
    <row r="536" spans="1:7">
      <c r="A536" t="s">
        <v>232</v>
      </c>
      <c r="B536" s="2" t="s">
        <v>64</v>
      </c>
      <c r="C536" s="3">
        <v>44195.833333333336</v>
      </c>
      <c r="D536" t="s">
        <v>61</v>
      </c>
      <c r="E536" t="s">
        <v>25</v>
      </c>
      <c r="F536" t="s">
        <v>19</v>
      </c>
      <c r="G536" t="s">
        <v>116</v>
      </c>
    </row>
    <row r="537" spans="1:7">
      <c r="A537" t="s">
        <v>233</v>
      </c>
      <c r="B537" s="2" t="s">
        <v>51</v>
      </c>
      <c r="C537" s="3">
        <v>44197.729166666701</v>
      </c>
      <c r="D537" t="s">
        <v>47</v>
      </c>
      <c r="E537" t="s">
        <v>34</v>
      </c>
      <c r="F537" t="s">
        <v>24</v>
      </c>
      <c r="G537" t="s">
        <v>35</v>
      </c>
    </row>
    <row r="538" spans="1:7">
      <c r="A538" t="s">
        <v>234</v>
      </c>
      <c r="B538" s="2" t="s">
        <v>51</v>
      </c>
      <c r="C538" s="3">
        <v>44197.833333333299</v>
      </c>
      <c r="D538" t="s">
        <v>52</v>
      </c>
      <c r="E538" t="s">
        <v>53</v>
      </c>
      <c r="F538" t="s">
        <v>70</v>
      </c>
      <c r="G538" t="s">
        <v>56</v>
      </c>
    </row>
    <row r="539" spans="1:7">
      <c r="A539" t="s">
        <v>235</v>
      </c>
      <c r="B539" s="2" t="s">
        <v>51</v>
      </c>
      <c r="C539" s="3">
        <v>44198.520833333299</v>
      </c>
      <c r="D539" s="5" t="s">
        <v>32</v>
      </c>
      <c r="E539" t="s">
        <v>33</v>
      </c>
      <c r="F539" t="s">
        <v>20</v>
      </c>
      <c r="G539" t="s">
        <v>158</v>
      </c>
    </row>
    <row r="540" spans="1:7">
      <c r="A540" t="s">
        <v>236</v>
      </c>
      <c r="B540" s="2" t="s">
        <v>51</v>
      </c>
      <c r="C540" s="3">
        <v>44198.625</v>
      </c>
      <c r="D540" t="s">
        <v>13</v>
      </c>
      <c r="E540" t="s">
        <v>14</v>
      </c>
      <c r="F540" t="s">
        <v>38</v>
      </c>
      <c r="G540" t="s">
        <v>98</v>
      </c>
    </row>
    <row r="541" spans="1:7">
      <c r="A541" t="s">
        <v>237</v>
      </c>
      <c r="B541" s="2" t="s">
        <v>51</v>
      </c>
      <c r="C541" s="3">
        <v>44198.729166666701</v>
      </c>
      <c r="D541" t="s">
        <v>41</v>
      </c>
      <c r="E541" t="s">
        <v>42</v>
      </c>
      <c r="F541" t="s">
        <v>39</v>
      </c>
      <c r="G541" t="s">
        <v>79</v>
      </c>
    </row>
    <row r="542" spans="1:7">
      <c r="A542" t="s">
        <v>238</v>
      </c>
      <c r="B542" s="2" t="s">
        <v>51</v>
      </c>
      <c r="C542" s="3">
        <v>44198.833333333299</v>
      </c>
      <c r="D542" t="s">
        <v>28</v>
      </c>
      <c r="E542" t="s">
        <v>29</v>
      </c>
      <c r="F542" t="s">
        <v>10</v>
      </c>
      <c r="G542" t="s">
        <v>239</v>
      </c>
    </row>
    <row r="543" spans="1:7">
      <c r="A543" t="s">
        <v>240</v>
      </c>
      <c r="B543" s="2" t="s">
        <v>51</v>
      </c>
      <c r="C543" s="3">
        <v>44199.59375</v>
      </c>
      <c r="D543" t="s">
        <v>61</v>
      </c>
      <c r="E543" t="s">
        <v>25</v>
      </c>
      <c r="F543" t="s">
        <v>30</v>
      </c>
      <c r="G543" t="s">
        <v>77</v>
      </c>
    </row>
    <row r="544" spans="1:7">
      <c r="A544" t="s">
        <v>241</v>
      </c>
      <c r="B544" s="2" t="s">
        <v>51</v>
      </c>
      <c r="C544" s="3">
        <v>44199.6875</v>
      </c>
      <c r="D544" t="s">
        <v>63</v>
      </c>
      <c r="E544" t="s">
        <v>43</v>
      </c>
      <c r="F544" t="s">
        <v>73</v>
      </c>
      <c r="G544" t="s">
        <v>44</v>
      </c>
    </row>
    <row r="545" spans="1:7">
      <c r="A545" t="s">
        <v>242</v>
      </c>
      <c r="B545" s="2" t="s">
        <v>51</v>
      </c>
      <c r="C545" s="3">
        <v>44200.833333333299</v>
      </c>
      <c r="D545" t="s">
        <v>58</v>
      </c>
      <c r="E545" t="s">
        <v>15</v>
      </c>
      <c r="F545" t="s">
        <v>19</v>
      </c>
      <c r="G545" t="s">
        <v>16</v>
      </c>
    </row>
    <row r="546" spans="1:7">
      <c r="A546" t="s">
        <v>243</v>
      </c>
      <c r="B546" s="2" t="s">
        <v>60</v>
      </c>
      <c r="C546" s="3">
        <v>44208.75</v>
      </c>
      <c r="D546" t="s">
        <v>37</v>
      </c>
      <c r="E546" t="s">
        <v>38</v>
      </c>
      <c r="F546" t="s">
        <v>25</v>
      </c>
      <c r="G546" t="s">
        <v>16</v>
      </c>
    </row>
    <row r="547" spans="1:7">
      <c r="A547" t="s">
        <v>7</v>
      </c>
      <c r="B547" s="2" t="s">
        <v>60</v>
      </c>
      <c r="C547" s="3">
        <v>44208.84375</v>
      </c>
      <c r="D547" t="s">
        <v>81</v>
      </c>
      <c r="E547" t="s">
        <v>66</v>
      </c>
      <c r="F547" t="s">
        <v>53</v>
      </c>
      <c r="G547" t="s">
        <v>35</v>
      </c>
    </row>
    <row r="548" spans="1:7">
      <c r="A548" t="s">
        <v>244</v>
      </c>
      <c r="B548" s="2" t="s">
        <v>60</v>
      </c>
      <c r="C548" s="3">
        <v>44208.84375</v>
      </c>
      <c r="D548" t="s">
        <v>72</v>
      </c>
      <c r="E548" t="s">
        <v>39</v>
      </c>
      <c r="F548" t="s">
        <v>34</v>
      </c>
      <c r="G548" t="s">
        <v>77</v>
      </c>
    </row>
    <row r="549" spans="1:7">
      <c r="A549" t="s">
        <v>245</v>
      </c>
      <c r="B549" s="2" t="s">
        <v>60</v>
      </c>
      <c r="C549" s="3">
        <v>44209.75</v>
      </c>
      <c r="D549" t="s">
        <v>86</v>
      </c>
      <c r="E549" t="s">
        <v>73</v>
      </c>
      <c r="F549" t="s">
        <v>42</v>
      </c>
      <c r="G549" t="s">
        <v>16</v>
      </c>
    </row>
    <row r="550" spans="1:7">
      <c r="A550" t="s">
        <v>246</v>
      </c>
      <c r="B550" s="2" t="s">
        <v>60</v>
      </c>
      <c r="C550" s="3">
        <v>44209.84375</v>
      </c>
      <c r="D550" t="s">
        <v>32</v>
      </c>
      <c r="E550" t="s">
        <v>33</v>
      </c>
      <c r="F550" t="s">
        <v>9</v>
      </c>
      <c r="G550" t="s">
        <v>84</v>
      </c>
    </row>
    <row r="551" spans="1:7">
      <c r="A551" t="s">
        <v>247</v>
      </c>
      <c r="B551" s="2" t="s">
        <v>60</v>
      </c>
      <c r="C551" s="3">
        <v>44210.833333333299</v>
      </c>
      <c r="D551" t="s">
        <v>55</v>
      </c>
      <c r="E551" t="s">
        <v>10</v>
      </c>
      <c r="F551" t="s">
        <v>14</v>
      </c>
      <c r="G551" t="s">
        <v>116</v>
      </c>
    </row>
    <row r="552" spans="1:7">
      <c r="A552" t="s">
        <v>248</v>
      </c>
      <c r="B552" s="2" t="s">
        <v>57</v>
      </c>
      <c r="C552" s="3">
        <v>44212.520833333299</v>
      </c>
      <c r="D552" t="s">
        <v>72</v>
      </c>
      <c r="E552" t="s">
        <v>39</v>
      </c>
      <c r="F552" t="s">
        <v>29</v>
      </c>
      <c r="G552" t="s">
        <v>75</v>
      </c>
    </row>
    <row r="553" spans="1:7">
      <c r="A553" t="s">
        <v>249</v>
      </c>
      <c r="B553" s="2" t="s">
        <v>57</v>
      </c>
      <c r="C553" s="3">
        <v>44212.625</v>
      </c>
      <c r="D553" t="s">
        <v>50</v>
      </c>
      <c r="E553" t="s">
        <v>20</v>
      </c>
      <c r="F553" t="s">
        <v>42</v>
      </c>
      <c r="G553" t="s">
        <v>35</v>
      </c>
    </row>
    <row r="554" spans="1:7">
      <c r="A554" t="s">
        <v>250</v>
      </c>
      <c r="B554" s="2" t="s">
        <v>57</v>
      </c>
      <c r="C554" s="3">
        <v>44212.625</v>
      </c>
      <c r="D554" t="s">
        <v>23</v>
      </c>
      <c r="E554" t="s">
        <v>24</v>
      </c>
      <c r="F554" t="s">
        <v>66</v>
      </c>
      <c r="G554" t="s">
        <v>16</v>
      </c>
    </row>
    <row r="555" spans="1:7">
      <c r="A555" t="s">
        <v>251</v>
      </c>
      <c r="B555" s="2" t="s">
        <v>57</v>
      </c>
      <c r="C555" s="3">
        <v>44212.729166666701</v>
      </c>
      <c r="D555" t="s">
        <v>8</v>
      </c>
      <c r="E555" t="s">
        <v>9</v>
      </c>
      <c r="F555" t="s">
        <v>43</v>
      </c>
      <c r="G555" t="s">
        <v>35</v>
      </c>
    </row>
    <row r="556" spans="1:7">
      <c r="A556" t="s">
        <v>252</v>
      </c>
      <c r="B556" s="2" t="s">
        <v>57</v>
      </c>
      <c r="C556" s="3">
        <v>44212.833333333299</v>
      </c>
      <c r="D556" t="s">
        <v>65</v>
      </c>
      <c r="E556" t="s">
        <v>30</v>
      </c>
      <c r="F556" t="s">
        <v>15</v>
      </c>
      <c r="G556" t="s">
        <v>98</v>
      </c>
    </row>
    <row r="557" spans="1:7">
      <c r="A557" t="s">
        <v>253</v>
      </c>
      <c r="B557" s="2" t="s">
        <v>57</v>
      </c>
      <c r="C557" s="3">
        <v>44213.583333333299</v>
      </c>
      <c r="D557" t="s">
        <v>37</v>
      </c>
      <c r="E557" t="s">
        <v>38</v>
      </c>
      <c r="F557" t="s">
        <v>33</v>
      </c>
      <c r="G557" t="s">
        <v>44</v>
      </c>
    </row>
    <row r="558" spans="1:7">
      <c r="A558" t="s">
        <v>254</v>
      </c>
      <c r="B558" s="2" t="s">
        <v>57</v>
      </c>
      <c r="C558" s="3">
        <v>44213.6875</v>
      </c>
      <c r="D558" t="s">
        <v>18</v>
      </c>
      <c r="E558" t="s">
        <v>19</v>
      </c>
      <c r="F558" t="s">
        <v>53</v>
      </c>
      <c r="G558" t="s">
        <v>116</v>
      </c>
    </row>
    <row r="559" spans="1:7">
      <c r="A559" t="s">
        <v>255</v>
      </c>
      <c r="B559" s="2" t="s">
        <v>57</v>
      </c>
      <c r="C559" s="3">
        <v>44213.802083333299</v>
      </c>
      <c r="D559" t="s">
        <v>86</v>
      </c>
      <c r="E559" t="s">
        <v>73</v>
      </c>
      <c r="F559" t="s">
        <v>14</v>
      </c>
      <c r="G559" t="s">
        <v>88</v>
      </c>
    </row>
    <row r="560" spans="1:7">
      <c r="A560" t="s">
        <v>256</v>
      </c>
      <c r="B560" s="2" t="s">
        <v>57</v>
      </c>
      <c r="C560" s="3">
        <v>44214.833333333299</v>
      </c>
      <c r="D560" t="s">
        <v>55</v>
      </c>
      <c r="E560" t="s">
        <v>10</v>
      </c>
      <c r="F560" t="s">
        <v>25</v>
      </c>
      <c r="G560" t="s">
        <v>158</v>
      </c>
    </row>
    <row r="561" spans="1:7">
      <c r="A561" t="s">
        <v>257</v>
      </c>
      <c r="B561" s="2" t="s">
        <v>57</v>
      </c>
      <c r="C561" s="3">
        <v>44215.75</v>
      </c>
      <c r="D561" t="s">
        <v>23</v>
      </c>
      <c r="E561" t="s">
        <v>24</v>
      </c>
      <c r="F561" t="s">
        <v>29</v>
      </c>
      <c r="G561" t="s">
        <v>56</v>
      </c>
    </row>
    <row r="562" spans="1:7">
      <c r="A562" t="s">
        <v>258</v>
      </c>
      <c r="B562" s="2" t="s">
        <v>57</v>
      </c>
      <c r="C562" s="3">
        <v>44215.84375</v>
      </c>
      <c r="D562" t="s">
        <v>65</v>
      </c>
      <c r="E562" t="s">
        <v>30</v>
      </c>
      <c r="F562" t="s">
        <v>43</v>
      </c>
      <c r="G562" t="s">
        <v>98</v>
      </c>
    </row>
    <row r="563" spans="1:7">
      <c r="A563" t="s">
        <v>46</v>
      </c>
      <c r="B563" s="2" t="s">
        <v>57</v>
      </c>
      <c r="C563" s="3">
        <v>44216.75</v>
      </c>
      <c r="D563" t="s">
        <v>86</v>
      </c>
      <c r="E563" t="s">
        <v>73</v>
      </c>
      <c r="F563" t="s">
        <v>70</v>
      </c>
      <c r="G563" t="s">
        <v>98</v>
      </c>
    </row>
    <row r="564" spans="1:7">
      <c r="A564" t="s">
        <v>259</v>
      </c>
      <c r="B564" s="2" t="s">
        <v>57</v>
      </c>
      <c r="C564" s="3">
        <v>44216.84375</v>
      </c>
      <c r="D564" t="s">
        <v>8</v>
      </c>
      <c r="E564" t="s">
        <v>9</v>
      </c>
      <c r="F564" t="s">
        <v>53</v>
      </c>
      <c r="G564" t="s">
        <v>77</v>
      </c>
    </row>
    <row r="565" spans="1:7">
      <c r="A565" t="s">
        <v>260</v>
      </c>
      <c r="B565" s="2" t="s">
        <v>57</v>
      </c>
      <c r="C565" s="3">
        <v>44217.833333333299</v>
      </c>
      <c r="D565" t="s">
        <v>18</v>
      </c>
      <c r="E565" t="s">
        <v>19</v>
      </c>
      <c r="F565" t="s">
        <v>66</v>
      </c>
      <c r="G565" t="s">
        <v>35</v>
      </c>
    </row>
    <row r="566" spans="1:7">
      <c r="A566" t="s">
        <v>261</v>
      </c>
      <c r="B566" s="2" t="s">
        <v>57</v>
      </c>
      <c r="C566" s="3">
        <v>44219.833333333299</v>
      </c>
      <c r="D566" t="s">
        <v>69</v>
      </c>
      <c r="E566" t="s">
        <v>70</v>
      </c>
      <c r="F566" t="s">
        <v>25</v>
      </c>
      <c r="G566" t="s">
        <v>98</v>
      </c>
    </row>
    <row r="567" spans="1:7">
      <c r="A567" t="s">
        <v>262</v>
      </c>
      <c r="B567" s="2" t="s">
        <v>71</v>
      </c>
      <c r="C567" s="3">
        <v>44222.75</v>
      </c>
      <c r="D567" t="s">
        <v>61</v>
      </c>
      <c r="E567" t="s">
        <v>25</v>
      </c>
      <c r="F567" t="s">
        <v>20</v>
      </c>
      <c r="G567" t="s">
        <v>77</v>
      </c>
    </row>
    <row r="568" spans="1:7">
      <c r="A568" t="s">
        <v>263</v>
      </c>
      <c r="B568" s="2" t="s">
        <v>71</v>
      </c>
      <c r="C568" s="3">
        <v>44222.75</v>
      </c>
      <c r="D568" t="s">
        <v>13</v>
      </c>
      <c r="E568" t="s">
        <v>14</v>
      </c>
      <c r="F568" t="s">
        <v>24</v>
      </c>
      <c r="G568" t="s">
        <v>75</v>
      </c>
    </row>
    <row r="569" spans="1:7">
      <c r="A569" t="s">
        <v>264</v>
      </c>
      <c r="B569" s="2" t="s">
        <v>71</v>
      </c>
      <c r="C569" s="3">
        <v>44222.84375</v>
      </c>
      <c r="D569" t="s">
        <v>28</v>
      </c>
      <c r="E569" t="s">
        <v>29</v>
      </c>
      <c r="F569" t="s">
        <v>73</v>
      </c>
      <c r="G569" t="s">
        <v>230</v>
      </c>
    </row>
    <row r="570" spans="1:7">
      <c r="A570" t="s">
        <v>265</v>
      </c>
      <c r="B570" s="2" t="s">
        <v>71</v>
      </c>
      <c r="C570" s="3">
        <v>44222.84375</v>
      </c>
      <c r="D570" t="s">
        <v>58</v>
      </c>
      <c r="E570" t="s">
        <v>15</v>
      </c>
      <c r="F570" t="s">
        <v>10</v>
      </c>
      <c r="G570" t="s">
        <v>44</v>
      </c>
    </row>
    <row r="571" spans="1:7">
      <c r="A571" t="s">
        <v>266</v>
      </c>
      <c r="B571" s="2" t="s">
        <v>71</v>
      </c>
      <c r="C571" s="3">
        <v>44223.75</v>
      </c>
      <c r="D571" t="s">
        <v>81</v>
      </c>
      <c r="E571" t="s">
        <v>66</v>
      </c>
      <c r="F571" t="s">
        <v>70</v>
      </c>
      <c r="G571" t="s">
        <v>267</v>
      </c>
    </row>
    <row r="572" spans="1:7">
      <c r="A572" t="s">
        <v>268</v>
      </c>
      <c r="B572" s="2" t="s">
        <v>71</v>
      </c>
      <c r="C572" s="3">
        <v>44223.75</v>
      </c>
      <c r="D572" t="s">
        <v>63</v>
      </c>
      <c r="E572" t="s">
        <v>43</v>
      </c>
      <c r="F572" t="s">
        <v>39</v>
      </c>
      <c r="G572" t="s">
        <v>116</v>
      </c>
    </row>
    <row r="573" spans="1:7">
      <c r="A573" t="s">
        <v>269</v>
      </c>
      <c r="B573" s="2" t="s">
        <v>71</v>
      </c>
      <c r="C573" s="3">
        <v>44223.8125</v>
      </c>
      <c r="D573" t="s">
        <v>41</v>
      </c>
      <c r="E573" t="s">
        <v>42</v>
      </c>
      <c r="F573" t="s">
        <v>9</v>
      </c>
      <c r="G573" t="s">
        <v>116</v>
      </c>
    </row>
    <row r="574" spans="1:7">
      <c r="A574" t="s">
        <v>270</v>
      </c>
      <c r="B574" s="2" t="s">
        <v>71</v>
      </c>
      <c r="C574" s="3">
        <v>44223.84375</v>
      </c>
      <c r="D574" t="s">
        <v>47</v>
      </c>
      <c r="E574" t="s">
        <v>34</v>
      </c>
      <c r="F574" t="s">
        <v>30</v>
      </c>
      <c r="G574" t="s">
        <v>84</v>
      </c>
    </row>
    <row r="575" spans="1:7">
      <c r="A575" t="s">
        <v>271</v>
      </c>
      <c r="B575" s="2" t="s">
        <v>71</v>
      </c>
      <c r="C575" s="3">
        <v>44223.84375</v>
      </c>
      <c r="D575" t="s">
        <v>52</v>
      </c>
      <c r="E575" t="s">
        <v>53</v>
      </c>
      <c r="F575" t="s">
        <v>38</v>
      </c>
      <c r="G575" t="s">
        <v>77</v>
      </c>
    </row>
    <row r="576" spans="1:7">
      <c r="A576" t="s">
        <v>272</v>
      </c>
      <c r="B576" s="2" t="s">
        <v>71</v>
      </c>
      <c r="C576" s="3">
        <v>44224.833333333299</v>
      </c>
      <c r="D576" t="s">
        <v>32</v>
      </c>
      <c r="E576" t="s">
        <v>33</v>
      </c>
      <c r="F576" t="s">
        <v>19</v>
      </c>
      <c r="G576" t="s">
        <v>44</v>
      </c>
    </row>
    <row r="577" spans="1:7">
      <c r="A577" t="s">
        <v>273</v>
      </c>
      <c r="B577" s="2" t="s">
        <v>74</v>
      </c>
      <c r="C577" s="3">
        <v>44226.520833333299</v>
      </c>
      <c r="D577" t="s">
        <v>47</v>
      </c>
      <c r="E577" t="s">
        <v>34</v>
      </c>
      <c r="F577" t="s">
        <v>25</v>
      </c>
      <c r="G577" t="s">
        <v>26</v>
      </c>
    </row>
    <row r="578" spans="1:7">
      <c r="A578" t="s">
        <v>274</v>
      </c>
      <c r="B578" s="2" t="s">
        <v>74</v>
      </c>
      <c r="C578" s="3">
        <v>44226.625</v>
      </c>
      <c r="D578" t="s">
        <v>13</v>
      </c>
      <c r="E578" t="s">
        <v>14</v>
      </c>
      <c r="F578" t="s">
        <v>39</v>
      </c>
      <c r="G578" t="s">
        <v>16</v>
      </c>
    </row>
    <row r="579" spans="1:7">
      <c r="A579" t="s">
        <v>275</v>
      </c>
      <c r="B579" s="2" t="s">
        <v>74</v>
      </c>
      <c r="C579" s="3">
        <v>44226.625</v>
      </c>
      <c r="D579" t="s">
        <v>86</v>
      </c>
      <c r="E579" t="s">
        <v>73</v>
      </c>
      <c r="F579" t="s">
        <v>38</v>
      </c>
      <c r="G579" t="s">
        <v>16</v>
      </c>
    </row>
    <row r="580" spans="1:7">
      <c r="A580" t="s">
        <v>276</v>
      </c>
      <c r="B580" s="2" t="s">
        <v>74</v>
      </c>
      <c r="C580" s="3">
        <v>44226.625</v>
      </c>
      <c r="D580" t="s">
        <v>28</v>
      </c>
      <c r="E580" t="s">
        <v>29</v>
      </c>
      <c r="F580" t="s">
        <v>9</v>
      </c>
      <c r="G580" t="s">
        <v>106</v>
      </c>
    </row>
    <row r="581" spans="1:7">
      <c r="A581" t="s">
        <v>277</v>
      </c>
      <c r="B581" s="2" t="s">
        <v>74</v>
      </c>
      <c r="C581" s="3">
        <v>44226.729166666701</v>
      </c>
      <c r="D581" t="s">
        <v>55</v>
      </c>
      <c r="E581" t="s">
        <v>10</v>
      </c>
      <c r="F581" t="s">
        <v>53</v>
      </c>
      <c r="G581" t="s">
        <v>116</v>
      </c>
    </row>
    <row r="582" spans="1:7">
      <c r="A582" t="s">
        <v>278</v>
      </c>
      <c r="B582" s="2" t="s">
        <v>74</v>
      </c>
      <c r="C582" s="3">
        <v>44226.833333333299</v>
      </c>
      <c r="D582" t="s">
        <v>58</v>
      </c>
      <c r="E582" t="s">
        <v>15</v>
      </c>
      <c r="F582" t="s">
        <v>70</v>
      </c>
      <c r="G582" t="s">
        <v>35</v>
      </c>
    </row>
    <row r="583" spans="1:7">
      <c r="A583" t="s">
        <v>279</v>
      </c>
      <c r="B583" s="2" t="s">
        <v>74</v>
      </c>
      <c r="C583" s="3">
        <v>44227.5</v>
      </c>
      <c r="D583" t="s">
        <v>63</v>
      </c>
      <c r="E583" t="s">
        <v>43</v>
      </c>
      <c r="F583" t="s">
        <v>66</v>
      </c>
      <c r="G583" t="s">
        <v>98</v>
      </c>
    </row>
    <row r="584" spans="1:7">
      <c r="A584" t="s">
        <v>280</v>
      </c>
      <c r="B584" s="2" t="s">
        <v>74</v>
      </c>
      <c r="C584" s="3">
        <v>44227.583333333299</v>
      </c>
      <c r="D584" t="s">
        <v>65</v>
      </c>
      <c r="E584" t="s">
        <v>30</v>
      </c>
      <c r="F584" t="s">
        <v>20</v>
      </c>
      <c r="G584" t="s">
        <v>44</v>
      </c>
    </row>
    <row r="585" spans="1:7">
      <c r="A585" t="s">
        <v>281</v>
      </c>
      <c r="B585" s="2" t="s">
        <v>74</v>
      </c>
      <c r="C585" s="3">
        <v>44227.6875</v>
      </c>
      <c r="D585" t="s">
        <v>23</v>
      </c>
      <c r="E585" t="s">
        <v>24</v>
      </c>
      <c r="F585" t="s">
        <v>19</v>
      </c>
      <c r="G585" t="s">
        <v>44</v>
      </c>
    </row>
    <row r="586" spans="1:7">
      <c r="A586" t="s">
        <v>282</v>
      </c>
      <c r="B586" s="2" t="s">
        <v>74</v>
      </c>
      <c r="C586" s="3">
        <v>44227.802083333299</v>
      </c>
      <c r="D586" t="s">
        <v>41</v>
      </c>
      <c r="E586" t="s">
        <v>42</v>
      </c>
      <c r="F586" t="s">
        <v>33</v>
      </c>
      <c r="G586" t="s">
        <v>16</v>
      </c>
    </row>
    <row r="587" spans="1:7">
      <c r="A587" t="s">
        <v>283</v>
      </c>
      <c r="B587" s="2" t="s">
        <v>80</v>
      </c>
      <c r="C587" s="3">
        <v>44229.75</v>
      </c>
      <c r="D587" t="s">
        <v>37</v>
      </c>
      <c r="E587" t="s">
        <v>38</v>
      </c>
      <c r="F587" t="s">
        <v>29</v>
      </c>
      <c r="G587" t="s">
        <v>56</v>
      </c>
    </row>
    <row r="588" spans="1:7">
      <c r="A588" t="s">
        <v>284</v>
      </c>
      <c r="B588" s="2" t="s">
        <v>80</v>
      </c>
      <c r="C588" s="3">
        <v>44229.75</v>
      </c>
      <c r="D588" t="s">
        <v>72</v>
      </c>
      <c r="E588" t="s">
        <v>39</v>
      </c>
      <c r="F588" t="s">
        <v>10</v>
      </c>
      <c r="G588" t="s">
        <v>56</v>
      </c>
    </row>
    <row r="589" spans="1:7">
      <c r="A589" t="s">
        <v>285</v>
      </c>
      <c r="B589" s="2" t="s">
        <v>80</v>
      </c>
      <c r="C589" s="3">
        <v>44229.84375</v>
      </c>
      <c r="D589" t="s">
        <v>52</v>
      </c>
      <c r="E589" t="s">
        <v>53</v>
      </c>
      <c r="F589" t="s">
        <v>15</v>
      </c>
      <c r="G589" t="s">
        <v>286</v>
      </c>
    </row>
    <row r="590" spans="1:7">
      <c r="A590" t="s">
        <v>287</v>
      </c>
      <c r="B590" s="2" t="s">
        <v>80</v>
      </c>
      <c r="C590" s="3">
        <v>44229.84375</v>
      </c>
      <c r="D590" t="s">
        <v>61</v>
      </c>
      <c r="E590" t="s">
        <v>25</v>
      </c>
      <c r="F590" t="s">
        <v>14</v>
      </c>
      <c r="G590" t="s">
        <v>77</v>
      </c>
    </row>
    <row r="591" spans="1:7">
      <c r="A591" t="s">
        <v>288</v>
      </c>
      <c r="B591" s="2" t="s">
        <v>80</v>
      </c>
      <c r="C591" s="3">
        <v>44230.75</v>
      </c>
      <c r="D591" t="s">
        <v>81</v>
      </c>
      <c r="E591" t="s">
        <v>66</v>
      </c>
      <c r="F591" t="s">
        <v>73</v>
      </c>
      <c r="G591" t="s">
        <v>26</v>
      </c>
    </row>
    <row r="592" spans="1:7">
      <c r="A592" t="s">
        <v>289</v>
      </c>
      <c r="B592" s="2" t="s">
        <v>80</v>
      </c>
      <c r="C592" s="3">
        <v>44230.75</v>
      </c>
      <c r="D592" t="s">
        <v>8</v>
      </c>
      <c r="E592" t="s">
        <v>9</v>
      </c>
      <c r="F592" t="s">
        <v>30</v>
      </c>
      <c r="G592" t="s">
        <v>26</v>
      </c>
    </row>
    <row r="593" spans="1:7">
      <c r="A593" t="s">
        <v>290</v>
      </c>
      <c r="B593" s="2" t="s">
        <v>80</v>
      </c>
      <c r="C593" s="3">
        <v>44230.8125</v>
      </c>
      <c r="D593" t="s">
        <v>50</v>
      </c>
      <c r="E593" t="s">
        <v>20</v>
      </c>
      <c r="F593" t="s">
        <v>34</v>
      </c>
      <c r="G593" t="s">
        <v>77</v>
      </c>
    </row>
    <row r="594" spans="1:7">
      <c r="A594" t="s">
        <v>291</v>
      </c>
      <c r="B594" s="2" t="s">
        <v>80</v>
      </c>
      <c r="C594" s="3">
        <v>44230.84375</v>
      </c>
      <c r="D594" t="s">
        <v>69</v>
      </c>
      <c r="E594" t="s">
        <v>70</v>
      </c>
      <c r="F594" t="s">
        <v>24</v>
      </c>
      <c r="G594" t="s">
        <v>44</v>
      </c>
    </row>
    <row r="595" spans="1:7">
      <c r="A595" t="s">
        <v>292</v>
      </c>
      <c r="B595" s="2" t="s">
        <v>80</v>
      </c>
      <c r="C595" s="3">
        <v>44230.84375</v>
      </c>
      <c r="D595" t="s">
        <v>18</v>
      </c>
      <c r="E595" t="s">
        <v>19</v>
      </c>
      <c r="F595" t="s">
        <v>42</v>
      </c>
      <c r="G595" t="s">
        <v>35</v>
      </c>
    </row>
    <row r="596" spans="1:7">
      <c r="A596" t="s">
        <v>293</v>
      </c>
      <c r="B596" s="2" t="s">
        <v>80</v>
      </c>
      <c r="C596" s="3">
        <v>44231.833333333299</v>
      </c>
      <c r="D596" t="s">
        <v>32</v>
      </c>
      <c r="E596" t="s">
        <v>33</v>
      </c>
      <c r="F596" t="s">
        <v>43</v>
      </c>
      <c r="G596" t="s">
        <v>35</v>
      </c>
    </row>
    <row r="597" spans="1:7">
      <c r="A597" t="s">
        <v>294</v>
      </c>
      <c r="B597" s="2" t="s">
        <v>76</v>
      </c>
      <c r="C597" s="3">
        <v>44233.520833333299</v>
      </c>
      <c r="D597" t="s">
        <v>69</v>
      </c>
      <c r="E597" t="s">
        <v>70</v>
      </c>
      <c r="F597" t="s">
        <v>10</v>
      </c>
      <c r="G597" t="s">
        <v>16</v>
      </c>
    </row>
    <row r="598" spans="1:7">
      <c r="A598" t="s">
        <v>295</v>
      </c>
      <c r="B598" s="2" t="s">
        <v>76</v>
      </c>
      <c r="C598" s="3">
        <v>44233.625</v>
      </c>
      <c r="D598" t="s">
        <v>81</v>
      </c>
      <c r="E598" t="s">
        <v>66</v>
      </c>
      <c r="F598" t="s">
        <v>42</v>
      </c>
      <c r="G598" t="s">
        <v>84</v>
      </c>
    </row>
    <row r="599" spans="1:7">
      <c r="A599" t="s">
        <v>296</v>
      </c>
      <c r="B599" s="2" t="s">
        <v>76</v>
      </c>
      <c r="C599" s="3">
        <v>44233.625</v>
      </c>
      <c r="D599" t="s">
        <v>61</v>
      </c>
      <c r="E599" t="s">
        <v>25</v>
      </c>
      <c r="F599" t="s">
        <v>15</v>
      </c>
      <c r="G599" t="s">
        <v>267</v>
      </c>
    </row>
    <row r="600" spans="1:7">
      <c r="A600" t="s">
        <v>297</v>
      </c>
      <c r="B600" s="2" t="s">
        <v>76</v>
      </c>
      <c r="C600" s="3">
        <v>44233.729166666701</v>
      </c>
      <c r="D600" t="s">
        <v>8</v>
      </c>
      <c r="E600" t="s">
        <v>9</v>
      </c>
      <c r="F600" t="s">
        <v>24</v>
      </c>
      <c r="G600" t="s">
        <v>116</v>
      </c>
    </row>
    <row r="601" spans="1:7">
      <c r="A601" t="s">
        <v>298</v>
      </c>
      <c r="B601" s="2" t="s">
        <v>76</v>
      </c>
      <c r="C601" s="3">
        <v>44233.833333333299</v>
      </c>
      <c r="D601" t="s">
        <v>52</v>
      </c>
      <c r="E601" t="s">
        <v>53</v>
      </c>
      <c r="F601" t="s">
        <v>34</v>
      </c>
      <c r="G601" t="s">
        <v>79</v>
      </c>
    </row>
    <row r="602" spans="1:7">
      <c r="A602" t="s">
        <v>299</v>
      </c>
      <c r="B602" s="2" t="s">
        <v>76</v>
      </c>
      <c r="C602" s="3">
        <v>44234.5</v>
      </c>
      <c r="D602" t="s">
        <v>32</v>
      </c>
      <c r="E602" t="s">
        <v>33</v>
      </c>
      <c r="F602" t="s">
        <v>29</v>
      </c>
      <c r="G602" t="s">
        <v>98</v>
      </c>
    </row>
    <row r="603" spans="1:7">
      <c r="A603" t="s">
        <v>300</v>
      </c>
      <c r="B603" s="2" t="s">
        <v>76</v>
      </c>
      <c r="C603" s="3">
        <v>44234.583333333299</v>
      </c>
      <c r="D603" t="s">
        <v>72</v>
      </c>
      <c r="E603" t="s">
        <v>39</v>
      </c>
      <c r="F603" t="s">
        <v>30</v>
      </c>
      <c r="G603" t="s">
        <v>116</v>
      </c>
    </row>
    <row r="604" spans="1:7">
      <c r="A604" t="s">
        <v>301</v>
      </c>
      <c r="B604" s="2" t="s">
        <v>76</v>
      </c>
      <c r="C604" s="3">
        <v>44234.6875</v>
      </c>
      <c r="D604" t="s">
        <v>18</v>
      </c>
      <c r="E604" t="s">
        <v>19</v>
      </c>
      <c r="F604" t="s">
        <v>73</v>
      </c>
      <c r="G604" t="s">
        <v>110</v>
      </c>
    </row>
    <row r="605" spans="1:7">
      <c r="A605" t="s">
        <v>302</v>
      </c>
      <c r="B605" s="2" t="s">
        <v>76</v>
      </c>
      <c r="C605" s="3">
        <v>44234.802083333299</v>
      </c>
      <c r="D605" t="s">
        <v>37</v>
      </c>
      <c r="E605" t="s">
        <v>38</v>
      </c>
      <c r="F605" t="s">
        <v>43</v>
      </c>
      <c r="G605" t="s">
        <v>77</v>
      </c>
    </row>
    <row r="606" spans="1:7">
      <c r="A606" t="s">
        <v>303</v>
      </c>
      <c r="B606" s="2" t="s">
        <v>76</v>
      </c>
      <c r="C606" s="3">
        <v>44235.833333333299</v>
      </c>
      <c r="D606" t="s">
        <v>50</v>
      </c>
      <c r="E606" t="s">
        <v>20</v>
      </c>
      <c r="F606" t="s">
        <v>14</v>
      </c>
      <c r="G606" t="s">
        <v>98</v>
      </c>
    </row>
    <row r="607" spans="1:7">
      <c r="A607" t="s">
        <v>304</v>
      </c>
      <c r="B607" s="2" t="s">
        <v>89</v>
      </c>
      <c r="C607" s="3">
        <v>44240.520833333299</v>
      </c>
      <c r="D607" t="s">
        <v>65</v>
      </c>
      <c r="E607" t="s">
        <v>30</v>
      </c>
      <c r="F607" t="s">
        <v>19</v>
      </c>
      <c r="G607" t="s">
        <v>91</v>
      </c>
    </row>
    <row r="608" spans="1:7">
      <c r="A608" t="s">
        <v>305</v>
      </c>
      <c r="B608" s="2" t="s">
        <v>89</v>
      </c>
      <c r="C608" s="3">
        <v>44240.625</v>
      </c>
      <c r="D608" t="s">
        <v>13</v>
      </c>
      <c r="E608" t="s">
        <v>14</v>
      </c>
      <c r="F608" t="s">
        <v>66</v>
      </c>
      <c r="G608" t="s">
        <v>11</v>
      </c>
    </row>
    <row r="609" spans="1:7">
      <c r="A609" t="s">
        <v>306</v>
      </c>
      <c r="B609" s="2" t="s">
        <v>89</v>
      </c>
      <c r="C609" s="3">
        <v>44240.729166666701</v>
      </c>
      <c r="D609" t="s">
        <v>86</v>
      </c>
      <c r="E609" t="s">
        <v>73</v>
      </c>
      <c r="F609" t="s">
        <v>33</v>
      </c>
      <c r="G609" t="s">
        <v>158</v>
      </c>
    </row>
    <row r="610" spans="1:7">
      <c r="A610" t="s">
        <v>307</v>
      </c>
      <c r="B610" s="2" t="s">
        <v>89</v>
      </c>
      <c r="C610" s="3">
        <v>44240.833333333299</v>
      </c>
      <c r="D610" t="s">
        <v>41</v>
      </c>
      <c r="E610" t="s">
        <v>42</v>
      </c>
      <c r="F610" t="s">
        <v>70</v>
      </c>
      <c r="G610" t="s">
        <v>116</v>
      </c>
    </row>
    <row r="611" spans="1:7">
      <c r="A611" t="s">
        <v>308</v>
      </c>
      <c r="B611" s="2" t="s">
        <v>89</v>
      </c>
      <c r="C611" s="3">
        <v>44241.5</v>
      </c>
      <c r="D611" t="s">
        <v>58</v>
      </c>
      <c r="E611" t="s">
        <v>15</v>
      </c>
      <c r="F611" t="s">
        <v>39</v>
      </c>
      <c r="G611" t="s">
        <v>77</v>
      </c>
    </row>
    <row r="612" spans="1:7">
      <c r="A612" t="s">
        <v>309</v>
      </c>
      <c r="B612" s="2" t="s">
        <v>89</v>
      </c>
      <c r="C612" s="3">
        <v>44241.583333333299</v>
      </c>
      <c r="D612" t="s">
        <v>28</v>
      </c>
      <c r="E612" t="s">
        <v>29</v>
      </c>
      <c r="F612" t="s">
        <v>53</v>
      </c>
      <c r="G612" t="s">
        <v>84</v>
      </c>
    </row>
    <row r="613" spans="1:7">
      <c r="A613" t="s">
        <v>310</v>
      </c>
      <c r="B613" s="2" t="s">
        <v>89</v>
      </c>
      <c r="C613" s="3">
        <v>44241.6875</v>
      </c>
      <c r="D613" t="s">
        <v>55</v>
      </c>
      <c r="E613" t="s">
        <v>10</v>
      </c>
      <c r="F613" t="s">
        <v>20</v>
      </c>
      <c r="G613" t="s">
        <v>67</v>
      </c>
    </row>
    <row r="614" spans="1:7">
      <c r="A614" t="s">
        <v>311</v>
      </c>
      <c r="B614" s="2" t="s">
        <v>89</v>
      </c>
      <c r="C614" s="3">
        <v>44241.791666666701</v>
      </c>
      <c r="D614" t="s">
        <v>47</v>
      </c>
      <c r="E614" t="s">
        <v>34</v>
      </c>
      <c r="F614" t="s">
        <v>9</v>
      </c>
      <c r="G614" t="s">
        <v>26</v>
      </c>
    </row>
    <row r="615" spans="1:7">
      <c r="A615" t="s">
        <v>312</v>
      </c>
      <c r="B615" s="2" t="s">
        <v>89</v>
      </c>
      <c r="C615" s="3">
        <v>44242.75</v>
      </c>
      <c r="D615" t="s">
        <v>23</v>
      </c>
      <c r="E615" t="s">
        <v>24</v>
      </c>
      <c r="F615" t="s">
        <v>38</v>
      </c>
      <c r="G615" t="s">
        <v>158</v>
      </c>
    </row>
    <row r="616" spans="1:7">
      <c r="A616" t="s">
        <v>313</v>
      </c>
      <c r="B616" s="2" t="s">
        <v>89</v>
      </c>
      <c r="C616" s="3">
        <v>44242.833333333299</v>
      </c>
      <c r="D616" t="s">
        <v>63</v>
      </c>
      <c r="E616" t="s">
        <v>43</v>
      </c>
      <c r="F616" t="s">
        <v>25</v>
      </c>
      <c r="G616" t="s">
        <v>98</v>
      </c>
    </row>
    <row r="617" spans="1:7">
      <c r="A617" t="s">
        <v>314</v>
      </c>
      <c r="B617" s="2" t="s">
        <v>89</v>
      </c>
      <c r="C617" s="3">
        <v>44244.75</v>
      </c>
      <c r="D617" t="s">
        <v>81</v>
      </c>
      <c r="E617" t="s">
        <v>66</v>
      </c>
      <c r="F617" t="s">
        <v>9</v>
      </c>
      <c r="G617" t="s">
        <v>84</v>
      </c>
    </row>
    <row r="618" spans="1:7">
      <c r="A618" t="s">
        <v>315</v>
      </c>
      <c r="B618" s="2" t="s">
        <v>89</v>
      </c>
      <c r="C618" s="3">
        <v>44244.84375</v>
      </c>
      <c r="D618" t="s">
        <v>47</v>
      </c>
      <c r="E618" t="s">
        <v>34</v>
      </c>
      <c r="F618" t="s">
        <v>73</v>
      </c>
      <c r="G618" t="s">
        <v>44</v>
      </c>
    </row>
    <row r="619" spans="1:7">
      <c r="A619" t="s">
        <v>316</v>
      </c>
      <c r="B619" s="2" t="s">
        <v>90</v>
      </c>
      <c r="C619" s="3">
        <v>44246.833333333299</v>
      </c>
      <c r="D619" t="s">
        <v>72</v>
      </c>
      <c r="E619" t="s">
        <v>39</v>
      </c>
      <c r="F619" t="s">
        <v>20</v>
      </c>
      <c r="G619" t="s">
        <v>16</v>
      </c>
    </row>
    <row r="620" spans="1:7">
      <c r="A620" t="s">
        <v>317</v>
      </c>
      <c r="B620" s="2" t="s">
        <v>90</v>
      </c>
      <c r="C620" s="3">
        <v>44247.520833333299</v>
      </c>
      <c r="D620" t="s">
        <v>58</v>
      </c>
      <c r="E620" t="s">
        <v>15</v>
      </c>
      <c r="F620" t="s">
        <v>43</v>
      </c>
      <c r="G620" t="s">
        <v>84</v>
      </c>
    </row>
    <row r="621" spans="1:7">
      <c r="A621" t="s">
        <v>318</v>
      </c>
      <c r="B621" s="2" t="s">
        <v>90</v>
      </c>
      <c r="C621" s="3">
        <v>44247.625</v>
      </c>
      <c r="D621" t="s">
        <v>81</v>
      </c>
      <c r="E621" t="s">
        <v>66</v>
      </c>
      <c r="F621" t="s">
        <v>29</v>
      </c>
      <c r="G621" t="s">
        <v>116</v>
      </c>
    </row>
    <row r="622" spans="1:7">
      <c r="A622" t="s">
        <v>319</v>
      </c>
      <c r="B622" s="2" t="s">
        <v>90</v>
      </c>
      <c r="C622" s="3">
        <v>44247.729166666701</v>
      </c>
      <c r="D622" t="s">
        <v>18</v>
      </c>
      <c r="E622" t="s">
        <v>19</v>
      </c>
      <c r="F622" t="s">
        <v>34</v>
      </c>
      <c r="G622" t="s">
        <v>26</v>
      </c>
    </row>
    <row r="623" spans="1:7">
      <c r="A623" t="s">
        <v>320</v>
      </c>
      <c r="B623" s="2" t="s">
        <v>90</v>
      </c>
      <c r="C623" s="3">
        <v>44247.833333333299</v>
      </c>
      <c r="D623" t="s">
        <v>8</v>
      </c>
      <c r="E623" t="s">
        <v>9</v>
      </c>
      <c r="F623" t="s">
        <v>38</v>
      </c>
      <c r="G623" t="s">
        <v>16</v>
      </c>
    </row>
    <row r="624" spans="1:7">
      <c r="A624" t="s">
        <v>321</v>
      </c>
      <c r="B624" s="2" t="s">
        <v>90</v>
      </c>
      <c r="C624" s="3">
        <v>44248.5</v>
      </c>
      <c r="D624" t="s">
        <v>23</v>
      </c>
      <c r="E624" t="s">
        <v>24</v>
      </c>
      <c r="F624" t="s">
        <v>33</v>
      </c>
      <c r="G624" t="s">
        <v>56</v>
      </c>
    </row>
    <row r="625" spans="1:7">
      <c r="A625" t="s">
        <v>322</v>
      </c>
      <c r="B625" s="2" t="s">
        <v>90</v>
      </c>
      <c r="C625" s="3">
        <v>44248.586805555598</v>
      </c>
      <c r="D625" t="s">
        <v>69</v>
      </c>
      <c r="E625" t="s">
        <v>70</v>
      </c>
      <c r="F625" t="s">
        <v>30</v>
      </c>
      <c r="G625" t="s">
        <v>77</v>
      </c>
    </row>
    <row r="626" spans="1:7">
      <c r="A626" t="s">
        <v>323</v>
      </c>
      <c r="B626" s="2" t="s">
        <v>90</v>
      </c>
      <c r="C626" s="3">
        <v>44248.6875</v>
      </c>
      <c r="D626" t="s">
        <v>55</v>
      </c>
      <c r="E626" t="s">
        <v>10</v>
      </c>
      <c r="F626" t="s">
        <v>73</v>
      </c>
      <c r="G626" t="s">
        <v>35</v>
      </c>
    </row>
    <row r="627" spans="1:7">
      <c r="A627" t="s">
        <v>324</v>
      </c>
      <c r="B627" s="2" t="s">
        <v>90</v>
      </c>
      <c r="C627" s="3">
        <v>44248.791666666701</v>
      </c>
      <c r="D627" t="s">
        <v>52</v>
      </c>
      <c r="E627" t="s">
        <v>53</v>
      </c>
      <c r="F627" t="s">
        <v>25</v>
      </c>
      <c r="G627" t="s">
        <v>91</v>
      </c>
    </row>
    <row r="628" spans="1:7">
      <c r="A628" t="s">
        <v>325</v>
      </c>
      <c r="B628" s="2" t="s">
        <v>90</v>
      </c>
      <c r="C628" s="3">
        <v>44249.833333333299</v>
      </c>
      <c r="D628" t="s">
        <v>41</v>
      </c>
      <c r="E628" t="s">
        <v>42</v>
      </c>
      <c r="F628" t="s">
        <v>14</v>
      </c>
      <c r="G628" t="s">
        <v>77</v>
      </c>
    </row>
    <row r="629" spans="1:7">
      <c r="A629" t="s">
        <v>326</v>
      </c>
      <c r="B629" s="2" t="s">
        <v>90</v>
      </c>
      <c r="C629" s="3">
        <v>44250.75</v>
      </c>
      <c r="D629" t="s">
        <v>50</v>
      </c>
      <c r="E629" t="s">
        <v>20</v>
      </c>
      <c r="F629" t="s">
        <v>15</v>
      </c>
      <c r="G629" t="s">
        <v>158</v>
      </c>
    </row>
    <row r="630" spans="1:7">
      <c r="A630" t="s">
        <v>327</v>
      </c>
      <c r="B630" s="2" t="s">
        <v>85</v>
      </c>
      <c r="C630" s="3">
        <v>44254.520833333299</v>
      </c>
      <c r="D630" t="s">
        <v>86</v>
      </c>
      <c r="E630" t="s">
        <v>73</v>
      </c>
      <c r="F630" t="s">
        <v>24</v>
      </c>
      <c r="G630" t="s">
        <v>56</v>
      </c>
    </row>
    <row r="631" spans="1:7">
      <c r="A631" t="s">
        <v>328</v>
      </c>
      <c r="B631" s="2" t="s">
        <v>85</v>
      </c>
      <c r="C631" s="3">
        <v>44254.625</v>
      </c>
      <c r="D631" t="s">
        <v>28</v>
      </c>
      <c r="E631" t="s">
        <v>29</v>
      </c>
      <c r="F631" t="s">
        <v>42</v>
      </c>
      <c r="G631" t="s">
        <v>16</v>
      </c>
    </row>
    <row r="632" spans="1:7">
      <c r="A632" t="s">
        <v>329</v>
      </c>
      <c r="B632" s="2" t="s">
        <v>85</v>
      </c>
      <c r="C632" s="3">
        <v>44254.729166666701</v>
      </c>
      <c r="D632" t="s">
        <v>50</v>
      </c>
      <c r="E632" t="s">
        <v>20</v>
      </c>
      <c r="F632" t="s">
        <v>70</v>
      </c>
      <c r="G632" t="s">
        <v>35</v>
      </c>
    </row>
    <row r="633" spans="1:7">
      <c r="A633" t="s">
        <v>330</v>
      </c>
      <c r="B633" s="2" t="s">
        <v>85</v>
      </c>
      <c r="C633" s="3">
        <v>44254.833333333299</v>
      </c>
      <c r="D633" t="s">
        <v>61</v>
      </c>
      <c r="E633" t="s">
        <v>25</v>
      </c>
      <c r="F633" t="s">
        <v>39</v>
      </c>
      <c r="G633" t="s">
        <v>84</v>
      </c>
    </row>
    <row r="634" spans="1:7">
      <c r="A634" t="s">
        <v>331</v>
      </c>
      <c r="B634" s="2" t="s">
        <v>85</v>
      </c>
      <c r="C634" s="3">
        <v>44255.5</v>
      </c>
      <c r="D634" t="s">
        <v>13</v>
      </c>
      <c r="E634" t="s">
        <v>14</v>
      </c>
      <c r="F634" t="s">
        <v>9</v>
      </c>
      <c r="G634" t="s">
        <v>116</v>
      </c>
    </row>
    <row r="635" spans="1:7">
      <c r="A635" t="s">
        <v>332</v>
      </c>
      <c r="B635" s="2" t="s">
        <v>85</v>
      </c>
      <c r="C635" s="3">
        <v>44255.5</v>
      </c>
      <c r="D635" t="s">
        <v>65</v>
      </c>
      <c r="E635" t="s">
        <v>30</v>
      </c>
      <c r="F635" t="s">
        <v>10</v>
      </c>
      <c r="G635" t="s">
        <v>44</v>
      </c>
    </row>
    <row r="636" spans="1:7">
      <c r="A636" t="s">
        <v>333</v>
      </c>
      <c r="B636" s="2" t="s">
        <v>85</v>
      </c>
      <c r="C636" s="3">
        <v>44255.583333333299</v>
      </c>
      <c r="D636" t="s">
        <v>32</v>
      </c>
      <c r="E636" t="s">
        <v>33</v>
      </c>
      <c r="F636" t="s">
        <v>66</v>
      </c>
      <c r="G636" t="s">
        <v>88</v>
      </c>
    </row>
    <row r="637" spans="1:7">
      <c r="A637" t="s">
        <v>334</v>
      </c>
      <c r="B637" s="2" t="s">
        <v>85</v>
      </c>
      <c r="C637" s="3">
        <v>44255.6875</v>
      </c>
      <c r="D637" t="s">
        <v>63</v>
      </c>
      <c r="E637" t="s">
        <v>43</v>
      </c>
      <c r="F637" t="s">
        <v>53</v>
      </c>
      <c r="G637" t="s">
        <v>116</v>
      </c>
    </row>
    <row r="638" spans="1:7">
      <c r="A638" t="s">
        <v>335</v>
      </c>
      <c r="B638" s="2" t="s">
        <v>85</v>
      </c>
      <c r="C638" s="3">
        <v>44255.802083333299</v>
      </c>
      <c r="D638" t="s">
        <v>37</v>
      </c>
      <c r="E638" t="s">
        <v>38</v>
      </c>
      <c r="F638" t="s">
        <v>19</v>
      </c>
      <c r="G638" t="s">
        <v>26</v>
      </c>
    </row>
    <row r="639" spans="1:7">
      <c r="A639" t="s">
        <v>336</v>
      </c>
      <c r="B639" s="2" t="s">
        <v>85</v>
      </c>
      <c r="C639" s="3">
        <v>44256.833333333299</v>
      </c>
      <c r="D639" t="s">
        <v>47</v>
      </c>
      <c r="E639" t="s">
        <v>34</v>
      </c>
      <c r="F639" t="s">
        <v>15</v>
      </c>
      <c r="G639" t="s">
        <v>16</v>
      </c>
    </row>
    <row r="640" spans="1:7">
      <c r="A640" t="s">
        <v>337</v>
      </c>
      <c r="B640" s="2" t="s">
        <v>85</v>
      </c>
      <c r="C640" s="3">
        <v>44257.833333333299</v>
      </c>
      <c r="D640" t="s">
        <v>86</v>
      </c>
      <c r="E640" t="s">
        <v>73</v>
      </c>
      <c r="F640" t="s">
        <v>39</v>
      </c>
      <c r="G640" t="s">
        <v>143</v>
      </c>
    </row>
    <row r="641" spans="1:7">
      <c r="A641" t="s">
        <v>338</v>
      </c>
      <c r="B641" s="2" t="s">
        <v>85</v>
      </c>
      <c r="C641" s="3">
        <v>44258.75</v>
      </c>
      <c r="D641" t="s">
        <v>81</v>
      </c>
      <c r="E641" t="s">
        <v>66</v>
      </c>
      <c r="F641" t="s">
        <v>30</v>
      </c>
      <c r="G641" t="s">
        <v>84</v>
      </c>
    </row>
    <row r="642" spans="1:7">
      <c r="A642" t="s">
        <v>339</v>
      </c>
      <c r="B642" s="2" t="s">
        <v>85</v>
      </c>
      <c r="C642" s="3">
        <v>44258.75</v>
      </c>
      <c r="D642" t="s">
        <v>37</v>
      </c>
      <c r="E642" t="s">
        <v>38</v>
      </c>
      <c r="F642" t="s">
        <v>70</v>
      </c>
      <c r="G642" t="s">
        <v>16</v>
      </c>
    </row>
    <row r="643" spans="1:7">
      <c r="A643" t="s">
        <v>340</v>
      </c>
      <c r="B643" s="2" t="s">
        <v>85</v>
      </c>
      <c r="C643" s="3">
        <v>44258.84375</v>
      </c>
      <c r="D643" t="s">
        <v>13</v>
      </c>
      <c r="E643" t="s">
        <v>14</v>
      </c>
      <c r="F643" t="s">
        <v>53</v>
      </c>
      <c r="G643" t="s">
        <v>116</v>
      </c>
    </row>
    <row r="644" spans="1:7">
      <c r="A644" t="s">
        <v>341</v>
      </c>
      <c r="B644" s="2" t="s">
        <v>85</v>
      </c>
      <c r="C644" s="3">
        <v>44259.75</v>
      </c>
      <c r="D644" t="s">
        <v>28</v>
      </c>
      <c r="E644" t="s">
        <v>29</v>
      </c>
      <c r="F644" t="s">
        <v>34</v>
      </c>
      <c r="G644" t="s">
        <v>35</v>
      </c>
    </row>
    <row r="645" spans="1:7">
      <c r="A645" t="s">
        <v>342</v>
      </c>
      <c r="B645" s="2" t="s">
        <v>85</v>
      </c>
      <c r="C645" s="3">
        <v>44259.75</v>
      </c>
      <c r="D645" t="s">
        <v>8</v>
      </c>
      <c r="E645" t="s">
        <v>9</v>
      </c>
      <c r="F645" t="s">
        <v>33</v>
      </c>
      <c r="G645" t="s">
        <v>35</v>
      </c>
    </row>
    <row r="646" spans="1:7">
      <c r="A646" t="s">
        <v>343</v>
      </c>
      <c r="B646" s="2" t="s">
        <v>85</v>
      </c>
      <c r="C646" s="3">
        <v>44259.84375</v>
      </c>
      <c r="D646" t="s">
        <v>18</v>
      </c>
      <c r="E646" t="s">
        <v>19</v>
      </c>
      <c r="F646" t="s">
        <v>43</v>
      </c>
      <c r="G646" t="s">
        <v>35</v>
      </c>
    </row>
    <row r="647" spans="1:7">
      <c r="A647" t="s">
        <v>344</v>
      </c>
      <c r="B647" s="2" t="s">
        <v>82</v>
      </c>
      <c r="C647" s="3">
        <v>44261.520833333299</v>
      </c>
      <c r="D647" t="s">
        <v>81</v>
      </c>
      <c r="E647" t="s">
        <v>66</v>
      </c>
      <c r="F647" t="s">
        <v>10</v>
      </c>
      <c r="G647" t="s">
        <v>84</v>
      </c>
    </row>
    <row r="648" spans="1:7">
      <c r="A648" t="s">
        <v>345</v>
      </c>
      <c r="B648" s="2" t="s">
        <v>82</v>
      </c>
      <c r="C648" s="3">
        <v>44261.625</v>
      </c>
      <c r="D648" t="s">
        <v>37</v>
      </c>
      <c r="E648" t="s">
        <v>38</v>
      </c>
      <c r="F648" t="s">
        <v>15</v>
      </c>
      <c r="G648" t="s">
        <v>26</v>
      </c>
    </row>
    <row r="649" spans="1:7">
      <c r="A649" t="s">
        <v>346</v>
      </c>
      <c r="B649" s="2" t="s">
        <v>82</v>
      </c>
      <c r="C649" s="3">
        <v>44261.729166666701</v>
      </c>
      <c r="D649" t="s">
        <v>69</v>
      </c>
      <c r="E649" t="s">
        <v>70</v>
      </c>
      <c r="F649" t="s">
        <v>39</v>
      </c>
      <c r="G649" t="s">
        <v>116</v>
      </c>
    </row>
    <row r="650" spans="1:7">
      <c r="A650" t="s">
        <v>347</v>
      </c>
      <c r="B650" s="2" t="s">
        <v>82</v>
      </c>
      <c r="C650" s="3">
        <v>44261.833333333299</v>
      </c>
      <c r="D650" t="s">
        <v>41</v>
      </c>
      <c r="E650" t="s">
        <v>42</v>
      </c>
      <c r="F650" t="s">
        <v>30</v>
      </c>
      <c r="G650" t="s">
        <v>77</v>
      </c>
    </row>
    <row r="651" spans="1:7">
      <c r="A651" t="s">
        <v>348</v>
      </c>
      <c r="B651" s="2" t="s">
        <v>82</v>
      </c>
      <c r="C651" s="3">
        <v>44262.5</v>
      </c>
      <c r="D651" t="s">
        <v>28</v>
      </c>
      <c r="E651" t="s">
        <v>29</v>
      </c>
      <c r="F651" t="s">
        <v>25</v>
      </c>
      <c r="G651" t="s">
        <v>116</v>
      </c>
    </row>
    <row r="652" spans="1:7">
      <c r="A652" t="s">
        <v>349</v>
      </c>
      <c r="B652" s="2" t="s">
        <v>82</v>
      </c>
      <c r="C652" s="3">
        <v>44262.583333333299</v>
      </c>
      <c r="D652" t="s">
        <v>18</v>
      </c>
      <c r="E652" t="s">
        <v>19</v>
      </c>
      <c r="F652" t="s">
        <v>9</v>
      </c>
      <c r="G652" t="s">
        <v>35</v>
      </c>
    </row>
    <row r="653" spans="1:7">
      <c r="A653" t="s">
        <v>350</v>
      </c>
      <c r="B653" s="2" t="s">
        <v>82</v>
      </c>
      <c r="C653" s="3">
        <v>44262.6875</v>
      </c>
      <c r="D653" t="s">
        <v>86</v>
      </c>
      <c r="E653" t="s">
        <v>73</v>
      </c>
      <c r="F653" t="s">
        <v>53</v>
      </c>
      <c r="G653" t="s">
        <v>26</v>
      </c>
    </row>
    <row r="654" spans="1:7">
      <c r="A654" t="s">
        <v>351</v>
      </c>
      <c r="B654" s="2" t="s">
        <v>82</v>
      </c>
      <c r="C654" s="3">
        <v>44262.802083333299</v>
      </c>
      <c r="D654" t="s">
        <v>32</v>
      </c>
      <c r="E654" t="s">
        <v>33</v>
      </c>
      <c r="F654" t="s">
        <v>14</v>
      </c>
      <c r="G654" t="s">
        <v>143</v>
      </c>
    </row>
    <row r="655" spans="1:7">
      <c r="A655" t="s">
        <v>352</v>
      </c>
      <c r="B655" s="2" t="s">
        <v>82</v>
      </c>
      <c r="C655" s="3">
        <v>44263.75</v>
      </c>
      <c r="D655" t="s">
        <v>63</v>
      </c>
      <c r="E655" t="s">
        <v>43</v>
      </c>
      <c r="F655" t="s">
        <v>34</v>
      </c>
      <c r="G655" t="s">
        <v>98</v>
      </c>
    </row>
    <row r="656" spans="1:7">
      <c r="A656" t="s">
        <v>353</v>
      </c>
      <c r="B656" s="2" t="s">
        <v>82</v>
      </c>
      <c r="C656" s="3">
        <v>44263.833333333299</v>
      </c>
      <c r="D656" t="s">
        <v>23</v>
      </c>
      <c r="E656" t="s">
        <v>24</v>
      </c>
      <c r="F656" t="s">
        <v>20</v>
      </c>
      <c r="G656" t="s">
        <v>98</v>
      </c>
    </row>
    <row r="657" spans="1:7">
      <c r="A657" t="s">
        <v>354</v>
      </c>
      <c r="B657" s="2" t="s">
        <v>82</v>
      </c>
      <c r="C657" s="3">
        <v>44265.75</v>
      </c>
      <c r="D657" t="s">
        <v>86</v>
      </c>
      <c r="E657" t="s">
        <v>73</v>
      </c>
      <c r="F657" t="s">
        <v>15</v>
      </c>
      <c r="G657" t="s">
        <v>48</v>
      </c>
    </row>
    <row r="658" spans="1:7">
      <c r="A658" t="s">
        <v>355</v>
      </c>
      <c r="B658" s="2" t="s">
        <v>83</v>
      </c>
      <c r="C658" s="3">
        <v>44267.833333333299</v>
      </c>
      <c r="D658" t="s">
        <v>61</v>
      </c>
      <c r="E658" t="s">
        <v>25</v>
      </c>
      <c r="F658" t="s">
        <v>70</v>
      </c>
      <c r="G658" t="s">
        <v>84</v>
      </c>
    </row>
    <row r="659" spans="1:7">
      <c r="A659" t="s">
        <v>356</v>
      </c>
      <c r="B659" s="2" t="s">
        <v>83</v>
      </c>
      <c r="C659" s="3">
        <v>44268.520833333299</v>
      </c>
      <c r="D659" t="s">
        <v>50</v>
      </c>
      <c r="E659" t="s">
        <v>20</v>
      </c>
      <c r="F659" t="s">
        <v>43</v>
      </c>
      <c r="G659" t="s">
        <v>116</v>
      </c>
    </row>
    <row r="660" spans="1:7">
      <c r="A660" t="s">
        <v>357</v>
      </c>
      <c r="B660" s="2" t="s">
        <v>83</v>
      </c>
      <c r="C660" s="3">
        <v>44268.625</v>
      </c>
      <c r="D660" t="s">
        <v>13</v>
      </c>
      <c r="E660" t="s">
        <v>14</v>
      </c>
      <c r="F660" t="s">
        <v>29</v>
      </c>
      <c r="G660" t="s">
        <v>16</v>
      </c>
    </row>
    <row r="661" spans="1:7">
      <c r="A661" t="s">
        <v>358</v>
      </c>
      <c r="B661" s="2" t="s">
        <v>83</v>
      </c>
      <c r="C661" s="3">
        <v>44268.729166666701</v>
      </c>
      <c r="D661" t="s">
        <v>47</v>
      </c>
      <c r="E661" t="s">
        <v>34</v>
      </c>
      <c r="F661" t="s">
        <v>66</v>
      </c>
      <c r="G661" t="s">
        <v>77</v>
      </c>
    </row>
    <row r="662" spans="1:7">
      <c r="A662" t="s">
        <v>359</v>
      </c>
      <c r="B662" s="2" t="s">
        <v>83</v>
      </c>
      <c r="C662" s="3">
        <v>44268.833333333299</v>
      </c>
      <c r="D662" t="s">
        <v>8</v>
      </c>
      <c r="E662" t="s">
        <v>9</v>
      </c>
      <c r="F662" t="s">
        <v>73</v>
      </c>
      <c r="G662" t="s">
        <v>11</v>
      </c>
    </row>
    <row r="663" spans="1:7">
      <c r="A663" t="s">
        <v>360</v>
      </c>
      <c r="B663" s="2" t="s">
        <v>83</v>
      </c>
      <c r="C663" s="3">
        <v>44269.5</v>
      </c>
      <c r="D663" t="s">
        <v>58</v>
      </c>
      <c r="E663" t="s">
        <v>15</v>
      </c>
      <c r="F663" t="s">
        <v>42</v>
      </c>
      <c r="G663" t="s">
        <v>77</v>
      </c>
    </row>
    <row r="664" spans="1:7">
      <c r="A664" t="s">
        <v>361</v>
      </c>
      <c r="B664" s="2" t="s">
        <v>83</v>
      </c>
      <c r="C664" s="3">
        <v>44269.583333333299</v>
      </c>
      <c r="D664" t="s">
        <v>65</v>
      </c>
      <c r="E664" t="s">
        <v>30</v>
      </c>
      <c r="F664" t="s">
        <v>38</v>
      </c>
      <c r="G664" t="s">
        <v>164</v>
      </c>
    </row>
    <row r="665" spans="1:7">
      <c r="A665" t="s">
        <v>362</v>
      </c>
      <c r="B665" s="2" t="s">
        <v>83</v>
      </c>
      <c r="C665" s="3">
        <v>44269.6875</v>
      </c>
      <c r="D665" t="s">
        <v>55</v>
      </c>
      <c r="E665" t="s">
        <v>10</v>
      </c>
      <c r="F665" t="s">
        <v>33</v>
      </c>
      <c r="G665" t="s">
        <v>56</v>
      </c>
    </row>
    <row r="666" spans="1:7">
      <c r="A666" t="s">
        <v>363</v>
      </c>
      <c r="B666" s="2" t="s">
        <v>83</v>
      </c>
      <c r="C666" s="3">
        <v>44269.802083333299</v>
      </c>
      <c r="D666" t="s">
        <v>52</v>
      </c>
      <c r="E666" t="s">
        <v>53</v>
      </c>
      <c r="F666" t="s">
        <v>24</v>
      </c>
      <c r="G666" t="s">
        <v>16</v>
      </c>
    </row>
    <row r="667" spans="1:7">
      <c r="A667" t="s">
        <v>364</v>
      </c>
      <c r="B667" s="2" t="s">
        <v>83</v>
      </c>
      <c r="C667" s="3">
        <v>44270.833333333299</v>
      </c>
      <c r="D667" t="s">
        <v>72</v>
      </c>
      <c r="E667" t="s">
        <v>39</v>
      </c>
      <c r="F667" t="s">
        <v>19</v>
      </c>
      <c r="G667" t="s">
        <v>35</v>
      </c>
    </row>
    <row r="668" spans="1:7">
      <c r="A668" t="s">
        <v>365</v>
      </c>
      <c r="B668" s="2" t="s">
        <v>78</v>
      </c>
      <c r="C668" s="3">
        <v>44274.833333333299</v>
      </c>
      <c r="D668" t="s">
        <v>8</v>
      </c>
      <c r="E668" t="s">
        <v>9</v>
      </c>
      <c r="F668" t="s">
        <v>20</v>
      </c>
      <c r="G668" t="s">
        <v>77</v>
      </c>
    </row>
    <row r="669" spans="1:7">
      <c r="A669" t="s">
        <v>366</v>
      </c>
      <c r="B669" s="2" t="s">
        <v>78</v>
      </c>
      <c r="C669" s="3">
        <v>44275.833333333299</v>
      </c>
      <c r="D669" t="s">
        <v>41</v>
      </c>
      <c r="E669" t="s">
        <v>42</v>
      </c>
      <c r="F669" t="s">
        <v>25</v>
      </c>
      <c r="G669" t="s">
        <v>158</v>
      </c>
    </row>
    <row r="670" spans="1:7">
      <c r="A670" t="s">
        <v>367</v>
      </c>
      <c r="B670" s="2" t="s">
        <v>78</v>
      </c>
      <c r="C670" s="3">
        <v>44276.625</v>
      </c>
      <c r="D670" t="s">
        <v>23</v>
      </c>
      <c r="E670" t="s">
        <v>24</v>
      </c>
      <c r="F670" t="s">
        <v>10</v>
      </c>
      <c r="G670" t="s">
        <v>79</v>
      </c>
    </row>
    <row r="671" spans="1:7">
      <c r="A671" t="s">
        <v>368</v>
      </c>
      <c r="B671" s="2" t="s">
        <v>78</v>
      </c>
      <c r="C671" s="3">
        <v>44276.8125</v>
      </c>
      <c r="D671" t="s">
        <v>69</v>
      </c>
      <c r="E671" t="s">
        <v>70</v>
      </c>
      <c r="F671" t="s">
        <v>33</v>
      </c>
      <c r="G671" t="s">
        <v>26</v>
      </c>
    </row>
    <row r="672" spans="1:7">
      <c r="A672" t="s">
        <v>369</v>
      </c>
      <c r="B672" s="2" t="s">
        <v>87</v>
      </c>
      <c r="C672" s="3">
        <v>44289.520833333299</v>
      </c>
      <c r="D672" t="s">
        <v>63</v>
      </c>
      <c r="E672" t="s">
        <v>43</v>
      </c>
      <c r="F672" t="s">
        <v>29</v>
      </c>
      <c r="G672" t="s">
        <v>59</v>
      </c>
    </row>
    <row r="673" spans="1:7">
      <c r="A673" t="s">
        <v>370</v>
      </c>
      <c r="B673" s="2" t="s">
        <v>87</v>
      </c>
      <c r="C673" s="3">
        <v>44289.625</v>
      </c>
      <c r="D673" t="s">
        <v>50</v>
      </c>
      <c r="E673" t="s">
        <v>20</v>
      </c>
      <c r="F673" t="s">
        <v>38</v>
      </c>
      <c r="G673" t="s">
        <v>56</v>
      </c>
    </row>
    <row r="674" spans="1:7">
      <c r="A674" t="s">
        <v>371</v>
      </c>
      <c r="B674" s="2" t="s">
        <v>87</v>
      </c>
      <c r="C674" s="3">
        <v>44289.729166666701</v>
      </c>
      <c r="D674" t="s">
        <v>65</v>
      </c>
      <c r="E674" t="s">
        <v>30</v>
      </c>
      <c r="F674" t="s">
        <v>73</v>
      </c>
      <c r="G674" t="s">
        <v>26</v>
      </c>
    </row>
    <row r="675" spans="1:7">
      <c r="A675" t="s">
        <v>372</v>
      </c>
      <c r="B675" s="2" t="s">
        <v>87</v>
      </c>
      <c r="C675" s="3">
        <v>44289.833333333299</v>
      </c>
      <c r="D675" t="s">
        <v>55</v>
      </c>
      <c r="E675" t="s">
        <v>10</v>
      </c>
      <c r="F675" t="s">
        <v>19</v>
      </c>
      <c r="G675" t="s">
        <v>11</v>
      </c>
    </row>
    <row r="676" spans="1:7">
      <c r="A676" t="s">
        <v>373</v>
      </c>
      <c r="B676" s="2" t="s">
        <v>87</v>
      </c>
      <c r="C676" s="3">
        <v>44290.5</v>
      </c>
      <c r="D676" t="s">
        <v>58</v>
      </c>
      <c r="E676" t="s">
        <v>15</v>
      </c>
      <c r="F676" t="s">
        <v>66</v>
      </c>
      <c r="G676" t="s">
        <v>267</v>
      </c>
    </row>
    <row r="677" spans="1:7">
      <c r="A677" t="s">
        <v>374</v>
      </c>
      <c r="B677" s="2" t="s">
        <v>87</v>
      </c>
      <c r="C677" s="3">
        <v>44290.586805555598</v>
      </c>
      <c r="D677" t="s">
        <v>61</v>
      </c>
      <c r="E677" t="s">
        <v>25</v>
      </c>
      <c r="F677" t="s">
        <v>33</v>
      </c>
      <c r="G677" t="s">
        <v>106</v>
      </c>
    </row>
    <row r="678" spans="1:7">
      <c r="A678" t="s">
        <v>375</v>
      </c>
      <c r="B678" s="2" t="s">
        <v>87</v>
      </c>
      <c r="C678" s="3">
        <v>44290.6875</v>
      </c>
      <c r="D678" t="s">
        <v>69</v>
      </c>
      <c r="E678" t="s">
        <v>70</v>
      </c>
      <c r="F678" t="s">
        <v>9</v>
      </c>
      <c r="G678" t="s">
        <v>91</v>
      </c>
    </row>
    <row r="679" spans="1:7">
      <c r="A679" t="s">
        <v>376</v>
      </c>
      <c r="B679" s="2" t="s">
        <v>87</v>
      </c>
      <c r="C679" s="3">
        <v>44290.8125</v>
      </c>
      <c r="D679" t="s">
        <v>52</v>
      </c>
      <c r="E679" t="s">
        <v>53</v>
      </c>
      <c r="F679" t="s">
        <v>42</v>
      </c>
      <c r="G679" t="s">
        <v>56</v>
      </c>
    </row>
    <row r="680" spans="1:7">
      <c r="A680" t="s">
        <v>377</v>
      </c>
      <c r="B680" s="2" t="s">
        <v>87</v>
      </c>
      <c r="C680" s="3">
        <v>44291.75</v>
      </c>
      <c r="D680" t="s">
        <v>47</v>
      </c>
      <c r="E680" t="s">
        <v>34</v>
      </c>
      <c r="F680" t="s">
        <v>14</v>
      </c>
      <c r="G680" t="s">
        <v>84</v>
      </c>
    </row>
    <row r="681" spans="1:7">
      <c r="A681" t="s">
        <v>378</v>
      </c>
      <c r="B681" s="2" t="s">
        <v>87</v>
      </c>
      <c r="C681" s="3">
        <v>44291.84375</v>
      </c>
      <c r="D681" t="s">
        <v>72</v>
      </c>
      <c r="E681" t="s">
        <v>39</v>
      </c>
      <c r="F681" t="s">
        <v>24</v>
      </c>
      <c r="G681" t="s">
        <v>75</v>
      </c>
    </row>
    <row r="682" spans="1:7">
      <c r="A682" t="s">
        <v>379</v>
      </c>
      <c r="B682" s="2" t="s">
        <v>99</v>
      </c>
      <c r="C682" s="3">
        <v>44295.833333333299</v>
      </c>
      <c r="D682" t="s">
        <v>8</v>
      </c>
      <c r="E682" t="s">
        <v>9</v>
      </c>
      <c r="F682" t="s">
        <v>39</v>
      </c>
      <c r="G682" t="s">
        <v>35</v>
      </c>
    </row>
    <row r="683" spans="1:7">
      <c r="A683" t="s">
        <v>380</v>
      </c>
      <c r="B683" s="2" t="s">
        <v>99</v>
      </c>
      <c r="C683" s="3">
        <v>44296.520833333299</v>
      </c>
      <c r="D683" t="s">
        <v>86</v>
      </c>
      <c r="E683" t="s">
        <v>73</v>
      </c>
      <c r="F683" t="s">
        <v>20</v>
      </c>
      <c r="G683" t="s">
        <v>77</v>
      </c>
    </row>
    <row r="684" spans="1:7">
      <c r="A684" t="s">
        <v>381</v>
      </c>
      <c r="B684" s="2" t="s">
        <v>99</v>
      </c>
      <c r="C684" s="3">
        <v>44296.625</v>
      </c>
      <c r="D684" t="s">
        <v>18</v>
      </c>
      <c r="E684" t="s">
        <v>19</v>
      </c>
      <c r="F684" t="s">
        <v>70</v>
      </c>
      <c r="G684" t="s">
        <v>56</v>
      </c>
    </row>
    <row r="685" spans="1:7">
      <c r="A685" t="s">
        <v>382</v>
      </c>
      <c r="B685" s="2" t="s">
        <v>99</v>
      </c>
      <c r="C685" s="3">
        <v>44296.729166666701</v>
      </c>
      <c r="D685" t="s">
        <v>13</v>
      </c>
      <c r="E685" t="s">
        <v>14</v>
      </c>
      <c r="F685" t="s">
        <v>43</v>
      </c>
      <c r="G685" t="s">
        <v>110</v>
      </c>
    </row>
    <row r="686" spans="1:7">
      <c r="A686" t="s">
        <v>383</v>
      </c>
      <c r="B686" s="2" t="s">
        <v>99</v>
      </c>
      <c r="C686" s="3">
        <v>44297.5</v>
      </c>
      <c r="D686" t="s">
        <v>81</v>
      </c>
      <c r="E686" t="s">
        <v>66</v>
      </c>
      <c r="F686" t="s">
        <v>25</v>
      </c>
      <c r="G686" t="s">
        <v>77</v>
      </c>
    </row>
    <row r="687" spans="1:7">
      <c r="A687" t="s">
        <v>384</v>
      </c>
      <c r="B687" s="2" t="s">
        <v>99</v>
      </c>
      <c r="C687" s="3">
        <v>44297.586805555598</v>
      </c>
      <c r="D687" t="s">
        <v>23</v>
      </c>
      <c r="E687" t="s">
        <v>24</v>
      </c>
      <c r="F687" t="s">
        <v>30</v>
      </c>
      <c r="G687" t="s">
        <v>267</v>
      </c>
    </row>
    <row r="688" spans="1:7">
      <c r="A688" t="s">
        <v>385</v>
      </c>
      <c r="B688" s="2" t="s">
        <v>99</v>
      </c>
      <c r="C688" s="3">
        <v>44297.6875</v>
      </c>
      <c r="D688" t="s">
        <v>32</v>
      </c>
      <c r="E688" t="s">
        <v>33</v>
      </c>
      <c r="F688" t="s">
        <v>53</v>
      </c>
      <c r="G688" t="s">
        <v>44</v>
      </c>
    </row>
    <row r="689" spans="1:7">
      <c r="A689" t="s">
        <v>386</v>
      </c>
      <c r="B689" s="2" t="s">
        <v>99</v>
      </c>
      <c r="C689" s="3">
        <v>44297.791666666701</v>
      </c>
      <c r="D689" t="s">
        <v>37</v>
      </c>
      <c r="E689" t="s">
        <v>38</v>
      </c>
      <c r="F689" t="s">
        <v>10</v>
      </c>
      <c r="G689" t="s">
        <v>11</v>
      </c>
    </row>
    <row r="690" spans="1:7">
      <c r="A690" t="s">
        <v>387</v>
      </c>
      <c r="B690" s="2" t="s">
        <v>99</v>
      </c>
      <c r="C690" s="3">
        <v>44298.75</v>
      </c>
      <c r="D690" t="s">
        <v>28</v>
      </c>
      <c r="E690" t="s">
        <v>29</v>
      </c>
      <c r="F690" t="s">
        <v>15</v>
      </c>
      <c r="G690" t="s">
        <v>158</v>
      </c>
    </row>
    <row r="691" spans="1:7">
      <c r="A691" t="s">
        <v>388</v>
      </c>
      <c r="B691" s="2" t="s">
        <v>99</v>
      </c>
      <c r="C691" s="3">
        <v>44298.84375</v>
      </c>
      <c r="D691" t="s">
        <v>41</v>
      </c>
      <c r="E691" t="s">
        <v>42</v>
      </c>
      <c r="F691" t="s">
        <v>34</v>
      </c>
      <c r="G691" t="s">
        <v>116</v>
      </c>
    </row>
    <row r="692" spans="1:7">
      <c r="A692" t="s">
        <v>389</v>
      </c>
      <c r="B692" s="2" t="s">
        <v>103</v>
      </c>
      <c r="C692" s="3">
        <v>44302.833333333299</v>
      </c>
      <c r="D692" t="s">
        <v>47</v>
      </c>
      <c r="E692" t="s">
        <v>34</v>
      </c>
      <c r="F692" t="s">
        <v>33</v>
      </c>
      <c r="G692" t="s">
        <v>106</v>
      </c>
    </row>
    <row r="693" spans="1:7">
      <c r="A693" t="s">
        <v>390</v>
      </c>
      <c r="B693" s="2" t="s">
        <v>103</v>
      </c>
      <c r="C693" s="3">
        <v>44303.520833333299</v>
      </c>
      <c r="D693" t="s">
        <v>61</v>
      </c>
      <c r="E693" t="s">
        <v>25</v>
      </c>
      <c r="F693" t="s">
        <v>24</v>
      </c>
      <c r="G693" t="s">
        <v>267</v>
      </c>
    </row>
    <row r="694" spans="1:7">
      <c r="A694" t="s">
        <v>391</v>
      </c>
      <c r="B694" s="2" t="s">
        <v>103</v>
      </c>
      <c r="C694" s="3">
        <v>44303.84375</v>
      </c>
      <c r="D694" t="s">
        <v>72</v>
      </c>
      <c r="E694" t="s">
        <v>39</v>
      </c>
      <c r="F694" t="s">
        <v>38</v>
      </c>
      <c r="G694" t="s">
        <v>16</v>
      </c>
    </row>
    <row r="695" spans="1:7">
      <c r="A695" t="s">
        <v>392</v>
      </c>
      <c r="B695" s="2" t="s">
        <v>103</v>
      </c>
      <c r="C695" s="3">
        <v>44304.5625</v>
      </c>
      <c r="D695" t="s">
        <v>55</v>
      </c>
      <c r="E695" t="s">
        <v>10</v>
      </c>
      <c r="F695" t="s">
        <v>9</v>
      </c>
      <c r="G695" t="s">
        <v>84</v>
      </c>
    </row>
    <row r="696" spans="1:7">
      <c r="A696" t="s">
        <v>393</v>
      </c>
      <c r="B696" s="2" t="s">
        <v>103</v>
      </c>
      <c r="C696" s="3">
        <v>44304.666666666701</v>
      </c>
      <c r="D696" t="s">
        <v>52</v>
      </c>
      <c r="E696" t="s">
        <v>53</v>
      </c>
      <c r="F696" t="s">
        <v>66</v>
      </c>
      <c r="G696" t="s">
        <v>91</v>
      </c>
    </row>
    <row r="697" spans="1:7">
      <c r="A697" t="s">
        <v>394</v>
      </c>
      <c r="B697" s="2" t="s">
        <v>103</v>
      </c>
      <c r="C697" s="3">
        <v>44305.833333333299</v>
      </c>
      <c r="D697" t="s">
        <v>50</v>
      </c>
      <c r="E697" t="s">
        <v>20</v>
      </c>
      <c r="F697" t="s">
        <v>19</v>
      </c>
      <c r="G697" t="s">
        <v>84</v>
      </c>
    </row>
    <row r="698" spans="1:7">
      <c r="A698" t="s">
        <v>395</v>
      </c>
      <c r="B698" s="2" t="s">
        <v>103</v>
      </c>
      <c r="C698" s="3">
        <v>44306.84375</v>
      </c>
      <c r="D698" t="s">
        <v>63</v>
      </c>
      <c r="E698" t="s">
        <v>43</v>
      </c>
      <c r="F698" t="s">
        <v>42</v>
      </c>
      <c r="G698" t="s">
        <v>116</v>
      </c>
    </row>
    <row r="699" spans="1:7">
      <c r="A699" t="s">
        <v>396</v>
      </c>
      <c r="B699" s="2" t="s">
        <v>103</v>
      </c>
      <c r="C699" s="3">
        <v>44307.75</v>
      </c>
      <c r="D699" t="s">
        <v>32</v>
      </c>
      <c r="E699" t="s">
        <v>33</v>
      </c>
      <c r="F699" t="s">
        <v>15</v>
      </c>
      <c r="G699" t="s">
        <v>56</v>
      </c>
    </row>
    <row r="700" spans="1:7">
      <c r="A700" t="s">
        <v>397</v>
      </c>
      <c r="B700" s="2" t="s">
        <v>103</v>
      </c>
      <c r="C700" s="3">
        <v>44307.84375</v>
      </c>
      <c r="D700" t="s">
        <v>69</v>
      </c>
      <c r="E700" t="s">
        <v>70</v>
      </c>
      <c r="F700" t="s">
        <v>73</v>
      </c>
      <c r="G700" t="s">
        <v>77</v>
      </c>
    </row>
    <row r="701" spans="1:7">
      <c r="A701" t="s">
        <v>398</v>
      </c>
      <c r="B701" s="2" t="s">
        <v>103</v>
      </c>
      <c r="C701" s="3">
        <v>44308.833333333299</v>
      </c>
      <c r="D701" t="s">
        <v>65</v>
      </c>
      <c r="E701" t="s">
        <v>30</v>
      </c>
      <c r="F701" t="s">
        <v>29</v>
      </c>
      <c r="G701" t="s">
        <v>158</v>
      </c>
    </row>
    <row r="702" spans="1:7">
      <c r="A702" t="s">
        <v>399</v>
      </c>
      <c r="B702" s="2" t="s">
        <v>92</v>
      </c>
      <c r="C702" s="3">
        <v>44309.833333333299</v>
      </c>
      <c r="D702" t="s">
        <v>55</v>
      </c>
      <c r="E702" t="s">
        <v>10</v>
      </c>
      <c r="F702" t="s">
        <v>34</v>
      </c>
      <c r="G702" t="s">
        <v>35</v>
      </c>
    </row>
    <row r="703" spans="1:7">
      <c r="A703" t="s">
        <v>400</v>
      </c>
      <c r="B703" s="2" t="s">
        <v>92</v>
      </c>
      <c r="C703" s="3">
        <v>44310.520833333299</v>
      </c>
      <c r="D703" t="s">
        <v>18</v>
      </c>
      <c r="E703" t="s">
        <v>19</v>
      </c>
      <c r="F703" t="s">
        <v>25</v>
      </c>
      <c r="G703" t="s">
        <v>84</v>
      </c>
    </row>
    <row r="704" spans="1:7">
      <c r="A704" t="s">
        <v>401</v>
      </c>
      <c r="B704" s="2" t="s">
        <v>92</v>
      </c>
      <c r="C704" s="3">
        <v>44310.729166666701</v>
      </c>
      <c r="D704" t="s">
        <v>23</v>
      </c>
      <c r="E704" t="s">
        <v>24</v>
      </c>
      <c r="F704" t="s">
        <v>43</v>
      </c>
      <c r="G704" t="s">
        <v>35</v>
      </c>
    </row>
    <row r="705" spans="1:7">
      <c r="A705" t="s">
        <v>402</v>
      </c>
      <c r="B705" s="2" t="s">
        <v>92</v>
      </c>
      <c r="C705" s="3">
        <v>44310.833333333299</v>
      </c>
      <c r="D705" t="s">
        <v>37</v>
      </c>
      <c r="E705" t="s">
        <v>38</v>
      </c>
      <c r="F705" t="s">
        <v>42</v>
      </c>
      <c r="G705" t="s">
        <v>16</v>
      </c>
    </row>
    <row r="706" spans="1:7">
      <c r="A706" t="s">
        <v>403</v>
      </c>
      <c r="B706" s="2" t="s">
        <v>92</v>
      </c>
      <c r="C706" s="3">
        <v>44311.5</v>
      </c>
      <c r="D706" t="s">
        <v>72</v>
      </c>
      <c r="E706" t="s">
        <v>39</v>
      </c>
      <c r="F706" t="s">
        <v>66</v>
      </c>
      <c r="G706" t="s">
        <v>239</v>
      </c>
    </row>
    <row r="707" spans="1:7">
      <c r="A707" t="s">
        <v>404</v>
      </c>
      <c r="B707" s="2" t="s">
        <v>92</v>
      </c>
      <c r="C707" s="3">
        <v>44311.583333333299</v>
      </c>
      <c r="D707" t="s">
        <v>50</v>
      </c>
      <c r="E707" t="s">
        <v>20</v>
      </c>
      <c r="F707" t="s">
        <v>53</v>
      </c>
      <c r="G707" t="s">
        <v>116</v>
      </c>
    </row>
    <row r="708" spans="1:7">
      <c r="A708" t="s">
        <v>405</v>
      </c>
      <c r="B708" s="2" t="s">
        <v>92</v>
      </c>
      <c r="C708" s="3">
        <v>44311.791666666701</v>
      </c>
      <c r="D708" t="s">
        <v>69</v>
      </c>
      <c r="E708" t="s">
        <v>70</v>
      </c>
      <c r="F708" t="s">
        <v>29</v>
      </c>
      <c r="G708" t="s">
        <v>106</v>
      </c>
    </row>
    <row r="709" spans="1:7">
      <c r="A709" t="s">
        <v>406</v>
      </c>
      <c r="B709" s="2" t="s">
        <v>92</v>
      </c>
      <c r="C709" s="3">
        <v>44312.833333333299</v>
      </c>
      <c r="D709" t="s">
        <v>65</v>
      </c>
      <c r="E709" t="s">
        <v>30</v>
      </c>
      <c r="F709" t="s">
        <v>14</v>
      </c>
      <c r="G709" t="s">
        <v>56</v>
      </c>
    </row>
    <row r="710" spans="1:7">
      <c r="A710" t="s">
        <v>407</v>
      </c>
      <c r="B710" s="2" t="s">
        <v>93</v>
      </c>
      <c r="C710" s="3">
        <v>44316.833333333299</v>
      </c>
      <c r="D710" t="s">
        <v>58</v>
      </c>
      <c r="E710" t="s">
        <v>15</v>
      </c>
      <c r="F710" t="s">
        <v>30</v>
      </c>
      <c r="G710" t="s">
        <v>84</v>
      </c>
    </row>
    <row r="711" spans="1:7">
      <c r="A711" t="s">
        <v>408</v>
      </c>
      <c r="B711" s="2" t="s">
        <v>93</v>
      </c>
      <c r="C711" s="3">
        <v>44317.520833333299</v>
      </c>
      <c r="D711" t="s">
        <v>13</v>
      </c>
      <c r="E711" t="s">
        <v>14</v>
      </c>
      <c r="F711" t="s">
        <v>73</v>
      </c>
      <c r="G711" t="s">
        <v>26</v>
      </c>
    </row>
    <row r="712" spans="1:7">
      <c r="A712" t="s">
        <v>409</v>
      </c>
      <c r="B712" s="2" t="s">
        <v>93</v>
      </c>
      <c r="C712" s="3">
        <v>44317.625</v>
      </c>
      <c r="D712" t="s">
        <v>41</v>
      </c>
      <c r="E712" t="s">
        <v>42</v>
      </c>
      <c r="F712" t="s">
        <v>20</v>
      </c>
      <c r="G712" t="s">
        <v>98</v>
      </c>
    </row>
    <row r="713" spans="1:7">
      <c r="A713" t="s">
        <v>410</v>
      </c>
      <c r="B713" s="2" t="s">
        <v>93</v>
      </c>
      <c r="C713" s="3">
        <v>44317.729166666701</v>
      </c>
      <c r="D713" t="s">
        <v>63</v>
      </c>
      <c r="E713" t="s">
        <v>43</v>
      </c>
      <c r="F713" t="s">
        <v>9</v>
      </c>
      <c r="G713" t="s">
        <v>98</v>
      </c>
    </row>
    <row r="714" spans="1:7">
      <c r="A714" t="s">
        <v>411</v>
      </c>
      <c r="B714" s="2" t="s">
        <v>93</v>
      </c>
      <c r="C714" s="3">
        <v>44317.833333333299</v>
      </c>
      <c r="D714" t="s">
        <v>47</v>
      </c>
      <c r="E714" t="s">
        <v>34</v>
      </c>
      <c r="F714" t="s">
        <v>70</v>
      </c>
      <c r="G714" t="s">
        <v>77</v>
      </c>
    </row>
    <row r="715" spans="1:7">
      <c r="A715" t="s">
        <v>412</v>
      </c>
      <c r="B715" s="2" t="s">
        <v>93</v>
      </c>
      <c r="C715" s="3">
        <v>44318.583333333299</v>
      </c>
      <c r="D715" t="s">
        <v>61</v>
      </c>
      <c r="E715" t="s">
        <v>25</v>
      </c>
      <c r="F715" t="s">
        <v>10</v>
      </c>
      <c r="G715" t="s">
        <v>26</v>
      </c>
    </row>
    <row r="716" spans="1:7">
      <c r="A716" t="s">
        <v>413</v>
      </c>
      <c r="B716" s="2" t="s">
        <v>93</v>
      </c>
      <c r="C716" s="3">
        <v>44318.802083333299</v>
      </c>
      <c r="D716" t="s">
        <v>32</v>
      </c>
      <c r="E716" t="s">
        <v>33</v>
      </c>
      <c r="F716" t="s">
        <v>38</v>
      </c>
      <c r="G716" t="s">
        <v>88</v>
      </c>
    </row>
    <row r="717" spans="1:7">
      <c r="A717" t="s">
        <v>414</v>
      </c>
      <c r="B717" s="2" t="s">
        <v>93</v>
      </c>
      <c r="C717" s="3">
        <v>44319.75</v>
      </c>
      <c r="D717" t="s">
        <v>28</v>
      </c>
      <c r="E717" t="s">
        <v>29</v>
      </c>
      <c r="F717" t="s">
        <v>39</v>
      </c>
      <c r="G717" t="s">
        <v>84</v>
      </c>
    </row>
    <row r="718" spans="1:7">
      <c r="A718" t="s">
        <v>415</v>
      </c>
      <c r="B718" s="2" t="s">
        <v>93</v>
      </c>
      <c r="C718" s="3">
        <v>44319.84375</v>
      </c>
      <c r="D718" t="s">
        <v>81</v>
      </c>
      <c r="E718" t="s">
        <v>66</v>
      </c>
      <c r="F718" t="s">
        <v>24</v>
      </c>
      <c r="G718" t="s">
        <v>77</v>
      </c>
    </row>
    <row r="719" spans="1:7">
      <c r="A719" t="s">
        <v>416</v>
      </c>
      <c r="B719" s="2" t="s">
        <v>94</v>
      </c>
      <c r="C719" s="3">
        <v>44323.833333333299</v>
      </c>
      <c r="D719" t="s">
        <v>65</v>
      </c>
      <c r="E719" t="s">
        <v>30</v>
      </c>
      <c r="F719" t="s">
        <v>25</v>
      </c>
      <c r="G719" t="s">
        <v>417</v>
      </c>
    </row>
    <row r="720" spans="1:7">
      <c r="A720" t="s">
        <v>418</v>
      </c>
      <c r="B720" s="2" t="s">
        <v>94</v>
      </c>
      <c r="C720" s="3">
        <v>44324.520833333299</v>
      </c>
      <c r="D720" t="s">
        <v>50</v>
      </c>
      <c r="E720" t="s">
        <v>20</v>
      </c>
      <c r="F720" t="s">
        <v>33</v>
      </c>
      <c r="G720" t="s">
        <v>91</v>
      </c>
    </row>
    <row r="721" spans="1:7">
      <c r="A721" t="s">
        <v>419</v>
      </c>
      <c r="B721" s="2" t="s">
        <v>94</v>
      </c>
      <c r="C721" s="3">
        <v>44324.625</v>
      </c>
      <c r="D721" t="s">
        <v>37</v>
      </c>
      <c r="E721" t="s">
        <v>38</v>
      </c>
      <c r="F721" t="s">
        <v>14</v>
      </c>
      <c r="G721" t="s">
        <v>26</v>
      </c>
    </row>
    <row r="722" spans="1:7">
      <c r="A722" t="s">
        <v>420</v>
      </c>
      <c r="B722" s="2" t="s">
        <v>94</v>
      </c>
      <c r="C722" s="3">
        <v>44324.729166666701</v>
      </c>
      <c r="D722" t="s">
        <v>86</v>
      </c>
      <c r="E722" t="s">
        <v>73</v>
      </c>
      <c r="F722" t="s">
        <v>43</v>
      </c>
      <c r="G722" t="s">
        <v>77</v>
      </c>
    </row>
    <row r="723" spans="1:7">
      <c r="A723" t="s">
        <v>421</v>
      </c>
      <c r="B723" s="2" t="s">
        <v>94</v>
      </c>
      <c r="C723" s="3">
        <v>44324.84375</v>
      </c>
      <c r="D723" t="s">
        <v>18</v>
      </c>
      <c r="E723" t="s">
        <v>19</v>
      </c>
      <c r="F723" t="s">
        <v>15</v>
      </c>
      <c r="G723" t="s">
        <v>98</v>
      </c>
    </row>
    <row r="724" spans="1:7">
      <c r="A724" t="s">
        <v>422</v>
      </c>
      <c r="B724" s="2" t="s">
        <v>94</v>
      </c>
      <c r="C724" s="3">
        <v>44325.5</v>
      </c>
      <c r="D724" t="s">
        <v>72</v>
      </c>
      <c r="E724" t="s">
        <v>39</v>
      </c>
      <c r="F724" t="s">
        <v>42</v>
      </c>
      <c r="G724" t="s">
        <v>56</v>
      </c>
    </row>
    <row r="725" spans="1:7">
      <c r="A725" t="s">
        <v>423</v>
      </c>
      <c r="B725" s="2" t="s">
        <v>94</v>
      </c>
      <c r="C725" s="3">
        <v>44325.586805555598</v>
      </c>
      <c r="D725" t="s">
        <v>69</v>
      </c>
      <c r="E725" t="s">
        <v>70</v>
      </c>
      <c r="F725" t="s">
        <v>53</v>
      </c>
      <c r="G725" t="s">
        <v>44</v>
      </c>
    </row>
    <row r="726" spans="1:7">
      <c r="A726" t="s">
        <v>424</v>
      </c>
      <c r="B726" s="2" t="s">
        <v>94</v>
      </c>
      <c r="C726" s="3">
        <v>44325.6875</v>
      </c>
      <c r="D726" t="s">
        <v>23</v>
      </c>
      <c r="E726" t="s">
        <v>24</v>
      </c>
      <c r="F726" t="s">
        <v>34</v>
      </c>
      <c r="G726" t="s">
        <v>35</v>
      </c>
    </row>
    <row r="727" spans="1:7">
      <c r="A727" t="s">
        <v>425</v>
      </c>
      <c r="B727" s="2" t="s">
        <v>94</v>
      </c>
      <c r="C727" s="3">
        <v>44325.791666666701</v>
      </c>
      <c r="D727" t="s">
        <v>55</v>
      </c>
      <c r="E727" t="s">
        <v>10</v>
      </c>
      <c r="F727" t="s">
        <v>29</v>
      </c>
      <c r="G727" t="s">
        <v>91</v>
      </c>
    </row>
    <row r="728" spans="1:7">
      <c r="A728" t="s">
        <v>426</v>
      </c>
      <c r="B728" s="2" t="s">
        <v>94</v>
      </c>
      <c r="C728" s="3">
        <v>44326.833333333299</v>
      </c>
      <c r="D728" t="s">
        <v>8</v>
      </c>
      <c r="E728" t="s">
        <v>9</v>
      </c>
      <c r="F728" t="s">
        <v>66</v>
      </c>
      <c r="G728" t="s">
        <v>26</v>
      </c>
    </row>
    <row r="729" spans="1:7">
      <c r="A729" t="s">
        <v>427</v>
      </c>
      <c r="B729" s="2" t="s">
        <v>94</v>
      </c>
      <c r="C729" s="3">
        <v>44327.75</v>
      </c>
      <c r="D729" t="s">
        <v>52</v>
      </c>
      <c r="E729" t="s">
        <v>53</v>
      </c>
      <c r="F729" t="s">
        <v>30</v>
      </c>
      <c r="G729" t="s">
        <v>77</v>
      </c>
    </row>
    <row r="730" spans="1:7">
      <c r="A730" t="s">
        <v>428</v>
      </c>
      <c r="B730" s="2" t="s">
        <v>94</v>
      </c>
      <c r="C730" s="3">
        <v>44327.84375</v>
      </c>
      <c r="D730" t="s">
        <v>58</v>
      </c>
      <c r="E730" t="s">
        <v>15</v>
      </c>
      <c r="F730" t="s">
        <v>14</v>
      </c>
      <c r="G730" t="s">
        <v>91</v>
      </c>
    </row>
    <row r="731" spans="1:7">
      <c r="A731" t="s">
        <v>429</v>
      </c>
      <c r="B731" s="2" t="s">
        <v>96</v>
      </c>
      <c r="C731" s="3">
        <v>44328.84375</v>
      </c>
      <c r="D731" t="s">
        <v>63</v>
      </c>
      <c r="E731" t="s">
        <v>43</v>
      </c>
      <c r="F731" t="s">
        <v>10</v>
      </c>
      <c r="G731" t="s">
        <v>35</v>
      </c>
    </row>
    <row r="732" spans="1:7">
      <c r="A732" t="s">
        <v>430</v>
      </c>
      <c r="B732" s="2" t="s">
        <v>96</v>
      </c>
      <c r="C732" s="3">
        <v>44329.75</v>
      </c>
      <c r="D732" t="s">
        <v>69</v>
      </c>
      <c r="E732" t="s">
        <v>70</v>
      </c>
      <c r="F732" t="s">
        <v>34</v>
      </c>
      <c r="G732" t="s">
        <v>116</v>
      </c>
    </row>
    <row r="733" spans="1:7">
      <c r="A733" t="s">
        <v>431</v>
      </c>
      <c r="B733" s="2" t="s">
        <v>96</v>
      </c>
      <c r="C733" s="3">
        <v>44329.84375</v>
      </c>
      <c r="D733" t="s">
        <v>52</v>
      </c>
      <c r="E733" t="s">
        <v>53</v>
      </c>
      <c r="F733" t="s">
        <v>19</v>
      </c>
      <c r="G733" t="s">
        <v>417</v>
      </c>
    </row>
    <row r="734" spans="1:7">
      <c r="A734" t="s">
        <v>432</v>
      </c>
      <c r="B734" s="2" t="s">
        <v>96</v>
      </c>
      <c r="C734" s="3">
        <v>44330.833333333299</v>
      </c>
      <c r="D734" t="s">
        <v>61</v>
      </c>
      <c r="E734" t="s">
        <v>25</v>
      </c>
      <c r="F734" t="s">
        <v>73</v>
      </c>
      <c r="G734" t="s">
        <v>133</v>
      </c>
    </row>
    <row r="735" spans="1:7">
      <c r="A735" t="s">
        <v>433</v>
      </c>
      <c r="B735" s="2" t="s">
        <v>96</v>
      </c>
      <c r="C735" s="3">
        <v>44331.520833333299</v>
      </c>
      <c r="D735" t="s">
        <v>81</v>
      </c>
      <c r="E735" t="s">
        <v>66</v>
      </c>
      <c r="F735" t="s">
        <v>20</v>
      </c>
      <c r="G735" t="s">
        <v>239</v>
      </c>
    </row>
    <row r="736" spans="1:7">
      <c r="A736" t="s">
        <v>434</v>
      </c>
      <c r="B736" s="2" t="s">
        <v>96</v>
      </c>
      <c r="C736" s="3">
        <v>44331.625</v>
      </c>
      <c r="D736" t="s">
        <v>58</v>
      </c>
      <c r="E736" t="s">
        <v>15</v>
      </c>
      <c r="F736" t="s">
        <v>9</v>
      </c>
      <c r="G736" t="s">
        <v>91</v>
      </c>
    </row>
    <row r="737" spans="1:7">
      <c r="A737" t="s">
        <v>435</v>
      </c>
      <c r="B737" s="2" t="s">
        <v>96</v>
      </c>
      <c r="C737" s="3">
        <v>44331.833333333299</v>
      </c>
      <c r="D737" t="s">
        <v>41</v>
      </c>
      <c r="E737" t="s">
        <v>42</v>
      </c>
      <c r="F737" t="s">
        <v>24</v>
      </c>
      <c r="G737" t="s">
        <v>84</v>
      </c>
    </row>
    <row r="738" spans="1:7">
      <c r="A738" t="s">
        <v>436</v>
      </c>
      <c r="B738" s="2" t="s">
        <v>96</v>
      </c>
      <c r="C738" s="3">
        <v>44332.5</v>
      </c>
      <c r="D738" t="s">
        <v>13</v>
      </c>
      <c r="E738" t="s">
        <v>14</v>
      </c>
      <c r="F738" t="s">
        <v>70</v>
      </c>
      <c r="G738" t="s">
        <v>267</v>
      </c>
    </row>
    <row r="739" spans="1:7">
      <c r="A739" t="s">
        <v>437</v>
      </c>
      <c r="B739" s="2" t="s">
        <v>96</v>
      </c>
      <c r="C739" s="3">
        <v>44332.586805555598</v>
      </c>
      <c r="D739" t="s">
        <v>32</v>
      </c>
      <c r="E739" t="s">
        <v>33</v>
      </c>
      <c r="F739" t="s">
        <v>39</v>
      </c>
      <c r="G739" t="s">
        <v>98</v>
      </c>
    </row>
    <row r="740" spans="1:7">
      <c r="A740" t="s">
        <v>438</v>
      </c>
      <c r="B740" s="2" t="s">
        <v>96</v>
      </c>
      <c r="C740" s="3">
        <v>44332.6875</v>
      </c>
      <c r="D740" t="s">
        <v>28</v>
      </c>
      <c r="E740" t="s">
        <v>29</v>
      </c>
      <c r="F740" t="s">
        <v>19</v>
      </c>
      <c r="G740" t="s">
        <v>77</v>
      </c>
    </row>
    <row r="741" spans="1:7">
      <c r="A741" t="s">
        <v>439</v>
      </c>
      <c r="B741" s="2" t="s">
        <v>96</v>
      </c>
      <c r="C741" s="3">
        <v>44332.791666666701</v>
      </c>
      <c r="D741" t="s">
        <v>47</v>
      </c>
      <c r="E741" t="s">
        <v>34</v>
      </c>
      <c r="F741" t="s">
        <v>38</v>
      </c>
      <c r="G741" t="s">
        <v>35</v>
      </c>
    </row>
    <row r="742" spans="1:7">
      <c r="A742" t="s">
        <v>440</v>
      </c>
      <c r="B742" s="2" t="s">
        <v>101</v>
      </c>
      <c r="C742" s="3">
        <v>44334.75</v>
      </c>
      <c r="D742" t="s">
        <v>52</v>
      </c>
      <c r="E742" t="s">
        <v>53</v>
      </c>
      <c r="F742" t="s">
        <v>9</v>
      </c>
      <c r="G742" t="s">
        <v>84</v>
      </c>
    </row>
    <row r="743" spans="1:7">
      <c r="A743" t="s">
        <v>441</v>
      </c>
      <c r="B743" s="2" t="s">
        <v>101</v>
      </c>
      <c r="C743" s="3">
        <v>44334.75</v>
      </c>
      <c r="D743" t="s">
        <v>58</v>
      </c>
      <c r="E743" t="s">
        <v>15</v>
      </c>
      <c r="F743" t="s">
        <v>20</v>
      </c>
      <c r="G743" t="s">
        <v>26</v>
      </c>
    </row>
    <row r="744" spans="1:7">
      <c r="A744" t="s">
        <v>442</v>
      </c>
      <c r="B744" s="2" t="s">
        <v>101</v>
      </c>
      <c r="C744" s="3">
        <v>44334.791666666701</v>
      </c>
      <c r="D744" t="s">
        <v>41</v>
      </c>
      <c r="E744" t="s">
        <v>42</v>
      </c>
      <c r="F744" t="s">
        <v>73</v>
      </c>
      <c r="G744" t="s">
        <v>267</v>
      </c>
    </row>
    <row r="745" spans="1:7">
      <c r="A745" t="s">
        <v>443</v>
      </c>
      <c r="B745" s="2" t="s">
        <v>101</v>
      </c>
      <c r="C745" s="3">
        <v>44334.84375</v>
      </c>
      <c r="D745" t="s">
        <v>63</v>
      </c>
      <c r="E745" t="s">
        <v>43</v>
      </c>
      <c r="F745" t="s">
        <v>30</v>
      </c>
      <c r="G745" t="s">
        <v>56</v>
      </c>
    </row>
    <row r="746" spans="1:7">
      <c r="A746" t="s">
        <v>444</v>
      </c>
      <c r="B746" s="2" t="s">
        <v>101</v>
      </c>
      <c r="C746" s="3">
        <v>44335.75</v>
      </c>
      <c r="D746" t="s">
        <v>47</v>
      </c>
      <c r="E746" t="s">
        <v>34</v>
      </c>
      <c r="F746" t="s">
        <v>39</v>
      </c>
      <c r="G746" t="s">
        <v>16</v>
      </c>
    </row>
    <row r="747" spans="1:7">
      <c r="A747" t="s">
        <v>445</v>
      </c>
      <c r="B747" s="2" t="s">
        <v>101</v>
      </c>
      <c r="C747" s="3">
        <v>44335.75</v>
      </c>
      <c r="D747" t="s">
        <v>61</v>
      </c>
      <c r="E747" t="s">
        <v>25</v>
      </c>
      <c r="F747" t="s">
        <v>38</v>
      </c>
      <c r="G747" t="s">
        <v>16</v>
      </c>
    </row>
    <row r="748" spans="1:7">
      <c r="A748" t="s">
        <v>446</v>
      </c>
      <c r="B748" s="2" t="s">
        <v>101</v>
      </c>
      <c r="C748" s="3">
        <v>44335.75</v>
      </c>
      <c r="D748" t="s">
        <v>32</v>
      </c>
      <c r="E748" t="s">
        <v>33</v>
      </c>
      <c r="F748" t="s">
        <v>70</v>
      </c>
      <c r="G748" t="s">
        <v>77</v>
      </c>
    </row>
    <row r="749" spans="1:7">
      <c r="A749" t="s">
        <v>447</v>
      </c>
      <c r="B749" s="2" t="s">
        <v>101</v>
      </c>
      <c r="C749" s="3">
        <v>44335.791666666701</v>
      </c>
      <c r="D749" t="s">
        <v>13</v>
      </c>
      <c r="E749" t="s">
        <v>14</v>
      </c>
      <c r="F749" t="s">
        <v>10</v>
      </c>
      <c r="G749" t="s">
        <v>44</v>
      </c>
    </row>
    <row r="750" spans="1:7">
      <c r="A750" t="s">
        <v>448</v>
      </c>
      <c r="B750" s="2" t="s">
        <v>101</v>
      </c>
      <c r="C750" s="3">
        <v>44335.84375</v>
      </c>
      <c r="D750" t="s">
        <v>81</v>
      </c>
      <c r="E750" t="s">
        <v>66</v>
      </c>
      <c r="F750" t="s">
        <v>19</v>
      </c>
      <c r="G750" t="s">
        <v>11</v>
      </c>
    </row>
    <row r="751" spans="1:7">
      <c r="A751" t="s">
        <v>449</v>
      </c>
      <c r="B751" s="2" t="s">
        <v>101</v>
      </c>
      <c r="C751" s="3">
        <v>44335.84375</v>
      </c>
      <c r="D751" t="s">
        <v>28</v>
      </c>
      <c r="E751" t="s">
        <v>29</v>
      </c>
      <c r="F751" t="s">
        <v>24</v>
      </c>
      <c r="G751" t="s">
        <v>44</v>
      </c>
    </row>
    <row r="752" spans="1:7">
      <c r="A752" t="s">
        <v>450</v>
      </c>
      <c r="B752" s="2" t="s">
        <v>95</v>
      </c>
      <c r="C752" s="3">
        <v>44339.666666666701</v>
      </c>
      <c r="D752" t="s">
        <v>55</v>
      </c>
      <c r="E752" t="s">
        <v>10</v>
      </c>
      <c r="F752" t="s">
        <v>42</v>
      </c>
      <c r="G752" t="s">
        <v>98</v>
      </c>
    </row>
    <row r="753" spans="1:7">
      <c r="A753" t="s">
        <v>451</v>
      </c>
      <c r="B753" s="2" t="s">
        <v>95</v>
      </c>
      <c r="C753" s="3">
        <v>44339.666666666701</v>
      </c>
      <c r="D753" t="s">
        <v>69</v>
      </c>
      <c r="E753" t="s">
        <v>70</v>
      </c>
      <c r="F753" t="s">
        <v>43</v>
      </c>
      <c r="G753" t="s">
        <v>56</v>
      </c>
    </row>
    <row r="754" spans="1:7">
      <c r="A754" t="s">
        <v>452</v>
      </c>
      <c r="B754" s="2" t="s">
        <v>95</v>
      </c>
      <c r="C754" s="3">
        <v>44339.666666666701</v>
      </c>
      <c r="D754" t="s">
        <v>8</v>
      </c>
      <c r="E754" t="s">
        <v>9</v>
      </c>
      <c r="F754" t="s">
        <v>25</v>
      </c>
      <c r="G754" t="s">
        <v>26</v>
      </c>
    </row>
    <row r="755" spans="1:7">
      <c r="A755" t="s">
        <v>453</v>
      </c>
      <c r="B755" s="2" t="s">
        <v>95</v>
      </c>
      <c r="C755" s="3">
        <v>44339.666666666701</v>
      </c>
      <c r="D755" t="s">
        <v>50</v>
      </c>
      <c r="E755" t="s">
        <v>20</v>
      </c>
      <c r="F755" t="s">
        <v>29</v>
      </c>
      <c r="G755" t="s">
        <v>91</v>
      </c>
    </row>
    <row r="756" spans="1:7">
      <c r="A756" t="s">
        <v>454</v>
      </c>
      <c r="B756" s="2" t="s">
        <v>95</v>
      </c>
      <c r="C756" s="3">
        <v>44339.666666666701</v>
      </c>
      <c r="D756" t="s">
        <v>65</v>
      </c>
      <c r="E756" t="s">
        <v>30</v>
      </c>
      <c r="F756" t="s">
        <v>33</v>
      </c>
      <c r="G756" t="s">
        <v>417</v>
      </c>
    </row>
    <row r="757" spans="1:7">
      <c r="A757" t="s">
        <v>455</v>
      </c>
      <c r="B757" s="2" t="s">
        <v>95</v>
      </c>
      <c r="C757" s="3">
        <v>44339.666666666701</v>
      </c>
      <c r="D757" t="s">
        <v>18</v>
      </c>
      <c r="E757" t="s">
        <v>19</v>
      </c>
      <c r="F757" t="s">
        <v>14</v>
      </c>
      <c r="G757" t="s">
        <v>98</v>
      </c>
    </row>
    <row r="758" spans="1:7">
      <c r="A758" t="s">
        <v>456</v>
      </c>
      <c r="B758" s="2" t="s">
        <v>95</v>
      </c>
      <c r="C758" s="3">
        <v>44339.666666666701</v>
      </c>
      <c r="D758" t="s">
        <v>86</v>
      </c>
      <c r="E758" t="s">
        <v>73</v>
      </c>
      <c r="F758" t="s">
        <v>34</v>
      </c>
      <c r="G758" t="s">
        <v>164</v>
      </c>
    </row>
    <row r="759" spans="1:7">
      <c r="A759" t="s">
        <v>457</v>
      </c>
      <c r="B759" s="2" t="s">
        <v>95</v>
      </c>
      <c r="C759" s="3">
        <v>44339.666666666701</v>
      </c>
      <c r="D759" t="s">
        <v>37</v>
      </c>
      <c r="E759" t="s">
        <v>38</v>
      </c>
      <c r="F759" t="s">
        <v>66</v>
      </c>
      <c r="G759" t="s">
        <v>16</v>
      </c>
    </row>
    <row r="760" spans="1:7">
      <c r="A760" t="s">
        <v>458</v>
      </c>
      <c r="B760" s="2" t="s">
        <v>95</v>
      </c>
      <c r="C760" s="3">
        <v>44339.666666666701</v>
      </c>
      <c r="D760" t="s">
        <v>23</v>
      </c>
      <c r="E760" t="s">
        <v>24</v>
      </c>
      <c r="F760" t="s">
        <v>15</v>
      </c>
      <c r="G760" t="s">
        <v>158</v>
      </c>
    </row>
    <row r="761" spans="1:7">
      <c r="A761" t="s">
        <v>459</v>
      </c>
      <c r="B761" s="2" t="s">
        <v>95</v>
      </c>
      <c r="C761" s="3">
        <v>44339.666666666701</v>
      </c>
      <c r="D761" t="s">
        <v>72</v>
      </c>
      <c r="E761" t="s">
        <v>39</v>
      </c>
      <c r="F761" t="s">
        <v>53</v>
      </c>
      <c r="G761" t="s">
        <v>77</v>
      </c>
    </row>
    <row r="762" spans="1:7">
      <c r="A762" t="s">
        <v>7</v>
      </c>
      <c r="B762" s="2" t="s">
        <v>7</v>
      </c>
      <c r="C762" s="3">
        <v>44421.833333333336</v>
      </c>
      <c r="D762" t="s">
        <v>460</v>
      </c>
      <c r="E762" t="s">
        <v>461</v>
      </c>
      <c r="F762" t="s">
        <v>10</v>
      </c>
      <c r="G762" t="s">
        <v>98</v>
      </c>
    </row>
    <row r="763" spans="1:7">
      <c r="A763" t="s">
        <v>46</v>
      </c>
      <c r="B763" s="2" t="s">
        <v>7</v>
      </c>
      <c r="C763" s="3">
        <v>44422.520833333336</v>
      </c>
      <c r="D763" t="s">
        <v>52</v>
      </c>
      <c r="E763" t="s">
        <v>53</v>
      </c>
      <c r="F763" t="s">
        <v>20</v>
      </c>
      <c r="G763" t="s">
        <v>462</v>
      </c>
    </row>
    <row r="764" spans="1:7">
      <c r="A764" t="s">
        <v>12</v>
      </c>
      <c r="B764" s="2" t="s">
        <v>7</v>
      </c>
      <c r="C764" s="3">
        <v>44422.625</v>
      </c>
      <c r="D764" t="s">
        <v>81</v>
      </c>
      <c r="E764" t="s">
        <v>66</v>
      </c>
      <c r="F764" t="s">
        <v>42</v>
      </c>
      <c r="G764" t="s">
        <v>77</v>
      </c>
    </row>
    <row r="765" spans="1:7">
      <c r="A765" t="s">
        <v>6</v>
      </c>
      <c r="B765" s="2" t="s">
        <v>7</v>
      </c>
      <c r="C765" s="3">
        <v>44422.625</v>
      </c>
      <c r="D765" t="s">
        <v>63</v>
      </c>
      <c r="E765" t="s">
        <v>43</v>
      </c>
      <c r="F765" t="s">
        <v>14</v>
      </c>
      <c r="G765" t="s">
        <v>158</v>
      </c>
    </row>
    <row r="766" spans="1:7">
      <c r="A766" t="s">
        <v>17</v>
      </c>
      <c r="B766" s="2" t="s">
        <v>7</v>
      </c>
      <c r="C766" s="3">
        <v>44422.625</v>
      </c>
      <c r="D766" t="s">
        <v>47</v>
      </c>
      <c r="E766" t="s">
        <v>34</v>
      </c>
      <c r="F766" t="s">
        <v>15</v>
      </c>
      <c r="G766" t="s">
        <v>91</v>
      </c>
    </row>
    <row r="767" spans="1:7">
      <c r="A767" t="s">
        <v>31</v>
      </c>
      <c r="B767" s="2" t="s">
        <v>7</v>
      </c>
      <c r="C767" s="3">
        <v>44422.625</v>
      </c>
      <c r="D767" t="s">
        <v>65</v>
      </c>
      <c r="E767" t="s">
        <v>30</v>
      </c>
      <c r="F767" t="s">
        <v>39</v>
      </c>
      <c r="G767" t="s">
        <v>16</v>
      </c>
    </row>
    <row r="768" spans="1:7">
      <c r="A768" t="s">
        <v>27</v>
      </c>
      <c r="B768" s="2" t="s">
        <v>7</v>
      </c>
      <c r="C768" s="3">
        <v>44422.625</v>
      </c>
      <c r="D768" t="s">
        <v>463</v>
      </c>
      <c r="E768" t="s">
        <v>464</v>
      </c>
      <c r="F768" t="s">
        <v>70</v>
      </c>
      <c r="G768" t="s">
        <v>267</v>
      </c>
    </row>
    <row r="769" spans="1:7">
      <c r="A769" t="s">
        <v>22</v>
      </c>
      <c r="B769" s="2" t="s">
        <v>7</v>
      </c>
      <c r="C769" s="3">
        <v>44422.729166666664</v>
      </c>
      <c r="D769" t="s">
        <v>465</v>
      </c>
      <c r="E769" t="s">
        <v>466</v>
      </c>
      <c r="F769" t="s">
        <v>19</v>
      </c>
      <c r="G769" t="s">
        <v>11</v>
      </c>
    </row>
    <row r="770" spans="1:7">
      <c r="A770" t="s">
        <v>40</v>
      </c>
      <c r="B770" s="2" t="s">
        <v>7</v>
      </c>
      <c r="C770" s="3">
        <v>44423.583333333336</v>
      </c>
      <c r="D770" t="s">
        <v>61</v>
      </c>
      <c r="E770" t="s">
        <v>25</v>
      </c>
      <c r="F770" t="s">
        <v>24</v>
      </c>
      <c r="G770" t="s">
        <v>417</v>
      </c>
    </row>
    <row r="771" spans="1:7">
      <c r="A771" t="s">
        <v>36</v>
      </c>
      <c r="B771" s="2" t="s">
        <v>7</v>
      </c>
      <c r="C771" s="3">
        <v>44423.6875</v>
      </c>
      <c r="D771" t="s">
        <v>32</v>
      </c>
      <c r="E771" t="s">
        <v>33</v>
      </c>
      <c r="F771" t="s">
        <v>73</v>
      </c>
      <c r="G771" t="s">
        <v>16</v>
      </c>
    </row>
    <row r="772" spans="1:7">
      <c r="A772" t="s">
        <v>54</v>
      </c>
      <c r="B772" s="2" t="s">
        <v>46</v>
      </c>
      <c r="C772" s="3">
        <v>44429.520833333336</v>
      </c>
      <c r="D772" t="s">
        <v>18</v>
      </c>
      <c r="E772" t="s">
        <v>19</v>
      </c>
      <c r="F772" t="s">
        <v>66</v>
      </c>
      <c r="G772" t="s">
        <v>98</v>
      </c>
    </row>
    <row r="773" spans="1:7">
      <c r="A773" t="s">
        <v>68</v>
      </c>
      <c r="B773" s="2" t="s">
        <v>46</v>
      </c>
      <c r="C773" s="3">
        <v>44429.625</v>
      </c>
      <c r="D773" t="s">
        <v>69</v>
      </c>
      <c r="E773" t="s">
        <v>70</v>
      </c>
      <c r="F773" t="s">
        <v>25</v>
      </c>
      <c r="G773" t="s">
        <v>98</v>
      </c>
    </row>
    <row r="774" spans="1:7">
      <c r="A774" t="s">
        <v>62</v>
      </c>
      <c r="B774" s="2" t="s">
        <v>46</v>
      </c>
      <c r="C774" s="3">
        <v>44429.625</v>
      </c>
      <c r="D774" t="s">
        <v>13</v>
      </c>
      <c r="E774" t="s">
        <v>14</v>
      </c>
      <c r="F774" t="s">
        <v>461</v>
      </c>
      <c r="G774" t="s">
        <v>116</v>
      </c>
    </row>
    <row r="775" spans="1:7">
      <c r="A775" t="s">
        <v>45</v>
      </c>
      <c r="B775" s="2" t="s">
        <v>46</v>
      </c>
      <c r="C775" s="3">
        <v>44429.625</v>
      </c>
      <c r="D775" t="s">
        <v>50</v>
      </c>
      <c r="E775" t="s">
        <v>20</v>
      </c>
      <c r="F775" t="s">
        <v>34</v>
      </c>
      <c r="G775" t="s">
        <v>106</v>
      </c>
    </row>
    <row r="776" spans="1:7">
      <c r="A776" t="s">
        <v>49</v>
      </c>
      <c r="B776" s="2" t="s">
        <v>46</v>
      </c>
      <c r="C776" s="3">
        <v>44429.625</v>
      </c>
      <c r="D776" t="s">
        <v>86</v>
      </c>
      <c r="E776" t="s">
        <v>73</v>
      </c>
      <c r="F776" t="s">
        <v>466</v>
      </c>
      <c r="G776" t="s">
        <v>164</v>
      </c>
    </row>
    <row r="777" spans="1:7">
      <c r="A777" t="s">
        <v>64</v>
      </c>
      <c r="B777" s="2" t="s">
        <v>46</v>
      </c>
      <c r="C777" s="3">
        <v>44429.729166666664</v>
      </c>
      <c r="D777" t="s">
        <v>41</v>
      </c>
      <c r="E777" t="s">
        <v>42</v>
      </c>
      <c r="F777" t="s">
        <v>464</v>
      </c>
      <c r="G777" t="s">
        <v>98</v>
      </c>
    </row>
    <row r="778" spans="1:7">
      <c r="A778" t="s">
        <v>51</v>
      </c>
      <c r="B778" s="2" t="s">
        <v>46</v>
      </c>
      <c r="C778" s="3">
        <v>44430.583333333336</v>
      </c>
      <c r="D778" t="s">
        <v>58</v>
      </c>
      <c r="E778" t="s">
        <v>15</v>
      </c>
      <c r="F778" t="s">
        <v>53</v>
      </c>
      <c r="G778" t="s">
        <v>84</v>
      </c>
    </row>
    <row r="779" spans="1:7">
      <c r="A779" t="s">
        <v>60</v>
      </c>
      <c r="B779" s="2" t="s">
        <v>46</v>
      </c>
      <c r="C779" s="3">
        <v>44430.583333333336</v>
      </c>
      <c r="D779" t="s">
        <v>72</v>
      </c>
      <c r="E779" t="s">
        <v>39</v>
      </c>
      <c r="F779" t="s">
        <v>33</v>
      </c>
      <c r="G779" t="s">
        <v>35</v>
      </c>
    </row>
    <row r="780" spans="1:7">
      <c r="A780" t="s">
        <v>57</v>
      </c>
      <c r="B780" s="2" t="s">
        <v>46</v>
      </c>
      <c r="C780" s="3">
        <v>44430.6875</v>
      </c>
      <c r="D780" t="s">
        <v>55</v>
      </c>
      <c r="E780" t="s">
        <v>10</v>
      </c>
      <c r="F780" t="s">
        <v>43</v>
      </c>
      <c r="G780" t="s">
        <v>26</v>
      </c>
    </row>
    <row r="781" spans="1:7">
      <c r="A781" t="s">
        <v>71</v>
      </c>
      <c r="B781" s="2" t="s">
        <v>46</v>
      </c>
      <c r="C781" s="3">
        <v>44431.833333333336</v>
      </c>
      <c r="D781" t="s">
        <v>23</v>
      </c>
      <c r="E781" t="s">
        <v>24</v>
      </c>
      <c r="F781" t="s">
        <v>30</v>
      </c>
      <c r="G781" t="s">
        <v>143</v>
      </c>
    </row>
    <row r="782" spans="1:7">
      <c r="A782" t="s">
        <v>74</v>
      </c>
      <c r="B782" s="2" t="s">
        <v>12</v>
      </c>
      <c r="C782" s="3">
        <v>44436.520833333336</v>
      </c>
      <c r="D782" t="s">
        <v>86</v>
      </c>
      <c r="E782" t="s">
        <v>73</v>
      </c>
      <c r="F782" t="s">
        <v>10</v>
      </c>
      <c r="G782" t="s">
        <v>164</v>
      </c>
    </row>
    <row r="783" spans="1:7">
      <c r="A783" t="s">
        <v>80</v>
      </c>
      <c r="B783" s="2" t="s">
        <v>12</v>
      </c>
      <c r="C783" s="3">
        <v>44436.625</v>
      </c>
      <c r="D783" t="s">
        <v>69</v>
      </c>
      <c r="E783" t="s">
        <v>70</v>
      </c>
      <c r="F783" t="s">
        <v>461</v>
      </c>
      <c r="G783" t="s">
        <v>84</v>
      </c>
    </row>
    <row r="784" spans="1:7">
      <c r="A784" t="s">
        <v>76</v>
      </c>
      <c r="B784" s="2" t="s">
        <v>12</v>
      </c>
      <c r="C784" s="3">
        <v>44436.625</v>
      </c>
      <c r="D784" t="s">
        <v>41</v>
      </c>
      <c r="E784" t="s">
        <v>42</v>
      </c>
      <c r="F784" t="s">
        <v>34</v>
      </c>
      <c r="G784" t="s">
        <v>26</v>
      </c>
    </row>
    <row r="785" spans="1:7">
      <c r="A785" t="s">
        <v>89</v>
      </c>
      <c r="B785" s="2" t="s">
        <v>12</v>
      </c>
      <c r="C785" s="3">
        <v>44436.625</v>
      </c>
      <c r="D785" t="s">
        <v>61</v>
      </c>
      <c r="E785" t="s">
        <v>25</v>
      </c>
      <c r="F785" t="s">
        <v>15</v>
      </c>
      <c r="G785" t="s">
        <v>106</v>
      </c>
    </row>
    <row r="786" spans="1:7">
      <c r="A786" t="s">
        <v>90</v>
      </c>
      <c r="B786" s="2" t="s">
        <v>12</v>
      </c>
      <c r="C786" s="3">
        <v>44436.625</v>
      </c>
      <c r="D786" t="s">
        <v>465</v>
      </c>
      <c r="E786" t="s">
        <v>466</v>
      </c>
      <c r="F786" t="s">
        <v>30</v>
      </c>
      <c r="G786" t="s">
        <v>77</v>
      </c>
    </row>
    <row r="787" spans="1:7">
      <c r="A787" t="s">
        <v>85</v>
      </c>
      <c r="B787" s="2" t="s">
        <v>12</v>
      </c>
      <c r="C787" s="3">
        <v>44436.625</v>
      </c>
      <c r="D787" t="s">
        <v>23</v>
      </c>
      <c r="E787" t="s">
        <v>24</v>
      </c>
      <c r="F787" t="s">
        <v>14</v>
      </c>
      <c r="G787" t="s">
        <v>106</v>
      </c>
    </row>
    <row r="788" spans="1:7">
      <c r="A788" t="s">
        <v>82</v>
      </c>
      <c r="B788" s="2" t="s">
        <v>12</v>
      </c>
      <c r="C788" s="3">
        <v>44436.729166666664</v>
      </c>
      <c r="D788" t="s">
        <v>18</v>
      </c>
      <c r="E788" t="s">
        <v>19</v>
      </c>
      <c r="F788" t="s">
        <v>43</v>
      </c>
      <c r="G788" t="s">
        <v>84</v>
      </c>
    </row>
    <row r="789" spans="1:7">
      <c r="A789" t="s">
        <v>83</v>
      </c>
      <c r="B789" s="2" t="s">
        <v>12</v>
      </c>
      <c r="C789" s="3">
        <v>44437.583333333336</v>
      </c>
      <c r="D789" t="s">
        <v>81</v>
      </c>
      <c r="E789" t="s">
        <v>66</v>
      </c>
      <c r="F789" t="s">
        <v>20</v>
      </c>
      <c r="G789" t="s">
        <v>84</v>
      </c>
    </row>
    <row r="790" spans="1:7">
      <c r="A790" t="s">
        <v>78</v>
      </c>
      <c r="B790" s="2" t="s">
        <v>12</v>
      </c>
      <c r="C790" s="3">
        <v>44437.583333333336</v>
      </c>
      <c r="D790" t="s">
        <v>32</v>
      </c>
      <c r="E790" t="s">
        <v>33</v>
      </c>
      <c r="F790" t="s">
        <v>464</v>
      </c>
      <c r="G790" t="s">
        <v>16</v>
      </c>
    </row>
    <row r="791" spans="1:7">
      <c r="A791" t="s">
        <v>87</v>
      </c>
      <c r="B791" s="2" t="s">
        <v>12</v>
      </c>
      <c r="C791" s="3">
        <v>44437.6875</v>
      </c>
      <c r="D791" t="s">
        <v>72</v>
      </c>
      <c r="E791" t="s">
        <v>39</v>
      </c>
      <c r="F791" t="s">
        <v>53</v>
      </c>
      <c r="G791" t="s">
        <v>35</v>
      </c>
    </row>
    <row r="792" spans="1:7">
      <c r="A792" t="s">
        <v>93</v>
      </c>
      <c r="B792" s="2" t="s">
        <v>6</v>
      </c>
      <c r="C792" s="3">
        <v>44450.520833333336</v>
      </c>
      <c r="D792" t="s">
        <v>13</v>
      </c>
      <c r="E792" t="s">
        <v>14</v>
      </c>
      <c r="F792" t="s">
        <v>33</v>
      </c>
      <c r="G792" t="s">
        <v>158</v>
      </c>
    </row>
    <row r="793" spans="1:7">
      <c r="A793" t="s">
        <v>99</v>
      </c>
      <c r="B793" s="2" t="s">
        <v>6</v>
      </c>
      <c r="C793" s="3">
        <v>44450.625</v>
      </c>
      <c r="D793" t="s">
        <v>55</v>
      </c>
      <c r="E793" t="s">
        <v>10</v>
      </c>
      <c r="F793" t="s">
        <v>466</v>
      </c>
      <c r="G793" t="s">
        <v>16</v>
      </c>
    </row>
    <row r="794" spans="1:7">
      <c r="A794" t="s">
        <v>103</v>
      </c>
      <c r="B794" s="2" t="s">
        <v>6</v>
      </c>
      <c r="C794" s="3">
        <v>44450.625</v>
      </c>
      <c r="D794" t="s">
        <v>460</v>
      </c>
      <c r="E794" t="s">
        <v>461</v>
      </c>
      <c r="F794" t="s">
        <v>42</v>
      </c>
      <c r="G794" t="s">
        <v>35</v>
      </c>
    </row>
    <row r="795" spans="1:7">
      <c r="A795" t="s">
        <v>101</v>
      </c>
      <c r="B795" s="2" t="s">
        <v>6</v>
      </c>
      <c r="C795" s="3">
        <v>44450.625</v>
      </c>
      <c r="D795" t="s">
        <v>65</v>
      </c>
      <c r="E795" t="s">
        <v>30</v>
      </c>
      <c r="F795" t="s">
        <v>73</v>
      </c>
      <c r="G795" t="s">
        <v>35</v>
      </c>
    </row>
    <row r="796" spans="1:7">
      <c r="A796" t="s">
        <v>95</v>
      </c>
      <c r="B796" s="2" t="s">
        <v>6</v>
      </c>
      <c r="C796" s="3">
        <v>44450.625</v>
      </c>
      <c r="D796" t="s">
        <v>52</v>
      </c>
      <c r="E796" t="s">
        <v>53</v>
      </c>
      <c r="F796" t="s">
        <v>25</v>
      </c>
      <c r="G796" t="s">
        <v>143</v>
      </c>
    </row>
    <row r="797" spans="1:7">
      <c r="A797" t="s">
        <v>97</v>
      </c>
      <c r="B797" s="2" t="s">
        <v>6</v>
      </c>
      <c r="C797" s="3">
        <v>44450.625</v>
      </c>
      <c r="D797" t="s">
        <v>58</v>
      </c>
      <c r="E797" t="s">
        <v>15</v>
      </c>
      <c r="F797" t="s">
        <v>24</v>
      </c>
      <c r="G797" t="s">
        <v>116</v>
      </c>
    </row>
    <row r="798" spans="1:7">
      <c r="A798" t="s">
        <v>100</v>
      </c>
      <c r="B798" s="2" t="s">
        <v>6</v>
      </c>
      <c r="C798" s="3">
        <v>44450.625</v>
      </c>
      <c r="D798" t="s">
        <v>463</v>
      </c>
      <c r="E798" t="s">
        <v>464</v>
      </c>
      <c r="F798" t="s">
        <v>39</v>
      </c>
      <c r="G798" t="s">
        <v>26</v>
      </c>
    </row>
    <row r="799" spans="1:7">
      <c r="A799" t="s">
        <v>92</v>
      </c>
      <c r="B799" s="2" t="s">
        <v>6</v>
      </c>
      <c r="C799" s="3">
        <v>44450.729166666664</v>
      </c>
      <c r="D799" t="s">
        <v>63</v>
      </c>
      <c r="E799" t="s">
        <v>43</v>
      </c>
      <c r="F799" t="s">
        <v>70</v>
      </c>
      <c r="G799" t="s">
        <v>158</v>
      </c>
    </row>
    <row r="800" spans="1:7">
      <c r="A800" t="s">
        <v>96</v>
      </c>
      <c r="B800" s="2" t="s">
        <v>6</v>
      </c>
      <c r="C800" s="3">
        <v>44451.6875</v>
      </c>
      <c r="D800" t="s">
        <v>50</v>
      </c>
      <c r="E800" t="s">
        <v>20</v>
      </c>
      <c r="F800" t="s">
        <v>19</v>
      </c>
      <c r="G800" t="s">
        <v>11</v>
      </c>
    </row>
    <row r="801" spans="1:7">
      <c r="A801" t="s">
        <v>94</v>
      </c>
      <c r="B801" s="2" t="s">
        <v>6</v>
      </c>
      <c r="C801" s="3">
        <v>44452.833333333336</v>
      </c>
      <c r="D801" t="s">
        <v>47</v>
      </c>
      <c r="E801" t="s">
        <v>34</v>
      </c>
      <c r="F801" t="s">
        <v>66</v>
      </c>
      <c r="G801" t="s">
        <v>91</v>
      </c>
    </row>
    <row r="802" spans="1:7">
      <c r="A802" t="s">
        <v>108</v>
      </c>
      <c r="B802" s="2" t="s">
        <v>17</v>
      </c>
      <c r="C802" s="3">
        <v>44456.833333333336</v>
      </c>
      <c r="D802" t="s">
        <v>61</v>
      </c>
      <c r="E802" t="s">
        <v>25</v>
      </c>
      <c r="F802" t="s">
        <v>20</v>
      </c>
      <c r="G802" t="s">
        <v>84</v>
      </c>
    </row>
    <row r="803" spans="1:7">
      <c r="A803" t="s">
        <v>115</v>
      </c>
      <c r="B803" s="2" t="s">
        <v>17</v>
      </c>
      <c r="C803" s="3">
        <v>44457.520833333336</v>
      </c>
      <c r="D803" t="s">
        <v>72</v>
      </c>
      <c r="E803" t="s">
        <v>39</v>
      </c>
      <c r="F803" t="s">
        <v>461</v>
      </c>
      <c r="G803" t="s">
        <v>26</v>
      </c>
    </row>
    <row r="804" spans="1:7">
      <c r="A804" t="s">
        <v>105</v>
      </c>
      <c r="B804" s="2" t="s">
        <v>17</v>
      </c>
      <c r="C804" s="3">
        <v>44457.625</v>
      </c>
      <c r="D804" t="s">
        <v>81</v>
      </c>
      <c r="E804" t="s">
        <v>66</v>
      </c>
      <c r="F804" t="s">
        <v>10</v>
      </c>
      <c r="G804" t="s">
        <v>35</v>
      </c>
    </row>
    <row r="805" spans="1:7">
      <c r="A805" t="s">
        <v>117</v>
      </c>
      <c r="B805" s="2" t="s">
        <v>17</v>
      </c>
      <c r="C805" s="3">
        <v>44457.625</v>
      </c>
      <c r="D805" t="s">
        <v>18</v>
      </c>
      <c r="E805" t="s">
        <v>19</v>
      </c>
      <c r="F805" t="s">
        <v>14</v>
      </c>
      <c r="G805" t="s">
        <v>158</v>
      </c>
    </row>
    <row r="806" spans="1:7">
      <c r="A806" t="s">
        <v>114</v>
      </c>
      <c r="B806" s="2" t="s">
        <v>17</v>
      </c>
      <c r="C806" s="3">
        <v>44457.625</v>
      </c>
      <c r="D806" t="s">
        <v>86</v>
      </c>
      <c r="E806" t="s">
        <v>73</v>
      </c>
      <c r="F806" t="s">
        <v>15</v>
      </c>
      <c r="G806" t="s">
        <v>116</v>
      </c>
    </row>
    <row r="807" spans="1:7">
      <c r="A807" t="s">
        <v>109</v>
      </c>
      <c r="B807" s="2" t="s">
        <v>17</v>
      </c>
      <c r="C807" s="3">
        <v>44457.625</v>
      </c>
      <c r="D807" t="s">
        <v>465</v>
      </c>
      <c r="E807" t="s">
        <v>466</v>
      </c>
      <c r="F807" t="s">
        <v>464</v>
      </c>
      <c r="G807" t="s">
        <v>44</v>
      </c>
    </row>
    <row r="808" spans="1:7">
      <c r="A808" t="s">
        <v>107</v>
      </c>
      <c r="B808" s="2" t="s">
        <v>17</v>
      </c>
      <c r="C808" s="3">
        <v>44457.729166666664</v>
      </c>
      <c r="D808" t="s">
        <v>69</v>
      </c>
      <c r="E808" t="s">
        <v>70</v>
      </c>
      <c r="F808" t="s">
        <v>34</v>
      </c>
      <c r="G808" t="s">
        <v>158</v>
      </c>
    </row>
    <row r="809" spans="1:7">
      <c r="A809" t="s">
        <v>112</v>
      </c>
      <c r="B809" s="2" t="s">
        <v>17</v>
      </c>
      <c r="C809" s="3">
        <v>44458.583333333336</v>
      </c>
      <c r="D809" t="s">
        <v>41</v>
      </c>
      <c r="E809" t="s">
        <v>42</v>
      </c>
      <c r="F809" t="s">
        <v>30</v>
      </c>
      <c r="G809" t="s">
        <v>56</v>
      </c>
    </row>
    <row r="810" spans="1:7">
      <c r="A810" t="s">
        <v>113</v>
      </c>
      <c r="B810" s="2" t="s">
        <v>17</v>
      </c>
      <c r="C810" s="3">
        <v>44458.583333333336</v>
      </c>
      <c r="D810" t="s">
        <v>23</v>
      </c>
      <c r="E810" t="s">
        <v>24</v>
      </c>
      <c r="F810" t="s">
        <v>53</v>
      </c>
      <c r="G810" t="s">
        <v>77</v>
      </c>
    </row>
    <row r="811" spans="1:7">
      <c r="A811" t="s">
        <v>111</v>
      </c>
      <c r="B811" s="2" t="s">
        <v>17</v>
      </c>
      <c r="C811" s="3">
        <v>44458.6875</v>
      </c>
      <c r="D811" t="s">
        <v>32</v>
      </c>
      <c r="E811" t="s">
        <v>33</v>
      </c>
      <c r="F811" t="s">
        <v>43</v>
      </c>
      <c r="G811" t="s">
        <v>11</v>
      </c>
    </row>
    <row r="812" spans="1:7">
      <c r="A812" t="s">
        <v>126</v>
      </c>
      <c r="B812" s="2" t="s">
        <v>31</v>
      </c>
      <c r="C812" s="3">
        <v>44464.520833333336</v>
      </c>
      <c r="D812" t="s">
        <v>63</v>
      </c>
      <c r="E812" t="s">
        <v>43</v>
      </c>
      <c r="F812" t="s">
        <v>73</v>
      </c>
      <c r="G812" t="s">
        <v>35</v>
      </c>
    </row>
    <row r="813" spans="1:7">
      <c r="A813" t="s">
        <v>123</v>
      </c>
      <c r="B813" s="2" t="s">
        <v>31</v>
      </c>
      <c r="C813" s="3">
        <v>44464.520833333336</v>
      </c>
      <c r="D813" t="s">
        <v>52</v>
      </c>
      <c r="E813" t="s">
        <v>53</v>
      </c>
      <c r="F813" t="s">
        <v>70</v>
      </c>
      <c r="G813" t="s">
        <v>35</v>
      </c>
    </row>
    <row r="814" spans="1:7">
      <c r="A814" t="s">
        <v>120</v>
      </c>
      <c r="B814" s="2" t="s">
        <v>31</v>
      </c>
      <c r="C814" s="3">
        <v>44464.625</v>
      </c>
      <c r="D814" t="s">
        <v>47</v>
      </c>
      <c r="E814" t="s">
        <v>34</v>
      </c>
      <c r="F814" t="s">
        <v>466</v>
      </c>
      <c r="G814" t="s">
        <v>98</v>
      </c>
    </row>
    <row r="815" spans="1:7">
      <c r="A815" t="s">
        <v>122</v>
      </c>
      <c r="B815" s="2" t="s">
        <v>31</v>
      </c>
      <c r="C815" s="3">
        <v>44464.625</v>
      </c>
      <c r="D815" t="s">
        <v>50</v>
      </c>
      <c r="E815" t="s">
        <v>20</v>
      </c>
      <c r="F815" t="s">
        <v>24</v>
      </c>
      <c r="G815" t="s">
        <v>77</v>
      </c>
    </row>
    <row r="816" spans="1:7">
      <c r="A816" t="s">
        <v>121</v>
      </c>
      <c r="B816" s="2" t="s">
        <v>31</v>
      </c>
      <c r="C816" s="3">
        <v>44464.625</v>
      </c>
      <c r="D816" t="s">
        <v>65</v>
      </c>
      <c r="E816" t="s">
        <v>30</v>
      </c>
      <c r="F816" t="s">
        <v>66</v>
      </c>
      <c r="G816" t="s">
        <v>106</v>
      </c>
    </row>
    <row r="817" spans="1:7">
      <c r="A817" t="s">
        <v>124</v>
      </c>
      <c r="B817" s="2" t="s">
        <v>31</v>
      </c>
      <c r="C817" s="3">
        <v>44464.625</v>
      </c>
      <c r="D817" t="s">
        <v>463</v>
      </c>
      <c r="E817" t="s">
        <v>464</v>
      </c>
      <c r="F817" t="s">
        <v>25</v>
      </c>
      <c r="G817" t="s">
        <v>84</v>
      </c>
    </row>
    <row r="818" spans="1:7">
      <c r="A818" t="s">
        <v>118</v>
      </c>
      <c r="B818" s="2" t="s">
        <v>31</v>
      </c>
      <c r="C818" s="3">
        <v>44464.729166666664</v>
      </c>
      <c r="D818" t="s">
        <v>460</v>
      </c>
      <c r="E818" t="s">
        <v>461</v>
      </c>
      <c r="F818" t="s">
        <v>19</v>
      </c>
      <c r="G818" t="s">
        <v>79</v>
      </c>
    </row>
    <row r="819" spans="1:7">
      <c r="A819" t="s">
        <v>119</v>
      </c>
      <c r="B819" s="2" t="s">
        <v>31</v>
      </c>
      <c r="C819" s="3">
        <v>44465.583333333336</v>
      </c>
      <c r="D819" t="s">
        <v>58</v>
      </c>
      <c r="E819" t="s">
        <v>15</v>
      </c>
      <c r="F819" t="s">
        <v>39</v>
      </c>
      <c r="G819" t="s">
        <v>35</v>
      </c>
    </row>
    <row r="820" spans="1:7">
      <c r="A820" t="s">
        <v>125</v>
      </c>
      <c r="B820" s="2" t="s">
        <v>31</v>
      </c>
      <c r="C820" s="3">
        <v>44465.6875</v>
      </c>
      <c r="D820" t="s">
        <v>55</v>
      </c>
      <c r="E820" t="s">
        <v>10</v>
      </c>
      <c r="F820" t="s">
        <v>33</v>
      </c>
      <c r="G820" t="s">
        <v>91</v>
      </c>
    </row>
    <row r="821" spans="1:7">
      <c r="A821" t="s">
        <v>127</v>
      </c>
      <c r="B821" s="2" t="s">
        <v>31</v>
      </c>
      <c r="C821" s="3">
        <v>44466.833333333336</v>
      </c>
      <c r="D821" t="s">
        <v>13</v>
      </c>
      <c r="E821" t="s">
        <v>14</v>
      </c>
      <c r="F821" t="s">
        <v>42</v>
      </c>
      <c r="G821" t="s">
        <v>84</v>
      </c>
    </row>
    <row r="822" spans="1:7">
      <c r="A822" t="s">
        <v>134</v>
      </c>
      <c r="B822" s="2" t="s">
        <v>27</v>
      </c>
      <c r="C822" s="3">
        <v>44471.520833333336</v>
      </c>
      <c r="D822" t="s">
        <v>52</v>
      </c>
      <c r="E822" t="s">
        <v>53</v>
      </c>
      <c r="F822" t="s">
        <v>34</v>
      </c>
      <c r="G822" t="s">
        <v>84</v>
      </c>
    </row>
    <row r="823" spans="1:7">
      <c r="A823" t="s">
        <v>130</v>
      </c>
      <c r="B823" s="2" t="s">
        <v>27</v>
      </c>
      <c r="C823" s="3">
        <v>44471.625</v>
      </c>
      <c r="D823" t="s">
        <v>81</v>
      </c>
      <c r="E823" t="s">
        <v>66</v>
      </c>
      <c r="F823" t="s">
        <v>466</v>
      </c>
      <c r="G823" t="s">
        <v>116</v>
      </c>
    </row>
    <row r="824" spans="1:7">
      <c r="A824" t="s">
        <v>137</v>
      </c>
      <c r="B824" s="2" t="s">
        <v>27</v>
      </c>
      <c r="C824" s="3">
        <v>44471.625</v>
      </c>
      <c r="D824" t="s">
        <v>63</v>
      </c>
      <c r="E824" t="s">
        <v>43</v>
      </c>
      <c r="F824" t="s">
        <v>15</v>
      </c>
      <c r="G824" t="s">
        <v>91</v>
      </c>
    </row>
    <row r="825" spans="1:7">
      <c r="A825" t="s">
        <v>131</v>
      </c>
      <c r="B825" s="2" t="s">
        <v>27</v>
      </c>
      <c r="C825" s="3">
        <v>44471.625</v>
      </c>
      <c r="D825" t="s">
        <v>50</v>
      </c>
      <c r="E825" t="s">
        <v>20</v>
      </c>
      <c r="F825" t="s">
        <v>464</v>
      </c>
      <c r="G825" t="s">
        <v>16</v>
      </c>
    </row>
    <row r="826" spans="1:7">
      <c r="A826" t="s">
        <v>128</v>
      </c>
      <c r="B826" s="2" t="s">
        <v>27</v>
      </c>
      <c r="C826" s="3">
        <v>44471.625</v>
      </c>
      <c r="D826" t="s">
        <v>72</v>
      </c>
      <c r="E826" t="s">
        <v>39</v>
      </c>
      <c r="F826" t="s">
        <v>25</v>
      </c>
      <c r="G826" t="s">
        <v>56</v>
      </c>
    </row>
    <row r="827" spans="1:7">
      <c r="A827" t="s">
        <v>132</v>
      </c>
      <c r="B827" s="2" t="s">
        <v>27</v>
      </c>
      <c r="C827" s="3">
        <v>44471.729166666664</v>
      </c>
      <c r="D827" t="s">
        <v>41</v>
      </c>
      <c r="E827" t="s">
        <v>42</v>
      </c>
      <c r="F827" t="s">
        <v>10</v>
      </c>
      <c r="G827" t="s">
        <v>116</v>
      </c>
    </row>
    <row r="828" spans="1:7">
      <c r="A828" t="s">
        <v>138</v>
      </c>
      <c r="B828" s="2" t="s">
        <v>27</v>
      </c>
      <c r="C828" s="3">
        <v>44472.583333333336</v>
      </c>
      <c r="D828" t="s">
        <v>13</v>
      </c>
      <c r="E828" t="s">
        <v>14</v>
      </c>
      <c r="F828" t="s">
        <v>30</v>
      </c>
      <c r="G828" t="s">
        <v>106</v>
      </c>
    </row>
    <row r="829" spans="1:7">
      <c r="A829" t="s">
        <v>129</v>
      </c>
      <c r="B829" s="2" t="s">
        <v>27</v>
      </c>
      <c r="C829" s="3">
        <v>44472.583333333336</v>
      </c>
      <c r="D829" t="s">
        <v>32</v>
      </c>
      <c r="E829" t="s">
        <v>33</v>
      </c>
      <c r="F829" t="s">
        <v>70</v>
      </c>
      <c r="G829" t="s">
        <v>56</v>
      </c>
    </row>
    <row r="830" spans="1:7">
      <c r="A830" t="s">
        <v>136</v>
      </c>
      <c r="B830" s="2" t="s">
        <v>27</v>
      </c>
      <c r="C830" s="3">
        <v>44472.583333333336</v>
      </c>
      <c r="D830" t="s">
        <v>23</v>
      </c>
      <c r="E830" t="s">
        <v>24</v>
      </c>
      <c r="F830" t="s">
        <v>461</v>
      </c>
      <c r="G830" t="s">
        <v>77</v>
      </c>
    </row>
    <row r="831" spans="1:7">
      <c r="A831" t="s">
        <v>135</v>
      </c>
      <c r="B831" s="2" t="s">
        <v>27</v>
      </c>
      <c r="C831" s="3">
        <v>44472.6875</v>
      </c>
      <c r="D831" t="s">
        <v>18</v>
      </c>
      <c r="E831" t="s">
        <v>19</v>
      </c>
      <c r="F831" t="s">
        <v>73</v>
      </c>
      <c r="G831" t="s">
        <v>106</v>
      </c>
    </row>
    <row r="832" spans="1:7">
      <c r="A832" t="s">
        <v>145</v>
      </c>
      <c r="B832" s="2" t="s">
        <v>22</v>
      </c>
      <c r="C832" s="3">
        <v>44485.520833333336</v>
      </c>
      <c r="D832" t="s">
        <v>463</v>
      </c>
      <c r="E832" t="s">
        <v>464</v>
      </c>
      <c r="F832" t="s">
        <v>19</v>
      </c>
      <c r="G832" t="s">
        <v>230</v>
      </c>
    </row>
    <row r="833" spans="1:7">
      <c r="A833" t="s">
        <v>139</v>
      </c>
      <c r="B833" s="2" t="s">
        <v>22</v>
      </c>
      <c r="C833" s="3">
        <v>44485.625</v>
      </c>
      <c r="D833" t="s">
        <v>69</v>
      </c>
      <c r="E833" t="s">
        <v>70</v>
      </c>
      <c r="F833" t="s">
        <v>39</v>
      </c>
      <c r="G833" t="s">
        <v>75</v>
      </c>
    </row>
    <row r="834" spans="1:7">
      <c r="A834" t="s">
        <v>141</v>
      </c>
      <c r="B834" s="2" t="s">
        <v>22</v>
      </c>
      <c r="C834" s="3">
        <v>44485.625</v>
      </c>
      <c r="D834" t="s">
        <v>65</v>
      </c>
      <c r="E834" t="s">
        <v>30</v>
      </c>
      <c r="F834" t="s">
        <v>53</v>
      </c>
      <c r="G834" t="s">
        <v>67</v>
      </c>
    </row>
    <row r="835" spans="1:7">
      <c r="A835" t="s">
        <v>147</v>
      </c>
      <c r="B835" s="2" t="s">
        <v>22</v>
      </c>
      <c r="C835" s="3">
        <v>44485.625</v>
      </c>
      <c r="D835" t="s">
        <v>86</v>
      </c>
      <c r="E835" t="s">
        <v>73</v>
      </c>
      <c r="F835" t="s">
        <v>66</v>
      </c>
      <c r="G835" t="s">
        <v>98</v>
      </c>
    </row>
    <row r="836" spans="1:7">
      <c r="A836" t="s">
        <v>140</v>
      </c>
      <c r="B836" s="2" t="s">
        <v>22</v>
      </c>
      <c r="C836" s="3">
        <v>44485.625</v>
      </c>
      <c r="D836" t="s">
        <v>465</v>
      </c>
      <c r="E836" t="s">
        <v>466</v>
      </c>
      <c r="F836" t="s">
        <v>42</v>
      </c>
      <c r="G836" t="s">
        <v>116</v>
      </c>
    </row>
    <row r="837" spans="1:7">
      <c r="A837" t="s">
        <v>146</v>
      </c>
      <c r="B837" s="2" t="s">
        <v>22</v>
      </c>
      <c r="C837" s="3">
        <v>44485.625</v>
      </c>
      <c r="D837" t="s">
        <v>58</v>
      </c>
      <c r="E837" t="s">
        <v>15</v>
      </c>
      <c r="F837" t="s">
        <v>20</v>
      </c>
      <c r="G837" t="s">
        <v>16</v>
      </c>
    </row>
    <row r="838" spans="1:7">
      <c r="A838" t="s">
        <v>144</v>
      </c>
      <c r="B838" s="2" t="s">
        <v>22</v>
      </c>
      <c r="C838" s="3">
        <v>44485.729166666664</v>
      </c>
      <c r="D838" t="s">
        <v>460</v>
      </c>
      <c r="E838" t="s">
        <v>461</v>
      </c>
      <c r="F838" t="s">
        <v>43</v>
      </c>
      <c r="G838" t="s">
        <v>35</v>
      </c>
    </row>
    <row r="839" spans="1:7">
      <c r="A839" t="s">
        <v>142</v>
      </c>
      <c r="B839" s="2" t="s">
        <v>22</v>
      </c>
      <c r="C839" s="3">
        <v>44486.583333333336</v>
      </c>
      <c r="D839" t="s">
        <v>47</v>
      </c>
      <c r="E839" t="s">
        <v>34</v>
      </c>
      <c r="F839" t="s">
        <v>24</v>
      </c>
      <c r="G839" t="s">
        <v>35</v>
      </c>
    </row>
    <row r="840" spans="1:7">
      <c r="A840" t="s">
        <v>148</v>
      </c>
      <c r="B840" s="2" t="s">
        <v>22</v>
      </c>
      <c r="C840" s="3">
        <v>44486.6875</v>
      </c>
      <c r="D840" t="s">
        <v>61</v>
      </c>
      <c r="E840" t="s">
        <v>25</v>
      </c>
      <c r="F840" t="s">
        <v>33</v>
      </c>
      <c r="G840" t="s">
        <v>75</v>
      </c>
    </row>
    <row r="841" spans="1:7">
      <c r="A841" t="s">
        <v>149</v>
      </c>
      <c r="B841" s="2" t="s">
        <v>22</v>
      </c>
      <c r="C841" s="3">
        <v>44487.833333333336</v>
      </c>
      <c r="D841" t="s">
        <v>55</v>
      </c>
      <c r="E841" t="s">
        <v>10</v>
      </c>
      <c r="F841" t="s">
        <v>14</v>
      </c>
      <c r="G841" t="s">
        <v>106</v>
      </c>
    </row>
    <row r="842" spans="1:7">
      <c r="A842" t="s">
        <v>151</v>
      </c>
      <c r="B842" s="2" t="s">
        <v>40</v>
      </c>
      <c r="C842" s="3">
        <v>44491.833333333336</v>
      </c>
      <c r="D842" t="s">
        <v>55</v>
      </c>
      <c r="E842" t="s">
        <v>10</v>
      </c>
      <c r="F842" t="s">
        <v>70</v>
      </c>
      <c r="G842" t="s">
        <v>91</v>
      </c>
    </row>
    <row r="843" spans="1:7">
      <c r="A843" t="s">
        <v>156</v>
      </c>
      <c r="B843" s="2" t="s">
        <v>40</v>
      </c>
      <c r="C843" s="3">
        <v>44492.520833333336</v>
      </c>
      <c r="D843" t="s">
        <v>63</v>
      </c>
      <c r="E843" t="s">
        <v>43</v>
      </c>
      <c r="F843" t="s">
        <v>466</v>
      </c>
      <c r="G843" t="s">
        <v>467</v>
      </c>
    </row>
    <row r="844" spans="1:7">
      <c r="A844" t="s">
        <v>157</v>
      </c>
      <c r="B844" s="2" t="s">
        <v>40</v>
      </c>
      <c r="C844" s="3">
        <v>44492.625</v>
      </c>
      <c r="D844" t="s">
        <v>13</v>
      </c>
      <c r="E844" t="s">
        <v>14</v>
      </c>
      <c r="F844" t="s">
        <v>25</v>
      </c>
      <c r="G844" t="s">
        <v>84</v>
      </c>
    </row>
    <row r="845" spans="1:7">
      <c r="A845" t="s">
        <v>153</v>
      </c>
      <c r="B845" s="2" t="s">
        <v>40</v>
      </c>
      <c r="C845" s="3">
        <v>44492.625</v>
      </c>
      <c r="D845" t="s">
        <v>47</v>
      </c>
      <c r="E845" t="s">
        <v>34</v>
      </c>
      <c r="F845" t="s">
        <v>464</v>
      </c>
      <c r="G845" t="s">
        <v>59</v>
      </c>
    </row>
    <row r="846" spans="1:7">
      <c r="A846" t="s">
        <v>150</v>
      </c>
      <c r="B846" s="2" t="s">
        <v>40</v>
      </c>
      <c r="C846" s="3">
        <v>44492.625</v>
      </c>
      <c r="D846" t="s">
        <v>50</v>
      </c>
      <c r="E846" t="s">
        <v>20</v>
      </c>
      <c r="F846" t="s">
        <v>39</v>
      </c>
      <c r="G846" t="s">
        <v>84</v>
      </c>
    </row>
    <row r="847" spans="1:7">
      <c r="A847" t="s">
        <v>152</v>
      </c>
      <c r="B847" s="2" t="s">
        <v>40</v>
      </c>
      <c r="C847" s="3">
        <v>44492.625</v>
      </c>
      <c r="D847" t="s">
        <v>58</v>
      </c>
      <c r="E847" t="s">
        <v>15</v>
      </c>
      <c r="F847" t="s">
        <v>66</v>
      </c>
      <c r="G847" t="s">
        <v>106</v>
      </c>
    </row>
    <row r="848" spans="1:7">
      <c r="A848" t="s">
        <v>154</v>
      </c>
      <c r="B848" s="2" t="s">
        <v>40</v>
      </c>
      <c r="C848" s="3">
        <v>44492.729166666664</v>
      </c>
      <c r="D848" t="s">
        <v>41</v>
      </c>
      <c r="E848" t="s">
        <v>42</v>
      </c>
      <c r="F848" t="s">
        <v>73</v>
      </c>
      <c r="G848" t="s">
        <v>110</v>
      </c>
    </row>
    <row r="849" spans="1:7">
      <c r="A849" t="s">
        <v>159</v>
      </c>
      <c r="B849" s="2" t="s">
        <v>40</v>
      </c>
      <c r="C849" s="3">
        <v>44493.583333333336</v>
      </c>
      <c r="D849" t="s">
        <v>460</v>
      </c>
      <c r="E849" t="s">
        <v>461</v>
      </c>
      <c r="F849" t="s">
        <v>30</v>
      </c>
      <c r="G849" t="s">
        <v>77</v>
      </c>
    </row>
    <row r="850" spans="1:7">
      <c r="A850" t="s">
        <v>160</v>
      </c>
      <c r="B850" s="2" t="s">
        <v>40</v>
      </c>
      <c r="C850" s="3">
        <v>44493.583333333336</v>
      </c>
      <c r="D850" t="s">
        <v>23</v>
      </c>
      <c r="E850" t="s">
        <v>24</v>
      </c>
      <c r="F850" t="s">
        <v>33</v>
      </c>
      <c r="G850" t="s">
        <v>16</v>
      </c>
    </row>
    <row r="851" spans="1:7">
      <c r="A851" t="s">
        <v>155</v>
      </c>
      <c r="B851" s="2" t="s">
        <v>40</v>
      </c>
      <c r="C851" s="3">
        <v>44493.6875</v>
      </c>
      <c r="D851" t="s">
        <v>52</v>
      </c>
      <c r="E851" t="s">
        <v>53</v>
      </c>
      <c r="F851" t="s">
        <v>19</v>
      </c>
      <c r="G851" t="s">
        <v>230</v>
      </c>
    </row>
    <row r="852" spans="1:7">
      <c r="A852" t="s">
        <v>168</v>
      </c>
      <c r="B852" s="2" t="s">
        <v>36</v>
      </c>
      <c r="C852" s="3">
        <v>44499.520833333336</v>
      </c>
      <c r="D852" t="s">
        <v>65</v>
      </c>
      <c r="E852" t="s">
        <v>30</v>
      </c>
      <c r="F852" t="s">
        <v>10</v>
      </c>
      <c r="G852" t="s">
        <v>26</v>
      </c>
    </row>
    <row r="853" spans="1:7">
      <c r="A853" t="s">
        <v>162</v>
      </c>
      <c r="B853" s="2" t="s">
        <v>36</v>
      </c>
      <c r="C853" s="3">
        <v>44499.625</v>
      </c>
      <c r="D853" t="s">
        <v>81</v>
      </c>
      <c r="E853" t="s">
        <v>66</v>
      </c>
      <c r="F853" t="s">
        <v>461</v>
      </c>
      <c r="G853" t="s">
        <v>91</v>
      </c>
    </row>
    <row r="854" spans="1:7">
      <c r="A854" t="s">
        <v>161</v>
      </c>
      <c r="B854" s="2" t="s">
        <v>36</v>
      </c>
      <c r="C854" s="3">
        <v>44499.625</v>
      </c>
      <c r="D854" t="s">
        <v>18</v>
      </c>
      <c r="E854" t="s">
        <v>19</v>
      </c>
      <c r="F854" t="s">
        <v>42</v>
      </c>
      <c r="G854" t="s">
        <v>106</v>
      </c>
    </row>
    <row r="855" spans="1:7">
      <c r="A855" t="s">
        <v>165</v>
      </c>
      <c r="B855" s="2" t="s">
        <v>36</v>
      </c>
      <c r="C855" s="3">
        <v>44499.625</v>
      </c>
      <c r="D855" t="s">
        <v>86</v>
      </c>
      <c r="E855" t="s">
        <v>73</v>
      </c>
      <c r="F855" t="s">
        <v>14</v>
      </c>
      <c r="G855" t="s">
        <v>26</v>
      </c>
    </row>
    <row r="856" spans="1:7">
      <c r="A856" t="s">
        <v>170</v>
      </c>
      <c r="B856" s="2" t="s">
        <v>36</v>
      </c>
      <c r="C856" s="3">
        <v>44499.625</v>
      </c>
      <c r="D856" t="s">
        <v>61</v>
      </c>
      <c r="E856" t="s">
        <v>25</v>
      </c>
      <c r="F856" t="s">
        <v>43</v>
      </c>
      <c r="G856" t="s">
        <v>11</v>
      </c>
    </row>
    <row r="857" spans="1:7">
      <c r="A857" t="s">
        <v>166</v>
      </c>
      <c r="B857" s="2" t="s">
        <v>36</v>
      </c>
      <c r="C857" s="3">
        <v>44499.625</v>
      </c>
      <c r="D857" t="s">
        <v>463</v>
      </c>
      <c r="E857" t="s">
        <v>464</v>
      </c>
      <c r="F857" t="s">
        <v>15</v>
      </c>
      <c r="G857" t="s">
        <v>35</v>
      </c>
    </row>
    <row r="858" spans="1:7">
      <c r="A858" t="s">
        <v>167</v>
      </c>
      <c r="B858" s="2" t="s">
        <v>36</v>
      </c>
      <c r="C858" s="3">
        <v>44499.729166666664</v>
      </c>
      <c r="D858" t="s">
        <v>32</v>
      </c>
      <c r="E858" t="s">
        <v>33</v>
      </c>
      <c r="F858" t="s">
        <v>53</v>
      </c>
      <c r="G858" t="s">
        <v>11</v>
      </c>
    </row>
    <row r="859" spans="1:7">
      <c r="A859" t="s">
        <v>163</v>
      </c>
      <c r="B859" s="2" t="s">
        <v>36</v>
      </c>
      <c r="C859" s="3">
        <v>44500.583333333336</v>
      </c>
      <c r="D859" t="s">
        <v>465</v>
      </c>
      <c r="E859" t="s">
        <v>466</v>
      </c>
      <c r="F859" t="s">
        <v>20</v>
      </c>
      <c r="G859" t="s">
        <v>77</v>
      </c>
    </row>
    <row r="860" spans="1:7">
      <c r="A860" t="s">
        <v>169</v>
      </c>
      <c r="B860" s="2" t="s">
        <v>36</v>
      </c>
      <c r="C860" s="3">
        <v>44500.6875</v>
      </c>
      <c r="D860" t="s">
        <v>69</v>
      </c>
      <c r="E860" t="s">
        <v>70</v>
      </c>
      <c r="F860" t="s">
        <v>24</v>
      </c>
      <c r="G860" t="s">
        <v>110</v>
      </c>
    </row>
    <row r="861" spans="1:7">
      <c r="A861" t="s">
        <v>171</v>
      </c>
      <c r="B861" s="2" t="s">
        <v>36</v>
      </c>
      <c r="C861" s="3">
        <v>44501.833333333336</v>
      </c>
      <c r="D861" t="s">
        <v>72</v>
      </c>
      <c r="E861" t="s">
        <v>39</v>
      </c>
      <c r="F861" t="s">
        <v>34</v>
      </c>
      <c r="G861" t="s">
        <v>56</v>
      </c>
    </row>
    <row r="862" spans="1:7">
      <c r="A862" t="s">
        <v>176</v>
      </c>
      <c r="B862" s="2" t="s">
        <v>54</v>
      </c>
      <c r="C862" s="3">
        <v>44505.833333333336</v>
      </c>
      <c r="D862" t="s">
        <v>58</v>
      </c>
      <c r="E862" t="s">
        <v>15</v>
      </c>
      <c r="F862" t="s">
        <v>70</v>
      </c>
      <c r="G862" t="s">
        <v>16</v>
      </c>
    </row>
    <row r="863" spans="1:7">
      <c r="A863" t="s">
        <v>179</v>
      </c>
      <c r="B863" s="2" t="s">
        <v>54</v>
      </c>
      <c r="C863" s="3">
        <v>44506.520833333336</v>
      </c>
      <c r="D863" t="s">
        <v>52</v>
      </c>
      <c r="E863" t="s">
        <v>53</v>
      </c>
      <c r="F863" t="s">
        <v>73</v>
      </c>
      <c r="G863" t="s">
        <v>26</v>
      </c>
    </row>
    <row r="864" spans="1:7">
      <c r="A864" t="s">
        <v>181</v>
      </c>
      <c r="B864" s="2" t="s">
        <v>54</v>
      </c>
      <c r="C864" s="3">
        <v>44506.625</v>
      </c>
      <c r="D864" t="s">
        <v>460</v>
      </c>
      <c r="E864" t="s">
        <v>461</v>
      </c>
      <c r="F864" t="s">
        <v>466</v>
      </c>
      <c r="G864" t="s">
        <v>77</v>
      </c>
    </row>
    <row r="865" spans="1:7">
      <c r="A865" t="s">
        <v>175</v>
      </c>
      <c r="B865" s="2" t="s">
        <v>54</v>
      </c>
      <c r="C865" s="3">
        <v>44506.625</v>
      </c>
      <c r="D865" t="s">
        <v>63</v>
      </c>
      <c r="E865" t="s">
        <v>43</v>
      </c>
      <c r="F865" t="s">
        <v>66</v>
      </c>
      <c r="G865" t="s">
        <v>84</v>
      </c>
    </row>
    <row r="866" spans="1:7">
      <c r="A866" t="s">
        <v>180</v>
      </c>
      <c r="B866" s="2" t="s">
        <v>54</v>
      </c>
      <c r="C866" s="3">
        <v>44506.625</v>
      </c>
      <c r="D866" t="s">
        <v>13</v>
      </c>
      <c r="E866" t="s">
        <v>14</v>
      </c>
      <c r="F866" t="s">
        <v>39</v>
      </c>
      <c r="G866" t="s">
        <v>98</v>
      </c>
    </row>
    <row r="867" spans="1:7">
      <c r="A867" t="s">
        <v>172</v>
      </c>
      <c r="B867" s="2" t="s">
        <v>54</v>
      </c>
      <c r="C867" s="3">
        <v>44506.729166666664</v>
      </c>
      <c r="D867" t="s">
        <v>41</v>
      </c>
      <c r="E867" t="s">
        <v>42</v>
      </c>
      <c r="F867" t="s">
        <v>25</v>
      </c>
      <c r="G867" t="s">
        <v>84</v>
      </c>
    </row>
    <row r="868" spans="1:7">
      <c r="A868" t="s">
        <v>261</v>
      </c>
      <c r="B868" s="2" t="s">
        <v>54</v>
      </c>
      <c r="C868" s="3">
        <v>44507.583333333336</v>
      </c>
      <c r="D868" t="s">
        <v>55</v>
      </c>
      <c r="E868" t="s">
        <v>10</v>
      </c>
      <c r="F868" t="s">
        <v>464</v>
      </c>
      <c r="G868" t="s">
        <v>16</v>
      </c>
    </row>
    <row r="869" spans="1:7">
      <c r="A869" t="s">
        <v>173</v>
      </c>
      <c r="B869" s="2" t="s">
        <v>54</v>
      </c>
      <c r="C869" s="3">
        <v>44507.583333333336</v>
      </c>
      <c r="D869" t="s">
        <v>47</v>
      </c>
      <c r="E869" t="s">
        <v>34</v>
      </c>
      <c r="F869" t="s">
        <v>33</v>
      </c>
      <c r="G869" t="s">
        <v>116</v>
      </c>
    </row>
    <row r="870" spans="1:7">
      <c r="A870" t="s">
        <v>178</v>
      </c>
      <c r="B870" s="2" t="s">
        <v>54</v>
      </c>
      <c r="C870" s="3">
        <v>44507.583333333336</v>
      </c>
      <c r="D870" t="s">
        <v>50</v>
      </c>
      <c r="E870" t="s">
        <v>20</v>
      </c>
      <c r="F870" t="s">
        <v>30</v>
      </c>
      <c r="G870" t="s">
        <v>84</v>
      </c>
    </row>
    <row r="871" spans="1:7">
      <c r="A871" t="s">
        <v>174</v>
      </c>
      <c r="B871" s="2" t="s">
        <v>54</v>
      </c>
      <c r="C871" s="3">
        <v>44507.6875</v>
      </c>
      <c r="D871" t="s">
        <v>23</v>
      </c>
      <c r="E871" t="s">
        <v>24</v>
      </c>
      <c r="F871" t="s">
        <v>19</v>
      </c>
      <c r="G871" t="s">
        <v>267</v>
      </c>
    </row>
    <row r="872" spans="1:7">
      <c r="A872" t="s">
        <v>186</v>
      </c>
      <c r="B872" s="2" t="s">
        <v>68</v>
      </c>
      <c r="C872" s="3">
        <v>44520.520833333336</v>
      </c>
      <c r="D872" t="s">
        <v>65</v>
      </c>
      <c r="E872" t="s">
        <v>30</v>
      </c>
      <c r="F872" t="s">
        <v>43</v>
      </c>
      <c r="G872" t="s">
        <v>11</v>
      </c>
    </row>
    <row r="873" spans="1:7">
      <c r="A873" t="s">
        <v>190</v>
      </c>
      <c r="B873" s="2" t="s">
        <v>68</v>
      </c>
      <c r="C873" s="3">
        <v>44520.625</v>
      </c>
      <c r="D873" t="s">
        <v>69</v>
      </c>
      <c r="E873" t="s">
        <v>70</v>
      </c>
      <c r="F873" t="s">
        <v>42</v>
      </c>
      <c r="G873" t="s">
        <v>98</v>
      </c>
    </row>
    <row r="874" spans="1:7">
      <c r="A874" t="s">
        <v>188</v>
      </c>
      <c r="B874" s="2" t="s">
        <v>68</v>
      </c>
      <c r="C874" s="3">
        <v>44520.625</v>
      </c>
      <c r="D874" t="s">
        <v>81</v>
      </c>
      <c r="E874" t="s">
        <v>66</v>
      </c>
      <c r="F874" t="s">
        <v>14</v>
      </c>
      <c r="G874" t="s">
        <v>79</v>
      </c>
    </row>
    <row r="875" spans="1:7">
      <c r="A875" t="s">
        <v>191</v>
      </c>
      <c r="B875" s="2" t="s">
        <v>68</v>
      </c>
      <c r="C875" s="3">
        <v>44520.625</v>
      </c>
      <c r="D875" t="s">
        <v>61</v>
      </c>
      <c r="E875" t="s">
        <v>25</v>
      </c>
      <c r="F875" t="s">
        <v>461</v>
      </c>
      <c r="G875" t="s">
        <v>79</v>
      </c>
    </row>
    <row r="876" spans="1:7">
      <c r="A876" t="s">
        <v>185</v>
      </c>
      <c r="B876" s="2" t="s">
        <v>68</v>
      </c>
      <c r="C876" s="3">
        <v>44520.625</v>
      </c>
      <c r="D876" t="s">
        <v>465</v>
      </c>
      <c r="E876" t="s">
        <v>466</v>
      </c>
      <c r="F876" t="s">
        <v>15</v>
      </c>
      <c r="G876" t="s">
        <v>56</v>
      </c>
    </row>
    <row r="877" spans="1:7">
      <c r="A877" t="s">
        <v>187</v>
      </c>
      <c r="B877" s="2" t="s">
        <v>68</v>
      </c>
      <c r="C877" s="3">
        <v>44520.625</v>
      </c>
      <c r="D877" t="s">
        <v>463</v>
      </c>
      <c r="E877" t="s">
        <v>464</v>
      </c>
      <c r="F877" t="s">
        <v>53</v>
      </c>
      <c r="G877" t="s">
        <v>143</v>
      </c>
    </row>
    <row r="878" spans="1:7">
      <c r="A878" t="s">
        <v>183</v>
      </c>
      <c r="B878" s="2" t="s">
        <v>68</v>
      </c>
      <c r="C878" s="3">
        <v>44520.625</v>
      </c>
      <c r="D878" t="s">
        <v>72</v>
      </c>
      <c r="E878" t="s">
        <v>39</v>
      </c>
      <c r="F878" t="s">
        <v>24</v>
      </c>
      <c r="G878" t="s">
        <v>16</v>
      </c>
    </row>
    <row r="879" spans="1:7">
      <c r="A879" t="s">
        <v>189</v>
      </c>
      <c r="B879" s="2" t="s">
        <v>68</v>
      </c>
      <c r="C879" s="3">
        <v>44520.729166666664</v>
      </c>
      <c r="D879" t="s">
        <v>18</v>
      </c>
      <c r="E879" t="s">
        <v>19</v>
      </c>
      <c r="F879" t="s">
        <v>10</v>
      </c>
      <c r="G879" t="s">
        <v>88</v>
      </c>
    </row>
    <row r="880" spans="1:7">
      <c r="A880" t="s">
        <v>182</v>
      </c>
      <c r="B880" s="2" t="s">
        <v>68</v>
      </c>
      <c r="C880" s="3">
        <v>44521.583333333336</v>
      </c>
      <c r="D880" t="s">
        <v>86</v>
      </c>
      <c r="E880" t="s">
        <v>73</v>
      </c>
      <c r="F880" t="s">
        <v>34</v>
      </c>
      <c r="G880" t="s">
        <v>158</v>
      </c>
    </row>
    <row r="881" spans="1:7">
      <c r="A881" t="s">
        <v>184</v>
      </c>
      <c r="B881" s="2" t="s">
        <v>68</v>
      </c>
      <c r="C881" s="3">
        <v>44521.6875</v>
      </c>
      <c r="D881" t="s">
        <v>32</v>
      </c>
      <c r="E881" t="s">
        <v>33</v>
      </c>
      <c r="F881" t="s">
        <v>20</v>
      </c>
      <c r="G881" t="s">
        <v>56</v>
      </c>
    </row>
    <row r="882" spans="1:7">
      <c r="A882" t="s">
        <v>194</v>
      </c>
      <c r="B882" s="2" t="s">
        <v>62</v>
      </c>
      <c r="C882" s="3">
        <v>44527.520833333336</v>
      </c>
      <c r="D882" t="s">
        <v>55</v>
      </c>
      <c r="E882" t="s">
        <v>10</v>
      </c>
      <c r="F882" t="s">
        <v>25</v>
      </c>
      <c r="G882" t="s">
        <v>98</v>
      </c>
    </row>
    <row r="883" spans="1:7">
      <c r="A883" t="s">
        <v>201</v>
      </c>
      <c r="B883" s="2" t="s">
        <v>62</v>
      </c>
      <c r="C883" s="3">
        <v>44527.625</v>
      </c>
      <c r="D883" t="s">
        <v>13</v>
      </c>
      <c r="E883" t="s">
        <v>14</v>
      </c>
      <c r="F883" t="s">
        <v>70</v>
      </c>
      <c r="G883" t="s">
        <v>77</v>
      </c>
    </row>
    <row r="884" spans="1:7">
      <c r="A884" t="s">
        <v>192</v>
      </c>
      <c r="B884" s="2" t="s">
        <v>62</v>
      </c>
      <c r="C884" s="3">
        <v>44527.625</v>
      </c>
      <c r="D884" t="s">
        <v>18</v>
      </c>
      <c r="E884" t="s">
        <v>19</v>
      </c>
      <c r="F884" t="s">
        <v>15</v>
      </c>
      <c r="G884" t="s">
        <v>88</v>
      </c>
    </row>
    <row r="885" spans="1:7">
      <c r="A885" t="s">
        <v>193</v>
      </c>
      <c r="B885" s="2" t="s">
        <v>62</v>
      </c>
      <c r="C885" s="3">
        <v>44527.625</v>
      </c>
      <c r="D885" t="s">
        <v>465</v>
      </c>
      <c r="E885" t="s">
        <v>466</v>
      </c>
      <c r="F885" t="s">
        <v>39</v>
      </c>
      <c r="G885" t="s">
        <v>116</v>
      </c>
    </row>
    <row r="886" spans="1:7">
      <c r="A886" t="s">
        <v>197</v>
      </c>
      <c r="B886" s="2" t="s">
        <v>62</v>
      </c>
      <c r="C886" s="3">
        <v>44527.729166666664</v>
      </c>
      <c r="D886" t="s">
        <v>41</v>
      </c>
      <c r="E886" t="s">
        <v>42</v>
      </c>
      <c r="F886" t="s">
        <v>20</v>
      </c>
      <c r="G886" t="s">
        <v>116</v>
      </c>
    </row>
    <row r="887" spans="1:7">
      <c r="A887" t="s">
        <v>200</v>
      </c>
      <c r="B887" s="2" t="s">
        <v>62</v>
      </c>
      <c r="C887" s="3">
        <v>44528.583333333336</v>
      </c>
      <c r="D887" t="s">
        <v>460</v>
      </c>
      <c r="E887" t="s">
        <v>461</v>
      </c>
      <c r="F887" t="s">
        <v>34</v>
      </c>
      <c r="G887" t="s">
        <v>16</v>
      </c>
    </row>
    <row r="888" spans="1:7">
      <c r="A888" t="s">
        <v>198</v>
      </c>
      <c r="B888" s="2" t="s">
        <v>62</v>
      </c>
      <c r="C888" s="3">
        <v>44528.583333333336</v>
      </c>
      <c r="D888" t="s">
        <v>65</v>
      </c>
      <c r="E888" t="s">
        <v>30</v>
      </c>
      <c r="F888" t="s">
        <v>464</v>
      </c>
      <c r="G888" t="s">
        <v>67</v>
      </c>
    </row>
    <row r="889" spans="1:7">
      <c r="A889" t="s">
        <v>199</v>
      </c>
      <c r="B889" s="2" t="s">
        <v>62</v>
      </c>
      <c r="C889" s="3">
        <v>44528.583333333336</v>
      </c>
      <c r="D889" t="s">
        <v>86</v>
      </c>
      <c r="E889" t="s">
        <v>73</v>
      </c>
      <c r="F889" t="s">
        <v>24</v>
      </c>
      <c r="G889" t="s">
        <v>56</v>
      </c>
    </row>
    <row r="890" spans="1:7">
      <c r="A890" t="s">
        <v>196</v>
      </c>
      <c r="B890" s="2" t="s">
        <v>62</v>
      </c>
      <c r="C890" s="3">
        <v>44528.6875</v>
      </c>
      <c r="D890" t="s">
        <v>63</v>
      </c>
      <c r="E890" t="s">
        <v>43</v>
      </c>
      <c r="F890" t="s">
        <v>53</v>
      </c>
      <c r="G890" t="s">
        <v>84</v>
      </c>
    </row>
    <row r="891" spans="1:7">
      <c r="A891" t="s">
        <v>195</v>
      </c>
      <c r="B891" s="2" t="s">
        <v>62</v>
      </c>
      <c r="C891" s="3">
        <v>44615.8125</v>
      </c>
      <c r="D891" t="s">
        <v>81</v>
      </c>
      <c r="E891" t="s">
        <v>66</v>
      </c>
      <c r="F891" t="s">
        <v>33</v>
      </c>
      <c r="G891" t="s">
        <v>16</v>
      </c>
    </row>
    <row r="892" spans="1:7">
      <c r="A892" t="s">
        <v>204</v>
      </c>
      <c r="B892" s="2" t="s">
        <v>45</v>
      </c>
      <c r="C892" s="3">
        <v>44530.8125</v>
      </c>
      <c r="D892" t="s">
        <v>61</v>
      </c>
      <c r="E892" t="s">
        <v>25</v>
      </c>
      <c r="F892" t="s">
        <v>466</v>
      </c>
      <c r="G892" t="s">
        <v>84</v>
      </c>
    </row>
    <row r="893" spans="1:7">
      <c r="A893" t="s">
        <v>213</v>
      </c>
      <c r="B893" s="2" t="s">
        <v>45</v>
      </c>
      <c r="C893" s="3">
        <v>44530.84375</v>
      </c>
      <c r="D893" t="s">
        <v>50</v>
      </c>
      <c r="E893" t="s">
        <v>20</v>
      </c>
      <c r="F893" t="s">
        <v>14</v>
      </c>
      <c r="G893" t="s">
        <v>16</v>
      </c>
    </row>
    <row r="894" spans="1:7">
      <c r="A894" t="s">
        <v>202</v>
      </c>
      <c r="B894" s="2" t="s">
        <v>45</v>
      </c>
      <c r="C894" s="3">
        <v>44531.8125</v>
      </c>
      <c r="D894" t="s">
        <v>463</v>
      </c>
      <c r="E894" t="s">
        <v>464</v>
      </c>
      <c r="F894" t="s">
        <v>43</v>
      </c>
      <c r="G894" t="s">
        <v>77</v>
      </c>
    </row>
    <row r="895" spans="1:7">
      <c r="A895" t="s">
        <v>205</v>
      </c>
      <c r="B895" s="2" t="s">
        <v>45</v>
      </c>
      <c r="C895" s="3">
        <v>44531.8125</v>
      </c>
      <c r="D895" t="s">
        <v>23</v>
      </c>
      <c r="E895" t="s">
        <v>24</v>
      </c>
      <c r="F895" t="s">
        <v>42</v>
      </c>
      <c r="G895" t="s">
        <v>84</v>
      </c>
    </row>
    <row r="896" spans="1:7">
      <c r="A896" t="s">
        <v>209</v>
      </c>
      <c r="B896" s="2" t="s">
        <v>45</v>
      </c>
      <c r="C896" s="3">
        <v>44531.8125</v>
      </c>
      <c r="D896" t="s">
        <v>72</v>
      </c>
      <c r="E896" t="s">
        <v>39</v>
      </c>
      <c r="F896" t="s">
        <v>66</v>
      </c>
      <c r="G896" t="s">
        <v>116</v>
      </c>
    </row>
    <row r="897" spans="1:7">
      <c r="A897" t="s">
        <v>208</v>
      </c>
      <c r="B897" s="2" t="s">
        <v>45</v>
      </c>
      <c r="C897" s="3">
        <v>44531.8125</v>
      </c>
      <c r="D897" t="s">
        <v>58</v>
      </c>
      <c r="E897" t="s">
        <v>15</v>
      </c>
      <c r="F897" t="s">
        <v>30</v>
      </c>
      <c r="G897" t="s">
        <v>106</v>
      </c>
    </row>
    <row r="898" spans="1:7">
      <c r="A898" t="s">
        <v>207</v>
      </c>
      <c r="B898" s="2" t="s">
        <v>45</v>
      </c>
      <c r="C898" s="3">
        <v>44531.84375</v>
      </c>
      <c r="D898" t="s">
        <v>69</v>
      </c>
      <c r="E898" t="s">
        <v>70</v>
      </c>
      <c r="F898" t="s">
        <v>73</v>
      </c>
      <c r="G898" t="s">
        <v>77</v>
      </c>
    </row>
    <row r="899" spans="1:7">
      <c r="A899" t="s">
        <v>212</v>
      </c>
      <c r="B899" s="2" t="s">
        <v>45</v>
      </c>
      <c r="C899" s="3">
        <v>44531.84375</v>
      </c>
      <c r="D899" t="s">
        <v>47</v>
      </c>
      <c r="E899" t="s">
        <v>34</v>
      </c>
      <c r="F899" t="s">
        <v>19</v>
      </c>
      <c r="G899" t="s">
        <v>110</v>
      </c>
    </row>
    <row r="900" spans="1:7">
      <c r="A900" t="s">
        <v>211</v>
      </c>
      <c r="B900" s="2" t="s">
        <v>45</v>
      </c>
      <c r="C900" s="3">
        <v>44532.8125</v>
      </c>
      <c r="D900" t="s">
        <v>32</v>
      </c>
      <c r="E900" t="s">
        <v>33</v>
      </c>
      <c r="F900" t="s">
        <v>461</v>
      </c>
      <c r="G900" t="s">
        <v>98</v>
      </c>
    </row>
    <row r="901" spans="1:7">
      <c r="A901" t="s">
        <v>206</v>
      </c>
      <c r="B901" s="2" t="s">
        <v>45</v>
      </c>
      <c r="C901" s="3">
        <v>44532.84375</v>
      </c>
      <c r="D901" t="s">
        <v>52</v>
      </c>
      <c r="E901" t="s">
        <v>53</v>
      </c>
      <c r="F901" t="s">
        <v>10</v>
      </c>
      <c r="G901" t="s">
        <v>267</v>
      </c>
    </row>
    <row r="902" spans="1:7">
      <c r="A902" t="s">
        <v>221</v>
      </c>
      <c r="B902" s="2" t="s">
        <v>49</v>
      </c>
      <c r="C902" s="3">
        <v>44534.520833333336</v>
      </c>
      <c r="D902" t="s">
        <v>23</v>
      </c>
      <c r="E902" t="s">
        <v>24</v>
      </c>
      <c r="F902" t="s">
        <v>43</v>
      </c>
      <c r="G902" t="s">
        <v>267</v>
      </c>
    </row>
    <row r="903" spans="1:7">
      <c r="A903" t="s">
        <v>214</v>
      </c>
      <c r="B903" s="2" t="s">
        <v>49</v>
      </c>
      <c r="C903" s="3">
        <v>44534.625</v>
      </c>
      <c r="D903" t="s">
        <v>61</v>
      </c>
      <c r="E903" t="s">
        <v>25</v>
      </c>
      <c r="F903" t="s">
        <v>66</v>
      </c>
      <c r="G903" t="s">
        <v>16</v>
      </c>
    </row>
    <row r="904" spans="1:7">
      <c r="A904" t="s">
        <v>222</v>
      </c>
      <c r="B904" s="2" t="s">
        <v>49</v>
      </c>
      <c r="C904" s="3">
        <v>44534.625</v>
      </c>
      <c r="D904" t="s">
        <v>58</v>
      </c>
      <c r="E904" t="s">
        <v>15</v>
      </c>
      <c r="F904" t="s">
        <v>42</v>
      </c>
      <c r="G904" t="s">
        <v>84</v>
      </c>
    </row>
    <row r="905" spans="1:7">
      <c r="A905" t="s">
        <v>223</v>
      </c>
      <c r="B905" s="2" t="s">
        <v>49</v>
      </c>
      <c r="C905" s="3">
        <v>44534.625</v>
      </c>
      <c r="D905" t="s">
        <v>72</v>
      </c>
      <c r="E905" t="s">
        <v>39</v>
      </c>
      <c r="F905" t="s">
        <v>19</v>
      </c>
      <c r="G905" t="s">
        <v>35</v>
      </c>
    </row>
    <row r="906" spans="1:7">
      <c r="A906" t="s">
        <v>219</v>
      </c>
      <c r="B906" s="2" t="s">
        <v>49</v>
      </c>
      <c r="C906" s="3">
        <v>44534.729166666664</v>
      </c>
      <c r="D906" t="s">
        <v>463</v>
      </c>
      <c r="E906" t="s">
        <v>464</v>
      </c>
      <c r="F906" t="s">
        <v>73</v>
      </c>
      <c r="G906" t="s">
        <v>44</v>
      </c>
    </row>
    <row r="907" spans="1:7">
      <c r="A907" t="s">
        <v>216</v>
      </c>
      <c r="B907" s="2" t="s">
        <v>49</v>
      </c>
      <c r="C907" s="3">
        <v>44535.583333333336</v>
      </c>
      <c r="D907" t="s">
        <v>50</v>
      </c>
      <c r="E907" t="s">
        <v>20</v>
      </c>
      <c r="F907" t="s">
        <v>461</v>
      </c>
      <c r="G907" t="s">
        <v>106</v>
      </c>
    </row>
    <row r="908" spans="1:7">
      <c r="A908" t="s">
        <v>220</v>
      </c>
      <c r="B908" s="2" t="s">
        <v>49</v>
      </c>
      <c r="C908" s="3">
        <v>44535.583333333336</v>
      </c>
      <c r="D908" t="s">
        <v>52</v>
      </c>
      <c r="E908" t="s">
        <v>53</v>
      </c>
      <c r="F908" t="s">
        <v>14</v>
      </c>
      <c r="G908" t="s">
        <v>16</v>
      </c>
    </row>
    <row r="909" spans="1:7">
      <c r="A909" t="s">
        <v>218</v>
      </c>
      <c r="B909" s="2" t="s">
        <v>49</v>
      </c>
      <c r="C909" s="3">
        <v>44535.583333333336</v>
      </c>
      <c r="D909" t="s">
        <v>32</v>
      </c>
      <c r="E909" t="s">
        <v>33</v>
      </c>
      <c r="F909" t="s">
        <v>466</v>
      </c>
      <c r="G909" t="s">
        <v>158</v>
      </c>
    </row>
    <row r="910" spans="1:7">
      <c r="A910" t="s">
        <v>217</v>
      </c>
      <c r="B910" s="2" t="s">
        <v>49</v>
      </c>
      <c r="C910" s="3">
        <v>44535.6875</v>
      </c>
      <c r="D910" t="s">
        <v>69</v>
      </c>
      <c r="E910" t="s">
        <v>70</v>
      </c>
      <c r="F910" t="s">
        <v>30</v>
      </c>
      <c r="G910" t="s">
        <v>56</v>
      </c>
    </row>
    <row r="911" spans="1:7">
      <c r="A911" t="s">
        <v>215</v>
      </c>
      <c r="B911" s="2" t="s">
        <v>49</v>
      </c>
      <c r="C911" s="3">
        <v>44536.833333333336</v>
      </c>
      <c r="D911" t="s">
        <v>47</v>
      </c>
      <c r="E911" t="s">
        <v>34</v>
      </c>
      <c r="F911" t="s">
        <v>10</v>
      </c>
      <c r="G911" t="s">
        <v>56</v>
      </c>
    </row>
    <row r="912" spans="1:7">
      <c r="A912" t="s">
        <v>227</v>
      </c>
      <c r="B912" s="2" t="s">
        <v>64</v>
      </c>
      <c r="C912" s="3">
        <v>44540.833333333336</v>
      </c>
      <c r="D912" t="s">
        <v>460</v>
      </c>
      <c r="E912" t="s">
        <v>461</v>
      </c>
      <c r="F912" t="s">
        <v>464</v>
      </c>
      <c r="G912" t="s">
        <v>56</v>
      </c>
    </row>
    <row r="913" spans="1:7">
      <c r="A913" t="s">
        <v>246</v>
      </c>
      <c r="B913" s="2" t="s">
        <v>64</v>
      </c>
      <c r="C913" s="3">
        <v>44541.520833333336</v>
      </c>
      <c r="D913" t="s">
        <v>86</v>
      </c>
      <c r="E913" t="s">
        <v>73</v>
      </c>
      <c r="F913" t="s">
        <v>39</v>
      </c>
      <c r="G913" t="s">
        <v>16</v>
      </c>
    </row>
    <row r="914" spans="1:7">
      <c r="A914" t="s">
        <v>226</v>
      </c>
      <c r="B914" s="2" t="s">
        <v>64</v>
      </c>
      <c r="C914" s="3">
        <v>44541.625</v>
      </c>
      <c r="D914" t="s">
        <v>55</v>
      </c>
      <c r="E914" t="s">
        <v>10</v>
      </c>
      <c r="F914" t="s">
        <v>15</v>
      </c>
      <c r="G914" t="s">
        <v>158</v>
      </c>
    </row>
    <row r="915" spans="1:7">
      <c r="A915" t="s">
        <v>315</v>
      </c>
      <c r="B915" s="2" t="s">
        <v>64</v>
      </c>
      <c r="C915" s="3">
        <v>44541.625</v>
      </c>
      <c r="D915" t="s">
        <v>63</v>
      </c>
      <c r="E915" t="s">
        <v>43</v>
      </c>
      <c r="F915" t="s">
        <v>20</v>
      </c>
      <c r="G915" t="s">
        <v>267</v>
      </c>
    </row>
    <row r="916" spans="1:7">
      <c r="A916" t="s">
        <v>228</v>
      </c>
      <c r="B916" s="2" t="s">
        <v>64</v>
      </c>
      <c r="C916" s="3">
        <v>44541.625</v>
      </c>
      <c r="D916" t="s">
        <v>18</v>
      </c>
      <c r="E916" t="s">
        <v>19</v>
      </c>
      <c r="F916" t="s">
        <v>70</v>
      </c>
      <c r="G916" t="s">
        <v>16</v>
      </c>
    </row>
    <row r="917" spans="1:7">
      <c r="A917" t="s">
        <v>229</v>
      </c>
      <c r="B917" s="2" t="s">
        <v>64</v>
      </c>
      <c r="C917" s="3">
        <v>44541.729166666664</v>
      </c>
      <c r="D917" t="s">
        <v>465</v>
      </c>
      <c r="E917" t="s">
        <v>466</v>
      </c>
      <c r="F917" t="s">
        <v>53</v>
      </c>
      <c r="G917" t="s">
        <v>35</v>
      </c>
    </row>
    <row r="918" spans="1:7">
      <c r="A918" t="s">
        <v>224</v>
      </c>
      <c r="B918" s="2" t="s">
        <v>64</v>
      </c>
      <c r="C918" s="3">
        <v>44542.583333333336</v>
      </c>
      <c r="D918" t="s">
        <v>81</v>
      </c>
      <c r="E918" t="s">
        <v>66</v>
      </c>
      <c r="F918" t="s">
        <v>24</v>
      </c>
      <c r="G918" t="s">
        <v>116</v>
      </c>
    </row>
    <row r="919" spans="1:7">
      <c r="A919" t="s">
        <v>232</v>
      </c>
      <c r="B919" s="2" t="s">
        <v>64</v>
      </c>
      <c r="C919" s="3">
        <v>44542.583333333336</v>
      </c>
      <c r="D919" t="s">
        <v>65</v>
      </c>
      <c r="E919" t="s">
        <v>30</v>
      </c>
      <c r="F919" t="s">
        <v>25</v>
      </c>
      <c r="G919" t="s">
        <v>88</v>
      </c>
    </row>
    <row r="920" spans="1:7">
      <c r="A920" t="s">
        <v>231</v>
      </c>
      <c r="B920" s="2" t="s">
        <v>64</v>
      </c>
      <c r="C920" s="3">
        <v>44542.6875</v>
      </c>
      <c r="D920" t="s">
        <v>13</v>
      </c>
      <c r="E920" t="s">
        <v>14</v>
      </c>
      <c r="F920" t="s">
        <v>34</v>
      </c>
      <c r="G920" t="s">
        <v>91</v>
      </c>
    </row>
    <row r="921" spans="1:7">
      <c r="A921" t="s">
        <v>225</v>
      </c>
      <c r="B921" s="2" t="s">
        <v>64</v>
      </c>
      <c r="C921" s="3">
        <v>44636.8125</v>
      </c>
      <c r="D921" t="s">
        <v>41</v>
      </c>
      <c r="E921" t="s">
        <v>42</v>
      </c>
      <c r="F921" t="s">
        <v>33</v>
      </c>
      <c r="G921" t="s">
        <v>26</v>
      </c>
    </row>
    <row r="922" spans="1:7">
      <c r="A922" t="s">
        <v>234</v>
      </c>
      <c r="B922" s="2" t="s">
        <v>51</v>
      </c>
      <c r="C922" s="3">
        <v>44544.822916666664</v>
      </c>
      <c r="D922" t="s">
        <v>465</v>
      </c>
      <c r="E922" t="s">
        <v>466</v>
      </c>
      <c r="F922" t="s">
        <v>70</v>
      </c>
      <c r="G922" t="s">
        <v>26</v>
      </c>
    </row>
    <row r="923" spans="1:7">
      <c r="A923" t="s">
        <v>238</v>
      </c>
      <c r="B923" s="2" t="s">
        <v>51</v>
      </c>
      <c r="C923" s="3">
        <v>44544.833333333336</v>
      </c>
      <c r="D923" t="s">
        <v>86</v>
      </c>
      <c r="E923" t="s">
        <v>73</v>
      </c>
      <c r="F923" t="s">
        <v>20</v>
      </c>
      <c r="G923" t="s">
        <v>467</v>
      </c>
    </row>
    <row r="924" spans="1:7">
      <c r="A924" t="s">
        <v>241</v>
      </c>
      <c r="B924" s="2" t="s">
        <v>51</v>
      </c>
      <c r="C924" s="3">
        <v>44545.8125</v>
      </c>
      <c r="D924" t="s">
        <v>41</v>
      </c>
      <c r="E924" t="s">
        <v>42</v>
      </c>
      <c r="F924" t="s">
        <v>39</v>
      </c>
      <c r="G924" t="s">
        <v>35</v>
      </c>
    </row>
    <row r="925" spans="1:7">
      <c r="A925" t="s">
        <v>240</v>
      </c>
      <c r="B925" s="2" t="s">
        <v>51</v>
      </c>
      <c r="C925" s="3">
        <v>44545.8125</v>
      </c>
      <c r="D925" t="s">
        <v>13</v>
      </c>
      <c r="E925" t="s">
        <v>14</v>
      </c>
      <c r="F925" t="s">
        <v>15</v>
      </c>
      <c r="G925" t="s">
        <v>106</v>
      </c>
    </row>
    <row r="926" spans="1:7">
      <c r="A926" t="s">
        <v>237</v>
      </c>
      <c r="B926" s="2" t="s">
        <v>51</v>
      </c>
      <c r="C926" s="3">
        <v>44545.833333333336</v>
      </c>
      <c r="D926" t="s">
        <v>55</v>
      </c>
      <c r="E926" t="s">
        <v>10</v>
      </c>
      <c r="F926" t="s">
        <v>24</v>
      </c>
      <c r="G926" t="s">
        <v>98</v>
      </c>
    </row>
    <row r="927" spans="1:7">
      <c r="A927" t="s">
        <v>242</v>
      </c>
      <c r="B927" s="2" t="s">
        <v>51</v>
      </c>
      <c r="C927" s="3">
        <v>44546.822916666664</v>
      </c>
      <c r="D927" t="s">
        <v>63</v>
      </c>
      <c r="E927" t="s">
        <v>43</v>
      </c>
      <c r="F927" t="s">
        <v>34</v>
      </c>
      <c r="G927" t="s">
        <v>84</v>
      </c>
    </row>
    <row r="928" spans="1:7">
      <c r="A928" t="s">
        <v>235</v>
      </c>
      <c r="B928" s="2" t="s">
        <v>51</v>
      </c>
      <c r="C928" s="3">
        <v>44546.833333333336</v>
      </c>
      <c r="D928" t="s">
        <v>18</v>
      </c>
      <c r="E928" t="s">
        <v>19</v>
      </c>
      <c r="F928" t="s">
        <v>25</v>
      </c>
      <c r="G928" t="s">
        <v>91</v>
      </c>
    </row>
    <row r="929" spans="1:7">
      <c r="A929" t="s">
        <v>233</v>
      </c>
      <c r="B929" s="2" t="s">
        <v>51</v>
      </c>
      <c r="C929" s="3">
        <v>44580.8125</v>
      </c>
      <c r="D929" t="s">
        <v>65</v>
      </c>
      <c r="E929" t="s">
        <v>30</v>
      </c>
      <c r="F929" t="s">
        <v>33</v>
      </c>
      <c r="G929" t="s">
        <v>75</v>
      </c>
    </row>
    <row r="930" spans="1:7">
      <c r="A930" t="s">
        <v>314</v>
      </c>
      <c r="B930" s="2" t="s">
        <v>51</v>
      </c>
      <c r="C930" s="3">
        <v>44580.833333333336</v>
      </c>
      <c r="D930" t="s">
        <v>460</v>
      </c>
      <c r="E930" t="s">
        <v>461</v>
      </c>
      <c r="F930" t="s">
        <v>53</v>
      </c>
      <c r="G930" t="s">
        <v>44</v>
      </c>
    </row>
    <row r="931" spans="1:7">
      <c r="A931" t="s">
        <v>236</v>
      </c>
      <c r="B931" s="2" t="s">
        <v>51</v>
      </c>
      <c r="C931" s="3">
        <v>44597.75</v>
      </c>
      <c r="D931" t="s">
        <v>81</v>
      </c>
      <c r="E931" t="s">
        <v>66</v>
      </c>
      <c r="F931" t="s">
        <v>464</v>
      </c>
      <c r="G931" t="s">
        <v>116</v>
      </c>
    </row>
    <row r="932" spans="1:7">
      <c r="A932" t="s">
        <v>259</v>
      </c>
      <c r="B932" s="2" t="s">
        <v>60</v>
      </c>
      <c r="C932" s="3">
        <v>44548.729166666664</v>
      </c>
      <c r="D932" t="s">
        <v>50</v>
      </c>
      <c r="E932" t="s">
        <v>20</v>
      </c>
      <c r="F932" t="s">
        <v>10</v>
      </c>
      <c r="G932" t="s">
        <v>110</v>
      </c>
    </row>
    <row r="933" spans="1:7">
      <c r="A933" t="s">
        <v>258</v>
      </c>
      <c r="B933" s="2" t="s">
        <v>60</v>
      </c>
      <c r="C933" s="3">
        <v>44549.583333333336</v>
      </c>
      <c r="D933" t="s">
        <v>61</v>
      </c>
      <c r="E933" t="s">
        <v>25</v>
      </c>
      <c r="F933" t="s">
        <v>73</v>
      </c>
      <c r="G933" t="s">
        <v>239</v>
      </c>
    </row>
    <row r="934" spans="1:7">
      <c r="A934" t="s">
        <v>245</v>
      </c>
      <c r="B934" s="2" t="s">
        <v>60</v>
      </c>
      <c r="C934" s="3">
        <v>44549.583333333336</v>
      </c>
      <c r="D934" t="s">
        <v>72</v>
      </c>
      <c r="E934" t="s">
        <v>39</v>
      </c>
      <c r="F934" t="s">
        <v>43</v>
      </c>
      <c r="G934" t="s">
        <v>116</v>
      </c>
    </row>
    <row r="935" spans="1:7">
      <c r="A935" t="s">
        <v>257</v>
      </c>
      <c r="B935" s="2" t="s">
        <v>60</v>
      </c>
      <c r="C935" s="3">
        <v>44549.6875</v>
      </c>
      <c r="D935" t="s">
        <v>32</v>
      </c>
      <c r="E935" t="s">
        <v>33</v>
      </c>
      <c r="F935" t="s">
        <v>19</v>
      </c>
      <c r="G935" t="s">
        <v>106</v>
      </c>
    </row>
    <row r="936" spans="1:7">
      <c r="A936" t="s">
        <v>243</v>
      </c>
      <c r="B936" s="2" t="s">
        <v>60</v>
      </c>
      <c r="C936" s="3">
        <v>44572.822916666664</v>
      </c>
      <c r="D936" t="s">
        <v>58</v>
      </c>
      <c r="E936" t="s">
        <v>15</v>
      </c>
      <c r="F936" t="s">
        <v>461</v>
      </c>
      <c r="G936" t="s">
        <v>143</v>
      </c>
    </row>
    <row r="937" spans="1:7">
      <c r="A937" t="s">
        <v>260</v>
      </c>
      <c r="B937" s="2" t="s">
        <v>60</v>
      </c>
      <c r="C937" s="3">
        <v>44573.822916666664</v>
      </c>
      <c r="D937" t="s">
        <v>23</v>
      </c>
      <c r="E937" t="s">
        <v>24</v>
      </c>
      <c r="F937" t="s">
        <v>466</v>
      </c>
      <c r="G937" t="s">
        <v>98</v>
      </c>
    </row>
    <row r="938" spans="1:7">
      <c r="A938" t="s">
        <v>326</v>
      </c>
      <c r="B938" s="2" t="s">
        <v>60</v>
      </c>
      <c r="C938" s="3">
        <v>44607.84375</v>
      </c>
      <c r="D938" t="s">
        <v>52</v>
      </c>
      <c r="E938" t="s">
        <v>53</v>
      </c>
      <c r="F938" t="s">
        <v>42</v>
      </c>
      <c r="G938" t="s">
        <v>98</v>
      </c>
    </row>
    <row r="939" spans="1:7">
      <c r="A939" t="s">
        <v>244</v>
      </c>
      <c r="B939" s="2" t="s">
        <v>60</v>
      </c>
      <c r="C939" s="3">
        <v>44615.8125</v>
      </c>
      <c r="D939" t="s">
        <v>463</v>
      </c>
      <c r="E939" t="s">
        <v>464</v>
      </c>
      <c r="F939" t="s">
        <v>14</v>
      </c>
      <c r="G939" t="s">
        <v>110</v>
      </c>
    </row>
    <row r="940" spans="1:7">
      <c r="A940" t="s">
        <v>368</v>
      </c>
      <c r="B940" s="2" t="s">
        <v>60</v>
      </c>
      <c r="C940" s="3">
        <v>44671.822916666664</v>
      </c>
      <c r="D940" t="s">
        <v>47</v>
      </c>
      <c r="E940" t="s">
        <v>34</v>
      </c>
      <c r="F940" t="s">
        <v>30</v>
      </c>
      <c r="G940" t="s">
        <v>84</v>
      </c>
    </row>
    <row r="941" spans="1:7">
      <c r="A941" t="s">
        <v>252</v>
      </c>
      <c r="B941" s="2" t="s">
        <v>57</v>
      </c>
      <c r="C941" s="3">
        <v>44556.625</v>
      </c>
      <c r="D941" t="s">
        <v>86</v>
      </c>
      <c r="E941" t="s">
        <v>73</v>
      </c>
      <c r="F941" t="s">
        <v>30</v>
      </c>
      <c r="G941" t="s">
        <v>468</v>
      </c>
    </row>
    <row r="942" spans="1:7">
      <c r="A942" t="s">
        <v>255</v>
      </c>
      <c r="B942" s="2" t="s">
        <v>57</v>
      </c>
      <c r="C942" s="3">
        <v>44556.625</v>
      </c>
      <c r="D942" t="s">
        <v>465</v>
      </c>
      <c r="E942" t="s">
        <v>466</v>
      </c>
      <c r="F942" t="s">
        <v>10</v>
      </c>
      <c r="G942" t="s">
        <v>230</v>
      </c>
    </row>
    <row r="943" spans="1:7">
      <c r="A943" t="s">
        <v>253</v>
      </c>
      <c r="B943" s="2" t="s">
        <v>57</v>
      </c>
      <c r="C943" s="3">
        <v>44556.625</v>
      </c>
      <c r="D943" t="s">
        <v>32</v>
      </c>
      <c r="E943" t="s">
        <v>33</v>
      </c>
      <c r="F943" t="s">
        <v>14</v>
      </c>
      <c r="G943" t="s">
        <v>158</v>
      </c>
    </row>
    <row r="944" spans="1:7">
      <c r="A944" t="s">
        <v>250</v>
      </c>
      <c r="B944" s="2" t="s">
        <v>57</v>
      </c>
      <c r="C944" s="3">
        <v>44556.625</v>
      </c>
      <c r="D944" t="s">
        <v>23</v>
      </c>
      <c r="E944" t="s">
        <v>24</v>
      </c>
      <c r="F944" t="s">
        <v>15</v>
      </c>
      <c r="G944" t="s">
        <v>75</v>
      </c>
    </row>
    <row r="945" spans="1:7">
      <c r="A945" t="s">
        <v>256</v>
      </c>
      <c r="B945" s="2" t="s">
        <v>57</v>
      </c>
      <c r="C945" s="3">
        <v>44556.729166666664</v>
      </c>
      <c r="D945" t="s">
        <v>69</v>
      </c>
      <c r="E945" t="s">
        <v>70</v>
      </c>
      <c r="F945" t="s">
        <v>43</v>
      </c>
      <c r="G945" t="s">
        <v>44</v>
      </c>
    </row>
    <row r="946" spans="1:7">
      <c r="A946" t="s">
        <v>430</v>
      </c>
      <c r="B946" s="2" t="s">
        <v>57</v>
      </c>
      <c r="C946" s="3">
        <v>44556.833333333336</v>
      </c>
      <c r="D946" t="s">
        <v>41</v>
      </c>
      <c r="E946" t="s">
        <v>42</v>
      </c>
      <c r="F946" t="s">
        <v>461</v>
      </c>
      <c r="G946" t="s">
        <v>98</v>
      </c>
    </row>
    <row r="947" spans="1:7">
      <c r="A947" t="s">
        <v>254</v>
      </c>
      <c r="B947" s="2" t="s">
        <v>57</v>
      </c>
      <c r="C947" s="3">
        <v>44557.833333333336</v>
      </c>
      <c r="D947" t="s">
        <v>61</v>
      </c>
      <c r="E947" t="s">
        <v>25</v>
      </c>
      <c r="F947" t="s">
        <v>53</v>
      </c>
      <c r="G947" t="s">
        <v>84</v>
      </c>
    </row>
    <row r="948" spans="1:7">
      <c r="A948" t="s">
        <v>249</v>
      </c>
      <c r="B948" s="2" t="s">
        <v>57</v>
      </c>
      <c r="C948" s="3">
        <v>44615.822916666664</v>
      </c>
      <c r="D948" t="s">
        <v>18</v>
      </c>
      <c r="E948" t="s">
        <v>19</v>
      </c>
      <c r="F948" t="s">
        <v>20</v>
      </c>
      <c r="G948" t="s">
        <v>469</v>
      </c>
    </row>
    <row r="949" spans="1:7">
      <c r="A949" t="s">
        <v>248</v>
      </c>
      <c r="B949" s="2" t="s">
        <v>57</v>
      </c>
      <c r="C949" s="3">
        <v>44630.8125</v>
      </c>
      <c r="D949" t="s">
        <v>72</v>
      </c>
      <c r="E949" t="s">
        <v>39</v>
      </c>
      <c r="F949" t="s">
        <v>464</v>
      </c>
      <c r="G949" t="s">
        <v>88</v>
      </c>
    </row>
    <row r="950" spans="1:7">
      <c r="A950" t="s">
        <v>251</v>
      </c>
      <c r="B950" s="2" t="s">
        <v>57</v>
      </c>
      <c r="C950" s="3">
        <v>44657.8125</v>
      </c>
      <c r="D950" t="s">
        <v>81</v>
      </c>
      <c r="E950" t="s">
        <v>66</v>
      </c>
      <c r="F950" t="s">
        <v>34</v>
      </c>
      <c r="G950" t="s">
        <v>267</v>
      </c>
    </row>
    <row r="951" spans="1:7">
      <c r="A951" t="s">
        <v>271</v>
      </c>
      <c r="B951" s="2" t="s">
        <v>71</v>
      </c>
      <c r="C951" s="3">
        <v>44558.625</v>
      </c>
      <c r="D951" t="s">
        <v>13</v>
      </c>
      <c r="E951" t="s">
        <v>14</v>
      </c>
      <c r="F951" t="s">
        <v>466</v>
      </c>
      <c r="G951" t="s">
        <v>158</v>
      </c>
    </row>
    <row r="952" spans="1:7">
      <c r="A952" t="s">
        <v>272</v>
      </c>
      <c r="B952" s="2" t="s">
        <v>71</v>
      </c>
      <c r="C952" s="3">
        <v>44558.625</v>
      </c>
      <c r="D952" t="s">
        <v>58</v>
      </c>
      <c r="E952" t="s">
        <v>15</v>
      </c>
      <c r="F952" t="s">
        <v>33</v>
      </c>
      <c r="G952" t="s">
        <v>84</v>
      </c>
    </row>
    <row r="953" spans="1:7">
      <c r="A953" t="s">
        <v>263</v>
      </c>
      <c r="B953" s="2" t="s">
        <v>71</v>
      </c>
      <c r="C953" s="3">
        <v>44558.625</v>
      </c>
      <c r="D953" t="s">
        <v>463</v>
      </c>
      <c r="E953" t="s">
        <v>464</v>
      </c>
      <c r="F953" t="s">
        <v>24</v>
      </c>
      <c r="G953" t="s">
        <v>110</v>
      </c>
    </row>
    <row r="954" spans="1:7">
      <c r="A954" t="s">
        <v>262</v>
      </c>
      <c r="B954" s="2" t="s">
        <v>71</v>
      </c>
      <c r="C954" s="3">
        <v>44558.833333333336</v>
      </c>
      <c r="D954" t="s">
        <v>65</v>
      </c>
      <c r="E954" t="s">
        <v>30</v>
      </c>
      <c r="F954" t="s">
        <v>19</v>
      </c>
      <c r="G954" t="s">
        <v>16</v>
      </c>
    </row>
    <row r="955" spans="1:7">
      <c r="A955" t="s">
        <v>270</v>
      </c>
      <c r="B955" s="2" t="s">
        <v>71</v>
      </c>
      <c r="C955" s="3">
        <v>44559.8125</v>
      </c>
      <c r="D955" t="s">
        <v>63</v>
      </c>
      <c r="E955" t="s">
        <v>43</v>
      </c>
      <c r="F955" t="s">
        <v>42</v>
      </c>
      <c r="G955" t="s">
        <v>84</v>
      </c>
    </row>
    <row r="956" spans="1:7">
      <c r="A956" t="s">
        <v>266</v>
      </c>
      <c r="B956" s="2" t="s">
        <v>71</v>
      </c>
      <c r="C956" s="3">
        <v>44559.84375</v>
      </c>
      <c r="D956" t="s">
        <v>460</v>
      </c>
      <c r="E956" t="s">
        <v>461</v>
      </c>
      <c r="F956" t="s">
        <v>73</v>
      </c>
      <c r="G956" t="s">
        <v>35</v>
      </c>
    </row>
    <row r="957" spans="1:7">
      <c r="A957" t="s">
        <v>265</v>
      </c>
      <c r="B957" s="2" t="s">
        <v>71</v>
      </c>
      <c r="C957" s="3">
        <v>44560.84375</v>
      </c>
      <c r="D957" t="s">
        <v>52</v>
      </c>
      <c r="E957" t="s">
        <v>53</v>
      </c>
      <c r="F957" t="s">
        <v>66</v>
      </c>
      <c r="G957" t="s">
        <v>91</v>
      </c>
    </row>
    <row r="958" spans="1:7">
      <c r="A958" t="s">
        <v>269</v>
      </c>
      <c r="B958" s="2" t="s">
        <v>71</v>
      </c>
      <c r="C958" s="3">
        <v>44616.822916666664</v>
      </c>
      <c r="D958" t="s">
        <v>55</v>
      </c>
      <c r="E958" t="s">
        <v>10</v>
      </c>
      <c r="F958" t="s">
        <v>39</v>
      </c>
      <c r="G958" t="s">
        <v>56</v>
      </c>
    </row>
    <row r="959" spans="1:7">
      <c r="A959" t="s">
        <v>268</v>
      </c>
      <c r="B959" s="2" t="s">
        <v>71</v>
      </c>
      <c r="C959" s="3">
        <v>44630.822916666664</v>
      </c>
      <c r="D959" t="s">
        <v>50</v>
      </c>
      <c r="E959" t="s">
        <v>20</v>
      </c>
      <c r="F959" t="s">
        <v>70</v>
      </c>
      <c r="G959" t="s">
        <v>11</v>
      </c>
    </row>
    <row r="960" spans="1:7">
      <c r="A960" t="s">
        <v>264</v>
      </c>
      <c r="B960" s="2" t="s">
        <v>71</v>
      </c>
      <c r="C960" s="3">
        <v>44637.822916666664</v>
      </c>
      <c r="D960" t="s">
        <v>47</v>
      </c>
      <c r="E960" t="s">
        <v>34</v>
      </c>
      <c r="F960" t="s">
        <v>25</v>
      </c>
      <c r="G960" t="s">
        <v>16</v>
      </c>
    </row>
    <row r="961" spans="1:7">
      <c r="A961" t="s">
        <v>277</v>
      </c>
      <c r="B961" s="2" t="s">
        <v>74</v>
      </c>
      <c r="C961" s="3">
        <v>44562.520833333336</v>
      </c>
      <c r="D961" t="s">
        <v>55</v>
      </c>
      <c r="E961" t="s">
        <v>10</v>
      </c>
      <c r="F961" t="s">
        <v>73</v>
      </c>
      <c r="G961" t="s">
        <v>77</v>
      </c>
    </row>
    <row r="962" spans="1:7">
      <c r="A962" t="s">
        <v>281</v>
      </c>
      <c r="B962" s="2" t="s">
        <v>74</v>
      </c>
      <c r="C962" s="3">
        <v>44562.625</v>
      </c>
      <c r="D962" t="s">
        <v>463</v>
      </c>
      <c r="E962" t="s">
        <v>464</v>
      </c>
      <c r="F962" t="s">
        <v>33</v>
      </c>
      <c r="G962" t="s">
        <v>35</v>
      </c>
    </row>
    <row r="963" spans="1:7">
      <c r="A963" t="s">
        <v>274</v>
      </c>
      <c r="B963" s="2" t="s">
        <v>74</v>
      </c>
      <c r="C963" s="3">
        <v>44562.729166666664</v>
      </c>
      <c r="D963" t="s">
        <v>13</v>
      </c>
      <c r="E963" t="s">
        <v>14</v>
      </c>
      <c r="F963" t="s">
        <v>24</v>
      </c>
      <c r="G963" t="s">
        <v>75</v>
      </c>
    </row>
    <row r="964" spans="1:7">
      <c r="A964" t="s">
        <v>282</v>
      </c>
      <c r="B964" s="2" t="s">
        <v>74</v>
      </c>
      <c r="C964" s="3">
        <v>44563.583333333336</v>
      </c>
      <c r="D964" t="s">
        <v>460</v>
      </c>
      <c r="E964" t="s">
        <v>461</v>
      </c>
      <c r="F964" t="s">
        <v>70</v>
      </c>
      <c r="G964" t="s">
        <v>56</v>
      </c>
    </row>
    <row r="965" spans="1:7">
      <c r="A965" t="s">
        <v>273</v>
      </c>
      <c r="B965" s="2" t="s">
        <v>74</v>
      </c>
      <c r="C965" s="3">
        <v>44563.583333333336</v>
      </c>
      <c r="D965" t="s">
        <v>47</v>
      </c>
      <c r="E965" t="s">
        <v>34</v>
      </c>
      <c r="F965" t="s">
        <v>42</v>
      </c>
      <c r="G965" t="s">
        <v>75</v>
      </c>
    </row>
    <row r="966" spans="1:7">
      <c r="A966" t="s">
        <v>280</v>
      </c>
      <c r="B966" s="2" t="s">
        <v>74</v>
      </c>
      <c r="C966" s="3">
        <v>44563.583333333336</v>
      </c>
      <c r="D966" t="s">
        <v>50</v>
      </c>
      <c r="E966" t="s">
        <v>20</v>
      </c>
      <c r="F966" t="s">
        <v>66</v>
      </c>
      <c r="G966" t="s">
        <v>91</v>
      </c>
    </row>
    <row r="967" spans="1:7">
      <c r="A967" t="s">
        <v>279</v>
      </c>
      <c r="B967" s="2" t="s">
        <v>74</v>
      </c>
      <c r="C967" s="3">
        <v>44563.6875</v>
      </c>
      <c r="D967" t="s">
        <v>63</v>
      </c>
      <c r="E967" t="s">
        <v>43</v>
      </c>
      <c r="F967" t="s">
        <v>19</v>
      </c>
      <c r="G967" t="s">
        <v>106</v>
      </c>
    </row>
    <row r="968" spans="1:7">
      <c r="A968" t="s">
        <v>278</v>
      </c>
      <c r="B968" s="2" t="s">
        <v>74</v>
      </c>
      <c r="C968" s="3">
        <v>44564.729166666664</v>
      </c>
      <c r="D968" t="s">
        <v>52</v>
      </c>
      <c r="E968" t="s">
        <v>53</v>
      </c>
      <c r="F968" t="s">
        <v>39</v>
      </c>
      <c r="G968" t="s">
        <v>35</v>
      </c>
    </row>
    <row r="969" spans="1:7">
      <c r="A969" t="s">
        <v>276</v>
      </c>
      <c r="B969" s="2" t="s">
        <v>74</v>
      </c>
      <c r="C969" s="3">
        <v>44630.8125</v>
      </c>
      <c r="D969" t="s">
        <v>58</v>
      </c>
      <c r="E969" t="s">
        <v>15</v>
      </c>
      <c r="F969" t="s">
        <v>25</v>
      </c>
      <c r="G969" t="s">
        <v>77</v>
      </c>
    </row>
    <row r="970" spans="1:7">
      <c r="A970" t="s">
        <v>275</v>
      </c>
      <c r="B970" s="2" t="s">
        <v>74</v>
      </c>
      <c r="C970" s="3">
        <v>44692.822916666664</v>
      </c>
      <c r="D970" t="s">
        <v>65</v>
      </c>
      <c r="E970" t="s">
        <v>30</v>
      </c>
      <c r="F970" t="s">
        <v>466</v>
      </c>
      <c r="G970" t="s">
        <v>158</v>
      </c>
    </row>
    <row r="971" spans="1:7">
      <c r="A971" t="s">
        <v>288</v>
      </c>
      <c r="B971" s="2" t="s">
        <v>80</v>
      </c>
      <c r="C971" s="3">
        <v>44575.833333333336</v>
      </c>
      <c r="D971" t="s">
        <v>41</v>
      </c>
      <c r="E971" t="s">
        <v>42</v>
      </c>
      <c r="F971" t="s">
        <v>14</v>
      </c>
      <c r="G971" t="s">
        <v>84</v>
      </c>
    </row>
    <row r="972" spans="1:7">
      <c r="A972" t="s">
        <v>283</v>
      </c>
      <c r="B972" s="2" t="s">
        <v>80</v>
      </c>
      <c r="C972" s="3">
        <v>44576.520833333336</v>
      </c>
      <c r="D972" t="s">
        <v>86</v>
      </c>
      <c r="E972" t="s">
        <v>73</v>
      </c>
      <c r="F972" t="s">
        <v>43</v>
      </c>
      <c r="G972" t="s">
        <v>16</v>
      </c>
    </row>
    <row r="973" spans="1:7">
      <c r="A973" t="s">
        <v>284</v>
      </c>
      <c r="B973" s="2" t="s">
        <v>80</v>
      </c>
      <c r="C973" s="3">
        <v>44576.625</v>
      </c>
      <c r="D973" t="s">
        <v>61</v>
      </c>
      <c r="E973" t="s">
        <v>25</v>
      </c>
      <c r="F973" t="s">
        <v>464</v>
      </c>
      <c r="G973" t="s">
        <v>84</v>
      </c>
    </row>
    <row r="974" spans="1:7">
      <c r="A974" t="s">
        <v>285</v>
      </c>
      <c r="B974" s="2" t="s">
        <v>80</v>
      </c>
      <c r="C974" s="3">
        <v>44576.625</v>
      </c>
      <c r="D974" t="s">
        <v>465</v>
      </c>
      <c r="E974" t="s">
        <v>466</v>
      </c>
      <c r="F974" t="s">
        <v>34</v>
      </c>
      <c r="G974" t="s">
        <v>56</v>
      </c>
    </row>
    <row r="975" spans="1:7">
      <c r="A975" t="s">
        <v>292</v>
      </c>
      <c r="B975" s="2" t="s">
        <v>80</v>
      </c>
      <c r="C975" s="3">
        <v>44576.625</v>
      </c>
      <c r="D975" t="s">
        <v>72</v>
      </c>
      <c r="E975" t="s">
        <v>39</v>
      </c>
      <c r="F975" t="s">
        <v>15</v>
      </c>
      <c r="G975" t="s">
        <v>91</v>
      </c>
    </row>
    <row r="976" spans="1:7">
      <c r="A976" t="s">
        <v>291</v>
      </c>
      <c r="B976" s="2" t="s">
        <v>80</v>
      </c>
      <c r="C976" s="3">
        <v>44576.729166666664</v>
      </c>
      <c r="D976" t="s">
        <v>69</v>
      </c>
      <c r="E976" t="s">
        <v>70</v>
      </c>
      <c r="F976" t="s">
        <v>53</v>
      </c>
      <c r="G976" t="s">
        <v>106</v>
      </c>
    </row>
    <row r="977" spans="1:7">
      <c r="A977" t="s">
        <v>290</v>
      </c>
      <c r="B977" s="2" t="s">
        <v>80</v>
      </c>
      <c r="C977" s="3">
        <v>44577.583333333336</v>
      </c>
      <c r="D977" t="s">
        <v>18</v>
      </c>
      <c r="E977" t="s">
        <v>19</v>
      </c>
      <c r="F977" t="s">
        <v>461</v>
      </c>
      <c r="G977" t="s">
        <v>158</v>
      </c>
    </row>
    <row r="978" spans="1:7">
      <c r="A978" t="s">
        <v>293</v>
      </c>
      <c r="B978" s="2" t="s">
        <v>80</v>
      </c>
      <c r="C978" s="3">
        <v>44577.583333333336</v>
      </c>
      <c r="D978" t="s">
        <v>23</v>
      </c>
      <c r="E978" t="s">
        <v>24</v>
      </c>
      <c r="F978" t="s">
        <v>20</v>
      </c>
      <c r="G978" t="s">
        <v>75</v>
      </c>
    </row>
    <row r="979" spans="1:7">
      <c r="A979" t="s">
        <v>289</v>
      </c>
      <c r="B979" s="2" t="s">
        <v>80</v>
      </c>
      <c r="C979" s="3">
        <v>44621.822916666664</v>
      </c>
      <c r="D979" t="s">
        <v>81</v>
      </c>
      <c r="E979" t="s">
        <v>66</v>
      </c>
      <c r="F979" t="s">
        <v>30</v>
      </c>
      <c r="G979" t="s">
        <v>26</v>
      </c>
    </row>
    <row r="980" spans="1:7">
      <c r="A980" t="s">
        <v>287</v>
      </c>
      <c r="B980" s="2" t="s">
        <v>80</v>
      </c>
      <c r="C980" s="3">
        <v>44693.822916666664</v>
      </c>
      <c r="D980" t="s">
        <v>32</v>
      </c>
      <c r="E980" t="s">
        <v>33</v>
      </c>
      <c r="F980" t="s">
        <v>10</v>
      </c>
      <c r="G980" t="s">
        <v>158</v>
      </c>
    </row>
    <row r="981" spans="1:7">
      <c r="A981" t="s">
        <v>300</v>
      </c>
      <c r="B981" s="2" t="s">
        <v>76</v>
      </c>
      <c r="C981" s="3">
        <v>44582.833333333336</v>
      </c>
      <c r="D981" t="s">
        <v>463</v>
      </c>
      <c r="E981" t="s">
        <v>464</v>
      </c>
      <c r="F981" t="s">
        <v>466</v>
      </c>
      <c r="G981" t="s">
        <v>11</v>
      </c>
    </row>
    <row r="982" spans="1:7">
      <c r="A982" t="s">
        <v>301</v>
      </c>
      <c r="B982" s="2" t="s">
        <v>76</v>
      </c>
      <c r="C982" s="3">
        <v>44583.520833333336</v>
      </c>
      <c r="D982" t="s">
        <v>47</v>
      </c>
      <c r="E982" t="s">
        <v>34</v>
      </c>
      <c r="F982" t="s">
        <v>70</v>
      </c>
      <c r="G982" t="s">
        <v>35</v>
      </c>
    </row>
    <row r="983" spans="1:7">
      <c r="A983" t="s">
        <v>295</v>
      </c>
      <c r="B983" s="2" t="s">
        <v>76</v>
      </c>
      <c r="C983" s="3">
        <v>44583.625</v>
      </c>
      <c r="D983" t="s">
        <v>460</v>
      </c>
      <c r="E983" t="s">
        <v>461</v>
      </c>
      <c r="F983" t="s">
        <v>39</v>
      </c>
      <c r="G983" t="s">
        <v>77</v>
      </c>
    </row>
    <row r="984" spans="1:7">
      <c r="A984" t="s">
        <v>298</v>
      </c>
      <c r="B984" s="2" t="s">
        <v>76</v>
      </c>
      <c r="C984" s="3">
        <v>44583.625</v>
      </c>
      <c r="D984" t="s">
        <v>50</v>
      </c>
      <c r="E984" t="s">
        <v>20</v>
      </c>
      <c r="F984" t="s">
        <v>25</v>
      </c>
      <c r="G984" t="s">
        <v>35</v>
      </c>
    </row>
    <row r="985" spans="1:7">
      <c r="A985" t="s">
        <v>302</v>
      </c>
      <c r="B985" s="2" t="s">
        <v>76</v>
      </c>
      <c r="C985" s="3">
        <v>44583.625</v>
      </c>
      <c r="D985" t="s">
        <v>52</v>
      </c>
      <c r="E985" t="s">
        <v>53</v>
      </c>
      <c r="F985" t="s">
        <v>24</v>
      </c>
      <c r="G985" t="s">
        <v>16</v>
      </c>
    </row>
    <row r="986" spans="1:7">
      <c r="A986" t="s">
        <v>299</v>
      </c>
      <c r="B986" s="2" t="s">
        <v>76</v>
      </c>
      <c r="C986" s="3">
        <v>44583.729166666664</v>
      </c>
      <c r="D986" t="s">
        <v>58</v>
      </c>
      <c r="E986" t="s">
        <v>15</v>
      </c>
      <c r="F986" t="s">
        <v>73</v>
      </c>
      <c r="G986" t="s">
        <v>84</v>
      </c>
    </row>
    <row r="987" spans="1:7">
      <c r="A987" t="s">
        <v>294</v>
      </c>
      <c r="B987" s="2" t="s">
        <v>76</v>
      </c>
      <c r="C987" s="3">
        <v>44584.583333333336</v>
      </c>
      <c r="D987" t="s">
        <v>55</v>
      </c>
      <c r="E987" t="s">
        <v>10</v>
      </c>
      <c r="F987" t="s">
        <v>66</v>
      </c>
      <c r="G987" t="s">
        <v>116</v>
      </c>
    </row>
    <row r="988" spans="1:7">
      <c r="A988" t="s">
        <v>303</v>
      </c>
      <c r="B988" s="2" t="s">
        <v>76</v>
      </c>
      <c r="C988" s="3">
        <v>44584.583333333336</v>
      </c>
      <c r="D988" t="s">
        <v>13</v>
      </c>
      <c r="E988" t="s">
        <v>14</v>
      </c>
      <c r="F988" t="s">
        <v>19</v>
      </c>
      <c r="G988" t="s">
        <v>44</v>
      </c>
    </row>
    <row r="989" spans="1:7">
      <c r="A989" t="s">
        <v>296</v>
      </c>
      <c r="B989" s="2" t="s">
        <v>76</v>
      </c>
      <c r="C989" s="3">
        <v>44584.583333333336</v>
      </c>
      <c r="D989" t="s">
        <v>65</v>
      </c>
      <c r="E989" t="s">
        <v>30</v>
      </c>
      <c r="F989" t="s">
        <v>42</v>
      </c>
      <c r="G989" t="s">
        <v>84</v>
      </c>
    </row>
    <row r="990" spans="1:7">
      <c r="A990" t="s">
        <v>297</v>
      </c>
      <c r="B990" s="2" t="s">
        <v>76</v>
      </c>
      <c r="C990" s="3">
        <v>44584.6875</v>
      </c>
      <c r="D990" t="s">
        <v>63</v>
      </c>
      <c r="E990" t="s">
        <v>43</v>
      </c>
      <c r="F990" t="s">
        <v>33</v>
      </c>
      <c r="G990" t="s">
        <v>98</v>
      </c>
    </row>
    <row r="991" spans="1:7">
      <c r="A991" t="s">
        <v>307</v>
      </c>
      <c r="B991" s="2" t="s">
        <v>89</v>
      </c>
      <c r="C991" s="3">
        <v>44579.833333333336</v>
      </c>
      <c r="D991" t="s">
        <v>41</v>
      </c>
      <c r="E991" t="s">
        <v>42</v>
      </c>
      <c r="F991" t="s">
        <v>43</v>
      </c>
      <c r="G991" t="s">
        <v>84</v>
      </c>
    </row>
    <row r="992" spans="1:7">
      <c r="A992" t="s">
        <v>311</v>
      </c>
      <c r="B992" s="2" t="s">
        <v>89</v>
      </c>
      <c r="C992" s="3">
        <v>44600.822916666664</v>
      </c>
      <c r="D992" t="s">
        <v>23</v>
      </c>
      <c r="E992" t="s">
        <v>24</v>
      </c>
      <c r="F992" t="s">
        <v>464</v>
      </c>
      <c r="G992" t="s">
        <v>16</v>
      </c>
    </row>
    <row r="993" spans="1:7">
      <c r="A993" t="s">
        <v>306</v>
      </c>
      <c r="B993" s="2" t="s">
        <v>89</v>
      </c>
      <c r="C993" s="3">
        <v>44600.822916666664</v>
      </c>
      <c r="D993" t="s">
        <v>61</v>
      </c>
      <c r="E993" t="s">
        <v>25</v>
      </c>
      <c r="F993" t="s">
        <v>34</v>
      </c>
      <c r="G993" t="s">
        <v>91</v>
      </c>
    </row>
    <row r="994" spans="1:7">
      <c r="A994" t="s">
        <v>313</v>
      </c>
      <c r="B994" s="2" t="s">
        <v>89</v>
      </c>
      <c r="C994" s="3">
        <v>44600.833333333336</v>
      </c>
      <c r="D994" t="s">
        <v>81</v>
      </c>
      <c r="E994" t="s">
        <v>66</v>
      </c>
      <c r="F994" t="s">
        <v>53</v>
      </c>
      <c r="G994" t="s">
        <v>84</v>
      </c>
    </row>
    <row r="995" spans="1:7">
      <c r="A995" t="s">
        <v>305</v>
      </c>
      <c r="B995" s="2" t="s">
        <v>89</v>
      </c>
      <c r="C995" s="3">
        <v>44601.822916666664</v>
      </c>
      <c r="D995" t="s">
        <v>465</v>
      </c>
      <c r="E995" t="s">
        <v>466</v>
      </c>
      <c r="F995" t="s">
        <v>14</v>
      </c>
      <c r="G995" t="s">
        <v>84</v>
      </c>
    </row>
    <row r="996" spans="1:7">
      <c r="A996" t="s">
        <v>308</v>
      </c>
      <c r="B996" s="2" t="s">
        <v>89</v>
      </c>
      <c r="C996" s="3">
        <v>44601.822916666664</v>
      </c>
      <c r="D996" t="s">
        <v>32</v>
      </c>
      <c r="E996" t="s">
        <v>33</v>
      </c>
      <c r="F996" t="s">
        <v>15</v>
      </c>
      <c r="G996" t="s">
        <v>75</v>
      </c>
    </row>
    <row r="997" spans="1:7">
      <c r="A997" t="s">
        <v>312</v>
      </c>
      <c r="B997" s="2" t="s">
        <v>89</v>
      </c>
      <c r="C997" s="3">
        <v>44601.822916666664</v>
      </c>
      <c r="D997" t="s">
        <v>86</v>
      </c>
      <c r="E997" t="s">
        <v>73</v>
      </c>
      <c r="F997" t="s">
        <v>461</v>
      </c>
      <c r="G997" t="s">
        <v>98</v>
      </c>
    </row>
    <row r="998" spans="1:7">
      <c r="A998" t="s">
        <v>310</v>
      </c>
      <c r="B998" s="2" t="s">
        <v>89</v>
      </c>
      <c r="C998" s="3">
        <v>44601.833333333336</v>
      </c>
      <c r="D998" t="s">
        <v>69</v>
      </c>
      <c r="E998" t="s">
        <v>70</v>
      </c>
      <c r="F998" t="s">
        <v>20</v>
      </c>
      <c r="G998" t="s">
        <v>79</v>
      </c>
    </row>
    <row r="999" spans="1:7">
      <c r="A999" t="s">
        <v>304</v>
      </c>
      <c r="B999" s="2" t="s">
        <v>89</v>
      </c>
      <c r="C999" s="3">
        <v>44602.822916666664</v>
      </c>
      <c r="D999" t="s">
        <v>72</v>
      </c>
      <c r="E999" t="s">
        <v>39</v>
      </c>
      <c r="F999" t="s">
        <v>10</v>
      </c>
      <c r="G999" t="s">
        <v>35</v>
      </c>
    </row>
    <row r="1000" spans="1:7">
      <c r="A1000" t="s">
        <v>309</v>
      </c>
      <c r="B1000" s="2" t="s">
        <v>89</v>
      </c>
      <c r="C1000" s="3">
        <v>44602.822916666664</v>
      </c>
      <c r="D1000" t="s">
        <v>18</v>
      </c>
      <c r="E1000" t="s">
        <v>19</v>
      </c>
      <c r="F1000" t="s">
        <v>30</v>
      </c>
      <c r="G1000" t="s">
        <v>98</v>
      </c>
    </row>
    <row r="1001" spans="1:7">
      <c r="A1001" t="s">
        <v>319</v>
      </c>
      <c r="B1001" s="2" t="s">
        <v>90</v>
      </c>
      <c r="C1001" s="3">
        <v>44604.520833333336</v>
      </c>
      <c r="D1001" t="s">
        <v>52</v>
      </c>
      <c r="E1001" t="s">
        <v>53</v>
      </c>
      <c r="F1001" t="s">
        <v>15</v>
      </c>
      <c r="G1001" t="s">
        <v>84</v>
      </c>
    </row>
    <row r="1002" spans="1:7">
      <c r="A1002" t="s">
        <v>323</v>
      </c>
      <c r="B1002" s="2" t="s">
        <v>90</v>
      </c>
      <c r="C1002" s="3">
        <v>44604.625</v>
      </c>
      <c r="D1002" t="s">
        <v>460</v>
      </c>
      <c r="E1002" t="s">
        <v>461</v>
      </c>
      <c r="F1002" t="s">
        <v>14</v>
      </c>
      <c r="G1002" t="s">
        <v>116</v>
      </c>
    </row>
    <row r="1003" spans="1:7">
      <c r="A1003" t="s">
        <v>318</v>
      </c>
      <c r="B1003" s="2" t="s">
        <v>90</v>
      </c>
      <c r="C1003" s="3">
        <v>44604.625</v>
      </c>
      <c r="D1003" t="s">
        <v>47</v>
      </c>
      <c r="E1003" t="s">
        <v>34</v>
      </c>
      <c r="F1003" t="s">
        <v>20</v>
      </c>
      <c r="G1003" t="s">
        <v>158</v>
      </c>
    </row>
    <row r="1004" spans="1:7">
      <c r="A1004" t="s">
        <v>316</v>
      </c>
      <c r="B1004" s="2" t="s">
        <v>90</v>
      </c>
      <c r="C1004" s="3">
        <v>44604.625</v>
      </c>
      <c r="D1004" t="s">
        <v>463</v>
      </c>
      <c r="E1004" t="s">
        <v>464</v>
      </c>
      <c r="F1004" t="s">
        <v>42</v>
      </c>
      <c r="G1004" t="s">
        <v>26</v>
      </c>
    </row>
    <row r="1005" spans="1:7">
      <c r="A1005" t="s">
        <v>317</v>
      </c>
      <c r="B1005" s="2" t="s">
        <v>90</v>
      </c>
      <c r="C1005" s="3">
        <v>44604.729166666664</v>
      </c>
      <c r="D1005" t="s">
        <v>465</v>
      </c>
      <c r="E1005" t="s">
        <v>466</v>
      </c>
      <c r="F1005" t="s">
        <v>73</v>
      </c>
      <c r="G1005" t="s">
        <v>239</v>
      </c>
    </row>
    <row r="1006" spans="1:7">
      <c r="A1006" t="s">
        <v>322</v>
      </c>
      <c r="B1006" s="2" t="s">
        <v>90</v>
      </c>
      <c r="C1006" s="3">
        <v>44605.583333333336</v>
      </c>
      <c r="D1006" t="s">
        <v>81</v>
      </c>
      <c r="E1006" t="s">
        <v>66</v>
      </c>
      <c r="F1006" t="s">
        <v>19</v>
      </c>
      <c r="G1006" t="s">
        <v>35</v>
      </c>
    </row>
    <row r="1007" spans="1:7">
      <c r="A1007" t="s">
        <v>324</v>
      </c>
      <c r="B1007" s="2" t="s">
        <v>90</v>
      </c>
      <c r="C1007" s="3">
        <v>44605.583333333336</v>
      </c>
      <c r="D1007" t="s">
        <v>61</v>
      </c>
      <c r="E1007" t="s">
        <v>25</v>
      </c>
      <c r="F1007" t="s">
        <v>70</v>
      </c>
      <c r="G1007" t="s">
        <v>16</v>
      </c>
    </row>
    <row r="1008" spans="1:7">
      <c r="A1008" t="s">
        <v>321</v>
      </c>
      <c r="B1008" s="2" t="s">
        <v>90</v>
      </c>
      <c r="C1008" s="3">
        <v>44605.583333333336</v>
      </c>
      <c r="D1008" t="s">
        <v>32</v>
      </c>
      <c r="E1008" t="s">
        <v>33</v>
      </c>
      <c r="F1008" t="s">
        <v>39</v>
      </c>
      <c r="G1008" t="s">
        <v>26</v>
      </c>
    </row>
    <row r="1009" spans="1:7">
      <c r="A1009" t="s">
        <v>320</v>
      </c>
      <c r="B1009" s="2" t="s">
        <v>90</v>
      </c>
      <c r="C1009" s="3">
        <v>44605.6875</v>
      </c>
      <c r="D1009" t="s">
        <v>65</v>
      </c>
      <c r="E1009" t="s">
        <v>30</v>
      </c>
      <c r="F1009" t="s">
        <v>24</v>
      </c>
      <c r="G1009" t="s">
        <v>106</v>
      </c>
    </row>
    <row r="1010" spans="1:7">
      <c r="A1010" t="s">
        <v>325</v>
      </c>
      <c r="B1010" s="2" t="s">
        <v>90</v>
      </c>
      <c r="C1010" s="3">
        <v>44671.822916666664</v>
      </c>
      <c r="D1010" t="s">
        <v>63</v>
      </c>
      <c r="E1010" t="s">
        <v>43</v>
      </c>
      <c r="F1010" t="s">
        <v>10</v>
      </c>
      <c r="G1010" t="s">
        <v>417</v>
      </c>
    </row>
    <row r="1011" spans="1:7">
      <c r="A1011" t="s">
        <v>333</v>
      </c>
      <c r="B1011" s="2" t="s">
        <v>85</v>
      </c>
      <c r="C1011" s="3">
        <v>44611.520833333336</v>
      </c>
      <c r="D1011" t="s">
        <v>23</v>
      </c>
      <c r="E1011" t="s">
        <v>24</v>
      </c>
      <c r="F1011" t="s">
        <v>25</v>
      </c>
      <c r="G1011" t="s">
        <v>84</v>
      </c>
    </row>
    <row r="1012" spans="1:7">
      <c r="A1012" t="s">
        <v>334</v>
      </c>
      <c r="B1012" s="2" t="s">
        <v>85</v>
      </c>
      <c r="C1012" s="3">
        <v>44611.625</v>
      </c>
      <c r="D1012" t="s">
        <v>55</v>
      </c>
      <c r="E1012" t="s">
        <v>10</v>
      </c>
      <c r="F1012" t="s">
        <v>461</v>
      </c>
      <c r="G1012" t="s">
        <v>56</v>
      </c>
    </row>
    <row r="1013" spans="1:7">
      <c r="A1013" t="s">
        <v>331</v>
      </c>
      <c r="B1013" s="2" t="s">
        <v>85</v>
      </c>
      <c r="C1013" s="3">
        <v>44611.625</v>
      </c>
      <c r="D1013" t="s">
        <v>69</v>
      </c>
      <c r="E1013" t="s">
        <v>70</v>
      </c>
      <c r="F1013" t="s">
        <v>464</v>
      </c>
      <c r="G1013" t="s">
        <v>35</v>
      </c>
    </row>
    <row r="1014" spans="1:7">
      <c r="A1014" t="s">
        <v>336</v>
      </c>
      <c r="B1014" s="2" t="s">
        <v>85</v>
      </c>
      <c r="C1014" s="3">
        <v>44611.625</v>
      </c>
      <c r="D1014" t="s">
        <v>41</v>
      </c>
      <c r="E1014" t="s">
        <v>42</v>
      </c>
      <c r="F1014" t="s">
        <v>66</v>
      </c>
      <c r="G1014" t="s">
        <v>11</v>
      </c>
    </row>
    <row r="1015" spans="1:7">
      <c r="A1015" t="s">
        <v>329</v>
      </c>
      <c r="B1015" s="2" t="s">
        <v>85</v>
      </c>
      <c r="C1015" s="3">
        <v>44611.625</v>
      </c>
      <c r="D1015" t="s">
        <v>13</v>
      </c>
      <c r="E1015" t="s">
        <v>14</v>
      </c>
      <c r="F1015" t="s">
        <v>43</v>
      </c>
      <c r="G1015" t="s">
        <v>35</v>
      </c>
    </row>
    <row r="1016" spans="1:7">
      <c r="A1016" t="s">
        <v>327</v>
      </c>
      <c r="B1016" s="2" t="s">
        <v>85</v>
      </c>
      <c r="C1016" s="3">
        <v>44611.625</v>
      </c>
      <c r="D1016" t="s">
        <v>18</v>
      </c>
      <c r="E1016" t="s">
        <v>19</v>
      </c>
      <c r="F1016" t="s">
        <v>466</v>
      </c>
      <c r="G1016" t="s">
        <v>91</v>
      </c>
    </row>
    <row r="1017" spans="1:7">
      <c r="A1017" t="s">
        <v>335</v>
      </c>
      <c r="B1017" s="2" t="s">
        <v>85</v>
      </c>
      <c r="C1017" s="3">
        <v>44611.625</v>
      </c>
      <c r="D1017" t="s">
        <v>58</v>
      </c>
      <c r="E1017" t="s">
        <v>15</v>
      </c>
      <c r="F1017" t="s">
        <v>34</v>
      </c>
      <c r="G1017" t="s">
        <v>98</v>
      </c>
    </row>
    <row r="1018" spans="1:7">
      <c r="A1018" t="s">
        <v>330</v>
      </c>
      <c r="B1018" s="2" t="s">
        <v>85</v>
      </c>
      <c r="C1018" s="3">
        <v>44611.729166666664</v>
      </c>
      <c r="D1018" t="s">
        <v>86</v>
      </c>
      <c r="E1018" t="s">
        <v>73</v>
      </c>
      <c r="F1018" t="s">
        <v>33</v>
      </c>
      <c r="G1018" t="s">
        <v>75</v>
      </c>
    </row>
    <row r="1019" spans="1:7">
      <c r="A1019" t="s">
        <v>332</v>
      </c>
      <c r="B1019" s="2" t="s">
        <v>85</v>
      </c>
      <c r="C1019" s="3">
        <v>44612.583333333336</v>
      </c>
      <c r="D1019" t="s">
        <v>50</v>
      </c>
      <c r="E1019" t="s">
        <v>20</v>
      </c>
      <c r="F1019" t="s">
        <v>53</v>
      </c>
      <c r="G1019" t="s">
        <v>417</v>
      </c>
    </row>
    <row r="1020" spans="1:7">
      <c r="A1020" t="s">
        <v>328</v>
      </c>
      <c r="B1020" s="2" t="s">
        <v>85</v>
      </c>
      <c r="C1020" s="3">
        <v>44612.6875</v>
      </c>
      <c r="D1020" t="s">
        <v>72</v>
      </c>
      <c r="E1020" t="s">
        <v>39</v>
      </c>
      <c r="F1020" t="s">
        <v>30</v>
      </c>
      <c r="G1020" t="s">
        <v>56</v>
      </c>
    </row>
    <row r="1021" spans="1:7">
      <c r="A1021" t="s">
        <v>348</v>
      </c>
      <c r="B1021" s="2" t="s">
        <v>82</v>
      </c>
      <c r="C1021" s="3">
        <v>44617.833333333336</v>
      </c>
      <c r="D1021" t="s">
        <v>58</v>
      </c>
      <c r="E1021" t="s">
        <v>15</v>
      </c>
      <c r="F1021" t="s">
        <v>466</v>
      </c>
      <c r="G1021" t="s">
        <v>98</v>
      </c>
    </row>
    <row r="1022" spans="1:7">
      <c r="A1022" t="s">
        <v>345</v>
      </c>
      <c r="B1022" s="2" t="s">
        <v>82</v>
      </c>
      <c r="C1022" s="3">
        <v>44618.520833333336</v>
      </c>
      <c r="D1022" t="s">
        <v>50</v>
      </c>
      <c r="E1022" t="s">
        <v>20</v>
      </c>
      <c r="F1022" t="s">
        <v>33</v>
      </c>
      <c r="G1022" t="s">
        <v>239</v>
      </c>
    </row>
    <row r="1023" spans="1:7">
      <c r="A1023" t="s">
        <v>347</v>
      </c>
      <c r="B1023" s="2" t="s">
        <v>82</v>
      </c>
      <c r="C1023" s="3">
        <v>44618.625</v>
      </c>
      <c r="D1023" t="s">
        <v>460</v>
      </c>
      <c r="E1023" t="s">
        <v>461</v>
      </c>
      <c r="F1023" t="s">
        <v>25</v>
      </c>
      <c r="G1023" t="s">
        <v>26</v>
      </c>
    </row>
    <row r="1024" spans="1:7">
      <c r="A1024" t="s">
        <v>349</v>
      </c>
      <c r="B1024" s="2" t="s">
        <v>82</v>
      </c>
      <c r="C1024" s="3">
        <v>44618.625</v>
      </c>
      <c r="D1024" t="s">
        <v>13</v>
      </c>
      <c r="E1024" t="s">
        <v>14</v>
      </c>
      <c r="F1024" t="s">
        <v>66</v>
      </c>
      <c r="G1024" t="s">
        <v>84</v>
      </c>
    </row>
    <row r="1025" spans="1:7">
      <c r="A1025" t="s">
        <v>351</v>
      </c>
      <c r="B1025" s="2" t="s">
        <v>82</v>
      </c>
      <c r="C1025" s="3">
        <v>44618.625</v>
      </c>
      <c r="D1025" t="s">
        <v>52</v>
      </c>
      <c r="E1025" t="s">
        <v>53</v>
      </c>
      <c r="F1025" t="s">
        <v>464</v>
      </c>
      <c r="G1025" t="s">
        <v>116</v>
      </c>
    </row>
    <row r="1026" spans="1:7">
      <c r="A1026" t="s">
        <v>344</v>
      </c>
      <c r="B1026" s="2" t="s">
        <v>82</v>
      </c>
      <c r="C1026" s="3">
        <v>44618.645833333336</v>
      </c>
      <c r="D1026" t="s">
        <v>41</v>
      </c>
      <c r="E1026" t="s">
        <v>42</v>
      </c>
      <c r="F1026" t="s">
        <v>70</v>
      </c>
      <c r="G1026" t="s">
        <v>26</v>
      </c>
    </row>
    <row r="1027" spans="1:7">
      <c r="A1027" t="s">
        <v>350</v>
      </c>
      <c r="B1027" s="2" t="s">
        <v>82</v>
      </c>
      <c r="C1027" s="3">
        <v>44618.729166666664</v>
      </c>
      <c r="D1027" t="s">
        <v>47</v>
      </c>
      <c r="E1027" t="s">
        <v>34</v>
      </c>
      <c r="F1027" t="s">
        <v>73</v>
      </c>
      <c r="G1027" t="s">
        <v>35</v>
      </c>
    </row>
    <row r="1028" spans="1:7">
      <c r="A1028" t="s">
        <v>353</v>
      </c>
      <c r="B1028" s="2" t="s">
        <v>82</v>
      </c>
      <c r="C1028" s="3">
        <v>44619.583333333336</v>
      </c>
      <c r="D1028" t="s">
        <v>23</v>
      </c>
      <c r="E1028" t="s">
        <v>24</v>
      </c>
      <c r="F1028" t="s">
        <v>39</v>
      </c>
      <c r="G1028" t="s">
        <v>16</v>
      </c>
    </row>
    <row r="1029" spans="1:7">
      <c r="A1029" t="s">
        <v>346</v>
      </c>
      <c r="B1029" s="2" t="s">
        <v>82</v>
      </c>
      <c r="C1029" s="3">
        <v>44636.84375</v>
      </c>
      <c r="D1029" t="s">
        <v>55</v>
      </c>
      <c r="E1029" t="s">
        <v>10</v>
      </c>
      <c r="F1029" t="s">
        <v>19</v>
      </c>
      <c r="G1029" t="s">
        <v>26</v>
      </c>
    </row>
    <row r="1030" spans="1:7">
      <c r="A1030" t="s">
        <v>358</v>
      </c>
      <c r="B1030" s="2" t="s">
        <v>83</v>
      </c>
      <c r="C1030" s="3">
        <v>44625.520833333336</v>
      </c>
      <c r="D1030" t="s">
        <v>65</v>
      </c>
      <c r="E1030" t="s">
        <v>30</v>
      </c>
      <c r="F1030" t="s">
        <v>20</v>
      </c>
      <c r="G1030" t="s">
        <v>16</v>
      </c>
    </row>
    <row r="1031" spans="1:7">
      <c r="A1031" t="s">
        <v>362</v>
      </c>
      <c r="B1031" s="2" t="s">
        <v>83</v>
      </c>
      <c r="C1031" s="3">
        <v>44625.625</v>
      </c>
      <c r="D1031" t="s">
        <v>69</v>
      </c>
      <c r="E1031" t="s">
        <v>70</v>
      </c>
      <c r="F1031" t="s">
        <v>15</v>
      </c>
      <c r="G1031" t="s">
        <v>88</v>
      </c>
    </row>
    <row r="1032" spans="1:7">
      <c r="A1032" t="s">
        <v>357</v>
      </c>
      <c r="B1032" s="2" t="s">
        <v>83</v>
      </c>
      <c r="C1032" s="3">
        <v>44625.625</v>
      </c>
      <c r="D1032" t="s">
        <v>81</v>
      </c>
      <c r="E1032" t="s">
        <v>66</v>
      </c>
      <c r="F1032" t="s">
        <v>43</v>
      </c>
      <c r="G1032" t="s">
        <v>239</v>
      </c>
    </row>
    <row r="1033" spans="1:7">
      <c r="A1033" t="s">
        <v>361</v>
      </c>
      <c r="B1033" s="2" t="s">
        <v>83</v>
      </c>
      <c r="C1033" s="3">
        <v>44625.625</v>
      </c>
      <c r="D1033" t="s">
        <v>61</v>
      </c>
      <c r="E1033" t="s">
        <v>25</v>
      </c>
      <c r="F1033" t="s">
        <v>42</v>
      </c>
      <c r="G1033" t="s">
        <v>56</v>
      </c>
    </row>
    <row r="1034" spans="1:7">
      <c r="A1034" t="s">
        <v>363</v>
      </c>
      <c r="B1034" s="2" t="s">
        <v>83</v>
      </c>
      <c r="C1034" s="3">
        <v>44625.625</v>
      </c>
      <c r="D1034" t="s">
        <v>465</v>
      </c>
      <c r="E1034" t="s">
        <v>466</v>
      </c>
      <c r="F1034" t="s">
        <v>461</v>
      </c>
      <c r="G1034" t="s">
        <v>44</v>
      </c>
    </row>
    <row r="1035" spans="1:7">
      <c r="A1035" t="s">
        <v>364</v>
      </c>
      <c r="B1035" s="2" t="s">
        <v>83</v>
      </c>
      <c r="C1035" s="3">
        <v>44625.625</v>
      </c>
      <c r="D1035" t="s">
        <v>72</v>
      </c>
      <c r="E1035" t="s">
        <v>39</v>
      </c>
      <c r="F1035" t="s">
        <v>14</v>
      </c>
      <c r="G1035" t="s">
        <v>26</v>
      </c>
    </row>
    <row r="1036" spans="1:7">
      <c r="A1036" t="s">
        <v>359</v>
      </c>
      <c r="B1036" s="2" t="s">
        <v>83</v>
      </c>
      <c r="C1036" s="3">
        <v>44625.729166666664</v>
      </c>
      <c r="D1036" t="s">
        <v>18</v>
      </c>
      <c r="E1036" t="s">
        <v>19</v>
      </c>
      <c r="F1036" t="s">
        <v>24</v>
      </c>
      <c r="G1036" t="s">
        <v>16</v>
      </c>
    </row>
    <row r="1037" spans="1:7">
      <c r="A1037" t="s">
        <v>360</v>
      </c>
      <c r="B1037" s="2" t="s">
        <v>83</v>
      </c>
      <c r="C1037" s="3">
        <v>44626.583333333336</v>
      </c>
      <c r="D1037" t="s">
        <v>463</v>
      </c>
      <c r="E1037" t="s">
        <v>464</v>
      </c>
      <c r="F1037" t="s">
        <v>10</v>
      </c>
      <c r="G1037" t="s">
        <v>75</v>
      </c>
    </row>
    <row r="1038" spans="1:7">
      <c r="A1038" t="s">
        <v>356</v>
      </c>
      <c r="B1038" s="2" t="s">
        <v>83</v>
      </c>
      <c r="C1038" s="3">
        <v>44626.6875</v>
      </c>
      <c r="D1038" t="s">
        <v>86</v>
      </c>
      <c r="E1038" t="s">
        <v>73</v>
      </c>
      <c r="F1038" t="s">
        <v>53</v>
      </c>
      <c r="G1038" t="s">
        <v>143</v>
      </c>
    </row>
    <row r="1039" spans="1:7">
      <c r="A1039" t="s">
        <v>355</v>
      </c>
      <c r="B1039" s="2" t="s">
        <v>83</v>
      </c>
      <c r="C1039" s="3">
        <v>44627.833333333336</v>
      </c>
      <c r="D1039" t="s">
        <v>32</v>
      </c>
      <c r="E1039" t="s">
        <v>33</v>
      </c>
      <c r="F1039" t="s">
        <v>34</v>
      </c>
      <c r="G1039" t="s">
        <v>164</v>
      </c>
    </row>
    <row r="1040" spans="1:7">
      <c r="A1040" t="s">
        <v>340</v>
      </c>
      <c r="B1040" s="2" t="s">
        <v>78</v>
      </c>
      <c r="C1040" s="3">
        <v>44632.520833333336</v>
      </c>
      <c r="D1040" t="s">
        <v>41</v>
      </c>
      <c r="E1040" t="s">
        <v>42</v>
      </c>
      <c r="F1040" t="s">
        <v>19</v>
      </c>
      <c r="G1040" t="s">
        <v>26</v>
      </c>
    </row>
    <row r="1041" spans="1:7">
      <c r="A1041" t="s">
        <v>338</v>
      </c>
      <c r="B1041" s="2" t="s">
        <v>78</v>
      </c>
      <c r="C1041" s="3">
        <v>44632.625</v>
      </c>
      <c r="D1041" t="s">
        <v>460</v>
      </c>
      <c r="E1041" t="s">
        <v>461</v>
      </c>
      <c r="F1041" t="s">
        <v>66</v>
      </c>
      <c r="G1041" t="s">
        <v>98</v>
      </c>
    </row>
    <row r="1042" spans="1:7">
      <c r="A1042" t="s">
        <v>396</v>
      </c>
      <c r="B1042" s="2" t="s">
        <v>78</v>
      </c>
      <c r="C1042" s="3">
        <v>44632.729166666664</v>
      </c>
      <c r="D1042" t="s">
        <v>52</v>
      </c>
      <c r="E1042" t="s">
        <v>53</v>
      </c>
      <c r="F1042" t="s">
        <v>33</v>
      </c>
      <c r="G1042" t="s">
        <v>267</v>
      </c>
    </row>
    <row r="1043" spans="1:7">
      <c r="A1043" t="s">
        <v>365</v>
      </c>
      <c r="B1043" s="2" t="s">
        <v>78</v>
      </c>
      <c r="C1043" s="3">
        <v>44633.583333333336</v>
      </c>
      <c r="D1043" t="s">
        <v>63</v>
      </c>
      <c r="E1043" t="s">
        <v>43</v>
      </c>
      <c r="F1043" t="s">
        <v>25</v>
      </c>
      <c r="G1043" t="s">
        <v>16</v>
      </c>
    </row>
    <row r="1044" spans="1:7">
      <c r="A1044" t="s">
        <v>337</v>
      </c>
      <c r="B1044" s="2" t="s">
        <v>78</v>
      </c>
      <c r="C1044" s="3">
        <v>44633.583333333336</v>
      </c>
      <c r="D1044" t="s">
        <v>47</v>
      </c>
      <c r="E1044" t="s">
        <v>34</v>
      </c>
      <c r="F1044" t="s">
        <v>39</v>
      </c>
      <c r="G1044" t="s">
        <v>35</v>
      </c>
    </row>
    <row r="1045" spans="1:7">
      <c r="A1045" t="s">
        <v>339</v>
      </c>
      <c r="B1045" s="2" t="s">
        <v>78</v>
      </c>
      <c r="C1045" s="3">
        <v>44633.583333333336</v>
      </c>
      <c r="D1045" t="s">
        <v>50</v>
      </c>
      <c r="E1045" t="s">
        <v>20</v>
      </c>
      <c r="F1045" t="s">
        <v>466</v>
      </c>
      <c r="G1045" t="s">
        <v>56</v>
      </c>
    </row>
    <row r="1046" spans="1:7">
      <c r="A1046" t="s">
        <v>341</v>
      </c>
      <c r="B1046" s="2" t="s">
        <v>78</v>
      </c>
      <c r="C1046" s="3">
        <v>44633.583333333336</v>
      </c>
      <c r="D1046" t="s">
        <v>58</v>
      </c>
      <c r="E1046" t="s">
        <v>15</v>
      </c>
      <c r="F1046" t="s">
        <v>464</v>
      </c>
      <c r="G1046" t="s">
        <v>77</v>
      </c>
    </row>
    <row r="1047" spans="1:7">
      <c r="A1047" t="s">
        <v>367</v>
      </c>
      <c r="B1047" s="2" t="s">
        <v>78</v>
      </c>
      <c r="C1047" s="3">
        <v>44633.583333333336</v>
      </c>
      <c r="D1047" t="s">
        <v>23</v>
      </c>
      <c r="E1047" t="s">
        <v>24</v>
      </c>
      <c r="F1047" t="s">
        <v>70</v>
      </c>
      <c r="G1047" t="s">
        <v>56</v>
      </c>
    </row>
    <row r="1048" spans="1:7">
      <c r="A1048" t="s">
        <v>366</v>
      </c>
      <c r="B1048" s="2" t="s">
        <v>78</v>
      </c>
      <c r="C1048" s="3">
        <v>44633.6875</v>
      </c>
      <c r="D1048" t="s">
        <v>55</v>
      </c>
      <c r="E1048" t="s">
        <v>10</v>
      </c>
      <c r="F1048" t="s">
        <v>30</v>
      </c>
      <c r="G1048" t="s">
        <v>98</v>
      </c>
    </row>
    <row r="1049" spans="1:7">
      <c r="A1049" t="s">
        <v>343</v>
      </c>
      <c r="B1049" s="2" t="s">
        <v>78</v>
      </c>
      <c r="C1049" s="3">
        <v>44634.833333333336</v>
      </c>
      <c r="D1049" t="s">
        <v>13</v>
      </c>
      <c r="E1049" t="s">
        <v>14</v>
      </c>
      <c r="F1049" t="s">
        <v>73</v>
      </c>
      <c r="G1049" t="s">
        <v>116</v>
      </c>
    </row>
    <row r="1050" spans="1:7">
      <c r="A1050" t="s">
        <v>376</v>
      </c>
      <c r="B1050" s="2" t="s">
        <v>87</v>
      </c>
      <c r="C1050" s="3">
        <v>44630.8125</v>
      </c>
      <c r="D1050" t="s">
        <v>465</v>
      </c>
      <c r="E1050" t="s">
        <v>466</v>
      </c>
      <c r="F1050" t="s">
        <v>43</v>
      </c>
      <c r="G1050" t="s">
        <v>44</v>
      </c>
    </row>
    <row r="1051" spans="1:7">
      <c r="A1051" t="s">
        <v>378</v>
      </c>
      <c r="B1051" s="2" t="s">
        <v>87</v>
      </c>
      <c r="C1051" s="3">
        <v>44638.833333333336</v>
      </c>
      <c r="D1051" t="s">
        <v>72</v>
      </c>
      <c r="E1051" t="s">
        <v>39</v>
      </c>
      <c r="F1051" t="s">
        <v>20</v>
      </c>
      <c r="G1051" t="s">
        <v>75</v>
      </c>
    </row>
    <row r="1052" spans="1:7">
      <c r="A1052" t="s">
        <v>372</v>
      </c>
      <c r="B1052" s="2" t="s">
        <v>87</v>
      </c>
      <c r="C1052" s="3">
        <v>44639.520833333336</v>
      </c>
      <c r="D1052" t="s">
        <v>69</v>
      </c>
      <c r="E1052" t="s">
        <v>70</v>
      </c>
      <c r="F1052" t="s">
        <v>10</v>
      </c>
      <c r="G1052" t="s">
        <v>35</v>
      </c>
    </row>
    <row r="1053" spans="1:7">
      <c r="A1053" t="s">
        <v>369</v>
      </c>
      <c r="B1053" s="2" t="s">
        <v>87</v>
      </c>
      <c r="C1053" s="3">
        <v>44640.583333333336</v>
      </c>
      <c r="D1053" t="s">
        <v>65</v>
      </c>
      <c r="E1053" t="s">
        <v>30</v>
      </c>
      <c r="F1053" t="s">
        <v>461</v>
      </c>
      <c r="G1053" t="s">
        <v>56</v>
      </c>
    </row>
    <row r="1054" spans="1:7">
      <c r="A1054" t="s">
        <v>374</v>
      </c>
      <c r="B1054" s="2" t="s">
        <v>87</v>
      </c>
      <c r="C1054" s="3">
        <v>44640.6875</v>
      </c>
      <c r="D1054" t="s">
        <v>32</v>
      </c>
      <c r="E1054" t="s">
        <v>33</v>
      </c>
      <c r="F1054" t="s">
        <v>24</v>
      </c>
      <c r="G1054" t="s">
        <v>91</v>
      </c>
    </row>
    <row r="1055" spans="1:7">
      <c r="A1055" t="s">
        <v>377</v>
      </c>
      <c r="B1055" s="2" t="s">
        <v>87</v>
      </c>
      <c r="C1055" s="3">
        <v>44670.833333333336</v>
      </c>
      <c r="D1055" t="s">
        <v>18</v>
      </c>
      <c r="E1055" t="s">
        <v>19</v>
      </c>
      <c r="F1055" t="s">
        <v>53</v>
      </c>
      <c r="G1055" t="s">
        <v>88</v>
      </c>
    </row>
    <row r="1056" spans="1:7">
      <c r="A1056" t="s">
        <v>371</v>
      </c>
      <c r="B1056" s="2" t="s">
        <v>87</v>
      </c>
      <c r="C1056" s="3">
        <v>44671.822916666664</v>
      </c>
      <c r="D1056" t="s">
        <v>61</v>
      </c>
      <c r="E1056" t="s">
        <v>25</v>
      </c>
      <c r="F1056" t="s">
        <v>14</v>
      </c>
      <c r="G1056" t="s">
        <v>16</v>
      </c>
    </row>
    <row r="1057" spans="1:7">
      <c r="A1057" t="s">
        <v>370</v>
      </c>
      <c r="B1057" s="2" t="s">
        <v>87</v>
      </c>
      <c r="C1057" s="3">
        <v>44671.833333333336</v>
      </c>
      <c r="D1057" t="s">
        <v>86</v>
      </c>
      <c r="E1057" t="s">
        <v>73</v>
      </c>
      <c r="F1057" t="s">
        <v>42</v>
      </c>
      <c r="G1057" t="s">
        <v>158</v>
      </c>
    </row>
    <row r="1058" spans="1:7">
      <c r="A1058" t="s">
        <v>375</v>
      </c>
      <c r="B1058" s="2" t="s">
        <v>87</v>
      </c>
      <c r="C1058" s="3">
        <v>44672.822916666664</v>
      </c>
      <c r="D1058" t="s">
        <v>81</v>
      </c>
      <c r="E1058" t="s">
        <v>66</v>
      </c>
      <c r="F1058" t="s">
        <v>15</v>
      </c>
      <c r="G1058" t="s">
        <v>98</v>
      </c>
    </row>
    <row r="1059" spans="1:7">
      <c r="A1059" t="s">
        <v>373</v>
      </c>
      <c r="B1059" s="2" t="s">
        <v>87</v>
      </c>
      <c r="C1059" s="3">
        <v>44692.822916666664</v>
      </c>
      <c r="D1059" t="s">
        <v>463</v>
      </c>
      <c r="E1059" t="s">
        <v>464</v>
      </c>
      <c r="F1059" t="s">
        <v>34</v>
      </c>
      <c r="G1059" t="s">
        <v>116</v>
      </c>
    </row>
    <row r="1060" spans="1:7">
      <c r="A1060" t="s">
        <v>380</v>
      </c>
      <c r="B1060" s="2" t="s">
        <v>99</v>
      </c>
      <c r="C1060" s="3">
        <v>44653.520833333336</v>
      </c>
      <c r="D1060" t="s">
        <v>18</v>
      </c>
      <c r="E1060" t="s">
        <v>19</v>
      </c>
      <c r="F1060" t="s">
        <v>464</v>
      </c>
      <c r="G1060" t="s">
        <v>98</v>
      </c>
    </row>
    <row r="1061" spans="1:7">
      <c r="A1061" t="s">
        <v>388</v>
      </c>
      <c r="B1061" s="2" t="s">
        <v>99</v>
      </c>
      <c r="C1061" s="3">
        <v>44653.625</v>
      </c>
      <c r="D1061" t="s">
        <v>41</v>
      </c>
      <c r="E1061" t="s">
        <v>42</v>
      </c>
      <c r="F1061" t="s">
        <v>466</v>
      </c>
      <c r="G1061" t="s">
        <v>116</v>
      </c>
    </row>
    <row r="1062" spans="1:7">
      <c r="A1062" t="s">
        <v>383</v>
      </c>
      <c r="B1062" s="2" t="s">
        <v>99</v>
      </c>
      <c r="C1062" s="3">
        <v>44653.625</v>
      </c>
      <c r="D1062" t="s">
        <v>81</v>
      </c>
      <c r="E1062" t="s">
        <v>66</v>
      </c>
      <c r="F1062" t="s">
        <v>73</v>
      </c>
      <c r="G1062" t="s">
        <v>26</v>
      </c>
    </row>
    <row r="1063" spans="1:7">
      <c r="A1063" t="s">
        <v>382</v>
      </c>
      <c r="B1063" s="2" t="s">
        <v>99</v>
      </c>
      <c r="C1063" s="3">
        <v>44653.625</v>
      </c>
      <c r="D1063" t="s">
        <v>63</v>
      </c>
      <c r="E1063" t="s">
        <v>43</v>
      </c>
      <c r="F1063" t="s">
        <v>461</v>
      </c>
      <c r="G1063" t="s">
        <v>110</v>
      </c>
    </row>
    <row r="1064" spans="1:7">
      <c r="A1064" t="s">
        <v>381</v>
      </c>
      <c r="B1064" s="2" t="s">
        <v>99</v>
      </c>
      <c r="C1064" s="3">
        <v>44653.625</v>
      </c>
      <c r="D1064" t="s">
        <v>50</v>
      </c>
      <c r="E1064" t="s">
        <v>20</v>
      </c>
      <c r="F1064" t="s">
        <v>15</v>
      </c>
      <c r="G1064" t="s">
        <v>84</v>
      </c>
    </row>
    <row r="1065" spans="1:7">
      <c r="A1065" t="s">
        <v>384</v>
      </c>
      <c r="B1065" s="2" t="s">
        <v>99</v>
      </c>
      <c r="C1065" s="3">
        <v>44653.625</v>
      </c>
      <c r="D1065" t="s">
        <v>72</v>
      </c>
      <c r="E1065" t="s">
        <v>39</v>
      </c>
      <c r="F1065" t="s">
        <v>70</v>
      </c>
      <c r="G1065" t="s">
        <v>56</v>
      </c>
    </row>
    <row r="1066" spans="1:7">
      <c r="A1066" t="s">
        <v>386</v>
      </c>
      <c r="B1066" s="2" t="s">
        <v>99</v>
      </c>
      <c r="C1066" s="3">
        <v>44653.729166666664</v>
      </c>
      <c r="D1066" t="s">
        <v>52</v>
      </c>
      <c r="E1066" t="s">
        <v>53</v>
      </c>
      <c r="F1066" t="s">
        <v>30</v>
      </c>
      <c r="G1066" t="s">
        <v>84</v>
      </c>
    </row>
    <row r="1067" spans="1:7">
      <c r="A1067" t="s">
        <v>387</v>
      </c>
      <c r="B1067" s="2" t="s">
        <v>99</v>
      </c>
      <c r="C1067" s="3">
        <v>44654.583333333336</v>
      </c>
      <c r="D1067" t="s">
        <v>23</v>
      </c>
      <c r="E1067" t="s">
        <v>24</v>
      </c>
      <c r="F1067" t="s">
        <v>34</v>
      </c>
      <c r="G1067" t="s">
        <v>56</v>
      </c>
    </row>
    <row r="1068" spans="1:7">
      <c r="A1068" t="s">
        <v>385</v>
      </c>
      <c r="B1068" s="2" t="s">
        <v>99</v>
      </c>
      <c r="C1068" s="3">
        <v>44654.6875</v>
      </c>
      <c r="D1068" t="s">
        <v>32</v>
      </c>
      <c r="E1068" t="s">
        <v>33</v>
      </c>
      <c r="F1068" t="s">
        <v>25</v>
      </c>
      <c r="G1068" t="s">
        <v>462</v>
      </c>
    </row>
    <row r="1069" spans="1:7">
      <c r="A1069" t="s">
        <v>379</v>
      </c>
      <c r="B1069" s="2" t="s">
        <v>99</v>
      </c>
      <c r="C1069" s="3">
        <v>44655.833333333336</v>
      </c>
      <c r="D1069" t="s">
        <v>13</v>
      </c>
      <c r="E1069" t="s">
        <v>14</v>
      </c>
      <c r="F1069" t="s">
        <v>10</v>
      </c>
      <c r="G1069" t="s">
        <v>158</v>
      </c>
    </row>
    <row r="1070" spans="1:7">
      <c r="A1070" t="s">
        <v>393</v>
      </c>
      <c r="B1070" s="2" t="s">
        <v>103</v>
      </c>
      <c r="C1070" s="3">
        <v>44659.833333333336</v>
      </c>
      <c r="D1070" t="s">
        <v>61</v>
      </c>
      <c r="E1070" t="s">
        <v>25</v>
      </c>
      <c r="F1070" t="s">
        <v>39</v>
      </c>
      <c r="G1070" t="s">
        <v>16</v>
      </c>
    </row>
    <row r="1071" spans="1:7">
      <c r="A1071" t="s">
        <v>389</v>
      </c>
      <c r="B1071" s="2" t="s">
        <v>103</v>
      </c>
      <c r="C1071" s="3">
        <v>44660.520833333336</v>
      </c>
      <c r="D1071" t="s">
        <v>47</v>
      </c>
      <c r="E1071" t="s">
        <v>34</v>
      </c>
      <c r="F1071" t="s">
        <v>53</v>
      </c>
      <c r="G1071" t="s">
        <v>16</v>
      </c>
    </row>
    <row r="1072" spans="1:7">
      <c r="A1072" t="s">
        <v>392</v>
      </c>
      <c r="B1072" s="2" t="s">
        <v>103</v>
      </c>
      <c r="C1072" s="3">
        <v>44660.625</v>
      </c>
      <c r="D1072" t="s">
        <v>55</v>
      </c>
      <c r="E1072" t="s">
        <v>10</v>
      </c>
      <c r="F1072" t="s">
        <v>42</v>
      </c>
      <c r="G1072" t="s">
        <v>77</v>
      </c>
    </row>
    <row r="1073" spans="1:7">
      <c r="A1073" t="s">
        <v>428</v>
      </c>
      <c r="B1073" s="2" t="s">
        <v>103</v>
      </c>
      <c r="C1073" s="3">
        <v>44660.625</v>
      </c>
      <c r="D1073" t="s">
        <v>58</v>
      </c>
      <c r="E1073" t="s">
        <v>15</v>
      </c>
      <c r="F1073" t="s">
        <v>43</v>
      </c>
      <c r="G1073" t="s">
        <v>470</v>
      </c>
    </row>
    <row r="1074" spans="1:7">
      <c r="A1074" t="s">
        <v>391</v>
      </c>
      <c r="B1074" s="2" t="s">
        <v>103</v>
      </c>
      <c r="C1074" s="3">
        <v>44660.625</v>
      </c>
      <c r="D1074" t="s">
        <v>463</v>
      </c>
      <c r="E1074" t="s">
        <v>464</v>
      </c>
      <c r="F1074" t="s">
        <v>20</v>
      </c>
      <c r="G1074" t="s">
        <v>11</v>
      </c>
    </row>
    <row r="1075" spans="1:7">
      <c r="A1075" t="s">
        <v>397</v>
      </c>
      <c r="B1075" s="2" t="s">
        <v>103</v>
      </c>
      <c r="C1075" s="3">
        <v>44660.729166666664</v>
      </c>
      <c r="D1075" t="s">
        <v>69</v>
      </c>
      <c r="E1075" t="s">
        <v>70</v>
      </c>
      <c r="F1075" t="s">
        <v>33</v>
      </c>
      <c r="G1075" t="s">
        <v>239</v>
      </c>
    </row>
    <row r="1076" spans="1:7">
      <c r="A1076" t="s">
        <v>395</v>
      </c>
      <c r="B1076" s="2" t="s">
        <v>103</v>
      </c>
      <c r="C1076" s="3">
        <v>44661.583333333336</v>
      </c>
      <c r="D1076" t="s">
        <v>460</v>
      </c>
      <c r="E1076" t="s">
        <v>461</v>
      </c>
      <c r="F1076" t="s">
        <v>24</v>
      </c>
      <c r="G1076" t="s">
        <v>98</v>
      </c>
    </row>
    <row r="1077" spans="1:7">
      <c r="A1077" t="s">
        <v>394</v>
      </c>
      <c r="B1077" s="2" t="s">
        <v>103</v>
      </c>
      <c r="C1077" s="3">
        <v>44661.583333333336</v>
      </c>
      <c r="D1077" t="s">
        <v>65</v>
      </c>
      <c r="E1077" t="s">
        <v>30</v>
      </c>
      <c r="F1077" t="s">
        <v>14</v>
      </c>
      <c r="G1077" t="s">
        <v>56</v>
      </c>
    </row>
    <row r="1078" spans="1:7">
      <c r="A1078" t="s">
        <v>390</v>
      </c>
      <c r="B1078" s="2" t="s">
        <v>103</v>
      </c>
      <c r="C1078" s="3">
        <v>44661.583333333336</v>
      </c>
      <c r="D1078" t="s">
        <v>465</v>
      </c>
      <c r="E1078" t="s">
        <v>466</v>
      </c>
      <c r="F1078" t="s">
        <v>66</v>
      </c>
      <c r="G1078" t="s">
        <v>98</v>
      </c>
    </row>
    <row r="1079" spans="1:7">
      <c r="A1079" t="s">
        <v>398</v>
      </c>
      <c r="B1079" s="2" t="s">
        <v>103</v>
      </c>
      <c r="C1079" s="3">
        <v>44661.6875</v>
      </c>
      <c r="D1079" t="s">
        <v>86</v>
      </c>
      <c r="E1079" t="s">
        <v>73</v>
      </c>
      <c r="F1079" t="s">
        <v>19</v>
      </c>
      <c r="G1079" t="s">
        <v>106</v>
      </c>
    </row>
    <row r="1080" spans="1:7">
      <c r="A1080" t="s">
        <v>354</v>
      </c>
      <c r="B1080" s="2" t="s">
        <v>92</v>
      </c>
      <c r="C1080" s="3">
        <v>44667.520833333336</v>
      </c>
      <c r="D1080" t="s">
        <v>32</v>
      </c>
      <c r="E1080" t="s">
        <v>33</v>
      </c>
      <c r="F1080" t="s">
        <v>42</v>
      </c>
      <c r="G1080" t="s">
        <v>35</v>
      </c>
    </row>
    <row r="1081" spans="1:7">
      <c r="A1081" t="s">
        <v>404</v>
      </c>
      <c r="B1081" s="2" t="s">
        <v>92</v>
      </c>
      <c r="C1081" s="3">
        <v>44667.625</v>
      </c>
      <c r="D1081" t="s">
        <v>52</v>
      </c>
      <c r="E1081" t="s">
        <v>53</v>
      </c>
      <c r="F1081" t="s">
        <v>466</v>
      </c>
      <c r="G1081" t="s">
        <v>267</v>
      </c>
    </row>
    <row r="1082" spans="1:7">
      <c r="A1082" t="s">
        <v>400</v>
      </c>
      <c r="B1082" s="2" t="s">
        <v>92</v>
      </c>
      <c r="C1082" s="3">
        <v>44667.625</v>
      </c>
      <c r="D1082" t="s">
        <v>58</v>
      </c>
      <c r="E1082" t="s">
        <v>15</v>
      </c>
      <c r="F1082" t="s">
        <v>10</v>
      </c>
      <c r="G1082" t="s">
        <v>16</v>
      </c>
    </row>
    <row r="1083" spans="1:7">
      <c r="A1083" t="s">
        <v>402</v>
      </c>
      <c r="B1083" s="2" t="s">
        <v>92</v>
      </c>
      <c r="C1083" s="3">
        <v>44667.625</v>
      </c>
      <c r="D1083" t="s">
        <v>463</v>
      </c>
      <c r="E1083" t="s">
        <v>464</v>
      </c>
      <c r="F1083" t="s">
        <v>461</v>
      </c>
      <c r="G1083" t="s">
        <v>77</v>
      </c>
    </row>
    <row r="1084" spans="1:7">
      <c r="A1084" t="s">
        <v>406</v>
      </c>
      <c r="B1084" s="2" t="s">
        <v>92</v>
      </c>
      <c r="C1084" s="3">
        <v>44668.59375</v>
      </c>
      <c r="D1084" t="s">
        <v>61</v>
      </c>
      <c r="E1084" t="s">
        <v>25</v>
      </c>
      <c r="F1084" t="s">
        <v>30</v>
      </c>
      <c r="G1084" t="s">
        <v>56</v>
      </c>
    </row>
    <row r="1085" spans="1:7">
      <c r="A1085" t="s">
        <v>401</v>
      </c>
      <c r="B1085" s="2" t="s">
        <v>92</v>
      </c>
      <c r="C1085" s="3">
        <v>44668.59375</v>
      </c>
      <c r="D1085" t="s">
        <v>23</v>
      </c>
      <c r="E1085" t="s">
        <v>24</v>
      </c>
      <c r="F1085" t="s">
        <v>66</v>
      </c>
      <c r="G1085" t="s">
        <v>84</v>
      </c>
    </row>
    <row r="1086" spans="1:7">
      <c r="A1086" t="s">
        <v>399</v>
      </c>
      <c r="B1086" s="2" t="s">
        <v>92</v>
      </c>
      <c r="C1086" s="3">
        <v>44691.833333333336</v>
      </c>
      <c r="D1086" t="s">
        <v>69</v>
      </c>
      <c r="E1086" t="s">
        <v>70</v>
      </c>
      <c r="F1086" t="s">
        <v>19</v>
      </c>
      <c r="G1086" t="s">
        <v>77</v>
      </c>
    </row>
    <row r="1087" spans="1:7">
      <c r="A1087" t="s">
        <v>342</v>
      </c>
      <c r="B1087" s="2" t="s">
        <v>92</v>
      </c>
      <c r="C1087" s="3">
        <v>44692.8125</v>
      </c>
      <c r="D1087" t="s">
        <v>50</v>
      </c>
      <c r="E1087" t="s">
        <v>20</v>
      </c>
      <c r="F1087" t="s">
        <v>43</v>
      </c>
      <c r="G1087" t="s">
        <v>11</v>
      </c>
    </row>
    <row r="1088" spans="1:7">
      <c r="A1088" t="s">
        <v>403</v>
      </c>
      <c r="B1088" s="2" t="s">
        <v>92</v>
      </c>
      <c r="C1088" s="3">
        <v>44692.84375</v>
      </c>
      <c r="D1088" t="s">
        <v>72</v>
      </c>
      <c r="E1088" t="s">
        <v>39</v>
      </c>
      <c r="F1088" t="s">
        <v>73</v>
      </c>
      <c r="G1088" t="s">
        <v>177</v>
      </c>
    </row>
    <row r="1089" spans="1:7">
      <c r="A1089" t="s">
        <v>409</v>
      </c>
      <c r="B1089" s="2" t="s">
        <v>93</v>
      </c>
      <c r="C1089" s="3">
        <v>44674.520833333336</v>
      </c>
      <c r="D1089" t="s">
        <v>55</v>
      </c>
      <c r="E1089" t="s">
        <v>10</v>
      </c>
      <c r="F1089" t="s">
        <v>53</v>
      </c>
      <c r="G1089" t="s">
        <v>91</v>
      </c>
    </row>
    <row r="1090" spans="1:7">
      <c r="A1090" t="s">
        <v>412</v>
      </c>
      <c r="B1090" s="2" t="s">
        <v>93</v>
      </c>
      <c r="C1090" s="3">
        <v>44674.625</v>
      </c>
      <c r="D1090" t="s">
        <v>65</v>
      </c>
      <c r="E1090" t="s">
        <v>30</v>
      </c>
      <c r="F1090" t="s">
        <v>70</v>
      </c>
      <c r="G1090" t="s">
        <v>116</v>
      </c>
    </row>
    <row r="1091" spans="1:7">
      <c r="A1091" t="s">
        <v>413</v>
      </c>
      <c r="B1091" s="2" t="s">
        <v>93</v>
      </c>
      <c r="C1091" s="3">
        <v>44674.625</v>
      </c>
      <c r="D1091" t="s">
        <v>86</v>
      </c>
      <c r="E1091" t="s">
        <v>73</v>
      </c>
      <c r="F1091" t="s">
        <v>464</v>
      </c>
      <c r="G1091" t="s">
        <v>462</v>
      </c>
    </row>
    <row r="1092" spans="1:7">
      <c r="A1092" t="s">
        <v>414</v>
      </c>
      <c r="B1092" s="2" t="s">
        <v>93</v>
      </c>
      <c r="C1092" s="3">
        <v>44674.625</v>
      </c>
      <c r="D1092" t="s">
        <v>465</v>
      </c>
      <c r="E1092" t="s">
        <v>466</v>
      </c>
      <c r="F1092" t="s">
        <v>25</v>
      </c>
      <c r="G1092" t="s">
        <v>11</v>
      </c>
    </row>
    <row r="1093" spans="1:7">
      <c r="A1093" t="s">
        <v>415</v>
      </c>
      <c r="B1093" s="2" t="s">
        <v>93</v>
      </c>
      <c r="C1093" s="3">
        <v>44674.729166666664</v>
      </c>
      <c r="D1093" t="s">
        <v>460</v>
      </c>
      <c r="E1093" t="s">
        <v>461</v>
      </c>
      <c r="F1093" t="s">
        <v>33</v>
      </c>
      <c r="G1093" t="s">
        <v>116</v>
      </c>
    </row>
    <row r="1094" spans="1:7">
      <c r="A1094" t="s">
        <v>410</v>
      </c>
      <c r="B1094" s="2" t="s">
        <v>93</v>
      </c>
      <c r="C1094" s="3">
        <v>44675.583333333336</v>
      </c>
      <c r="D1094" t="s">
        <v>41</v>
      </c>
      <c r="E1094" t="s">
        <v>42</v>
      </c>
      <c r="F1094" t="s">
        <v>15</v>
      </c>
      <c r="G1094" t="s">
        <v>106</v>
      </c>
    </row>
    <row r="1095" spans="1:7">
      <c r="A1095" t="s">
        <v>408</v>
      </c>
      <c r="B1095" s="2" t="s">
        <v>93</v>
      </c>
      <c r="C1095" s="3">
        <v>44675.583333333336</v>
      </c>
      <c r="D1095" t="s">
        <v>81</v>
      </c>
      <c r="E1095" t="s">
        <v>66</v>
      </c>
      <c r="F1095" t="s">
        <v>39</v>
      </c>
      <c r="G1095" t="s">
        <v>16</v>
      </c>
    </row>
    <row r="1096" spans="1:7">
      <c r="A1096" t="s">
        <v>411</v>
      </c>
      <c r="B1096" s="2" t="s">
        <v>93</v>
      </c>
      <c r="C1096" s="3">
        <v>44675.583333333336</v>
      </c>
      <c r="D1096" t="s">
        <v>63</v>
      </c>
      <c r="E1096" t="s">
        <v>43</v>
      </c>
      <c r="F1096" t="s">
        <v>24</v>
      </c>
      <c r="G1096" t="s">
        <v>16</v>
      </c>
    </row>
    <row r="1097" spans="1:7">
      <c r="A1097" t="s">
        <v>407</v>
      </c>
      <c r="B1097" s="2" t="s">
        <v>93</v>
      </c>
      <c r="C1097" s="3">
        <v>44675.6875</v>
      </c>
      <c r="D1097" t="s">
        <v>18</v>
      </c>
      <c r="E1097" t="s">
        <v>19</v>
      </c>
      <c r="F1097" t="s">
        <v>34</v>
      </c>
      <c r="G1097" t="s">
        <v>98</v>
      </c>
    </row>
    <row r="1098" spans="1:7">
      <c r="A1098" t="s">
        <v>431</v>
      </c>
      <c r="B1098" s="2" t="s">
        <v>93</v>
      </c>
      <c r="C1098" s="3">
        <v>44676.833333333336</v>
      </c>
      <c r="D1098" t="s">
        <v>13</v>
      </c>
      <c r="E1098" t="s">
        <v>14</v>
      </c>
      <c r="F1098" t="s">
        <v>20</v>
      </c>
      <c r="G1098" t="s">
        <v>116</v>
      </c>
    </row>
    <row r="1099" spans="1:7">
      <c r="A1099" t="s">
        <v>447</v>
      </c>
      <c r="B1099" s="2" t="s">
        <v>93</v>
      </c>
      <c r="C1099" s="3">
        <v>44679.822916666664</v>
      </c>
      <c r="D1099" t="s">
        <v>52</v>
      </c>
      <c r="E1099" t="s">
        <v>53</v>
      </c>
      <c r="F1099" t="s">
        <v>43</v>
      </c>
      <c r="G1099" t="s">
        <v>84</v>
      </c>
    </row>
    <row r="1100" spans="1:7">
      <c r="A1100" t="s">
        <v>416</v>
      </c>
      <c r="B1100" s="2" t="s">
        <v>94</v>
      </c>
      <c r="C1100" s="3">
        <v>44681.520833333336</v>
      </c>
      <c r="D1100" t="s">
        <v>61</v>
      </c>
      <c r="E1100" t="s">
        <v>25</v>
      </c>
      <c r="F1100" t="s">
        <v>19</v>
      </c>
      <c r="G1100" t="s">
        <v>35</v>
      </c>
    </row>
    <row r="1101" spans="1:7">
      <c r="A1101" t="s">
        <v>425</v>
      </c>
      <c r="B1101" s="2" t="s">
        <v>94</v>
      </c>
      <c r="C1101" s="3">
        <v>44681.625</v>
      </c>
      <c r="D1101" t="s">
        <v>69</v>
      </c>
      <c r="E1101" t="s">
        <v>70</v>
      </c>
      <c r="F1101" t="s">
        <v>466</v>
      </c>
      <c r="G1101" t="s">
        <v>98</v>
      </c>
    </row>
    <row r="1102" spans="1:7">
      <c r="A1102" t="s">
        <v>421</v>
      </c>
      <c r="B1102" s="2" t="s">
        <v>94</v>
      </c>
      <c r="C1102" s="3">
        <v>44681.625</v>
      </c>
      <c r="D1102" t="s">
        <v>58</v>
      </c>
      <c r="E1102" t="s">
        <v>15</v>
      </c>
      <c r="F1102" t="s">
        <v>14</v>
      </c>
      <c r="G1102" t="s">
        <v>77</v>
      </c>
    </row>
    <row r="1103" spans="1:7">
      <c r="A1103" t="s">
        <v>419</v>
      </c>
      <c r="B1103" s="2" t="s">
        <v>94</v>
      </c>
      <c r="C1103" s="3">
        <v>44681.625</v>
      </c>
      <c r="D1103" t="s">
        <v>463</v>
      </c>
      <c r="E1103" t="s">
        <v>464</v>
      </c>
      <c r="F1103" t="s">
        <v>66</v>
      </c>
      <c r="G1103" t="s">
        <v>77</v>
      </c>
    </row>
    <row r="1104" spans="1:7">
      <c r="A1104" t="s">
        <v>422</v>
      </c>
      <c r="B1104" s="2" t="s">
        <v>94</v>
      </c>
      <c r="C1104" s="3">
        <v>44681.625</v>
      </c>
      <c r="D1104" t="s">
        <v>72</v>
      </c>
      <c r="E1104" t="s">
        <v>39</v>
      </c>
      <c r="F1104" t="s">
        <v>42</v>
      </c>
      <c r="G1104" t="s">
        <v>11</v>
      </c>
    </row>
    <row r="1105" spans="1:7">
      <c r="A1105" t="s">
        <v>426</v>
      </c>
      <c r="B1105" s="2" t="s">
        <v>94</v>
      </c>
      <c r="C1105" s="3">
        <v>44681.729166666664</v>
      </c>
      <c r="D1105" t="s">
        <v>50</v>
      </c>
      <c r="E1105" t="s">
        <v>20</v>
      </c>
      <c r="F1105" t="s">
        <v>73</v>
      </c>
      <c r="G1105" t="s">
        <v>239</v>
      </c>
    </row>
    <row r="1106" spans="1:7">
      <c r="A1106" t="s">
        <v>423</v>
      </c>
      <c r="B1106" s="2" t="s">
        <v>94</v>
      </c>
      <c r="C1106" s="3">
        <v>44682.583333333336</v>
      </c>
      <c r="D1106" t="s">
        <v>47</v>
      </c>
      <c r="E1106" t="s">
        <v>34</v>
      </c>
      <c r="F1106" t="s">
        <v>43</v>
      </c>
      <c r="G1106" t="s">
        <v>16</v>
      </c>
    </row>
    <row r="1107" spans="1:7">
      <c r="A1107" t="s">
        <v>420</v>
      </c>
      <c r="B1107" s="2" t="s">
        <v>94</v>
      </c>
      <c r="C1107" s="3">
        <v>44682.583333333336</v>
      </c>
      <c r="D1107" t="s">
        <v>32</v>
      </c>
      <c r="E1107" t="s">
        <v>33</v>
      </c>
      <c r="F1107" t="s">
        <v>30</v>
      </c>
      <c r="G1107" t="s">
        <v>91</v>
      </c>
    </row>
    <row r="1108" spans="1:7">
      <c r="A1108" t="s">
        <v>424</v>
      </c>
      <c r="B1108" s="2" t="s">
        <v>94</v>
      </c>
      <c r="C1108" s="3">
        <v>44682.6875</v>
      </c>
      <c r="D1108" t="s">
        <v>23</v>
      </c>
      <c r="E1108" t="s">
        <v>24</v>
      </c>
      <c r="F1108" t="s">
        <v>10</v>
      </c>
      <c r="G1108" t="s">
        <v>77</v>
      </c>
    </row>
    <row r="1109" spans="1:7">
      <c r="A1109" t="s">
        <v>418</v>
      </c>
      <c r="B1109" s="2" t="s">
        <v>94</v>
      </c>
      <c r="C1109" s="3">
        <v>44683.833333333336</v>
      </c>
      <c r="D1109" t="s">
        <v>52</v>
      </c>
      <c r="E1109" t="s">
        <v>53</v>
      </c>
      <c r="F1109" t="s">
        <v>461</v>
      </c>
      <c r="G1109" t="s">
        <v>158</v>
      </c>
    </row>
    <row r="1110" spans="1:7">
      <c r="A1110" t="s">
        <v>433</v>
      </c>
      <c r="B1110" s="2" t="s">
        <v>96</v>
      </c>
      <c r="C1110" s="3">
        <v>44688.625</v>
      </c>
      <c r="D1110" t="s">
        <v>460</v>
      </c>
      <c r="E1110" t="s">
        <v>461</v>
      </c>
      <c r="F1110" t="s">
        <v>15</v>
      </c>
      <c r="G1110" t="s">
        <v>158</v>
      </c>
    </row>
    <row r="1111" spans="1:7">
      <c r="A1111" t="s">
        <v>427</v>
      </c>
      <c r="B1111" s="2" t="s">
        <v>96</v>
      </c>
      <c r="C1111" s="3">
        <v>44688.625</v>
      </c>
      <c r="D1111" t="s">
        <v>81</v>
      </c>
      <c r="E1111" t="s">
        <v>66</v>
      </c>
      <c r="F1111" t="s">
        <v>70</v>
      </c>
      <c r="G1111" t="s">
        <v>44</v>
      </c>
    </row>
    <row r="1112" spans="1:7">
      <c r="A1112" t="s">
        <v>438</v>
      </c>
      <c r="B1112" s="2" t="s">
        <v>96</v>
      </c>
      <c r="C1112" s="3">
        <v>44688.625</v>
      </c>
      <c r="D1112" t="s">
        <v>63</v>
      </c>
      <c r="E1112" t="s">
        <v>43</v>
      </c>
      <c r="F1112" t="s">
        <v>39</v>
      </c>
      <c r="G1112" t="s">
        <v>106</v>
      </c>
    </row>
    <row r="1113" spans="1:7">
      <c r="A1113" t="s">
        <v>429</v>
      </c>
      <c r="B1113" s="2" t="s">
        <v>96</v>
      </c>
      <c r="C1113" s="3">
        <v>44688.625</v>
      </c>
      <c r="D1113" t="s">
        <v>13</v>
      </c>
      <c r="E1113" t="s">
        <v>14</v>
      </c>
      <c r="F1113" t="s">
        <v>464</v>
      </c>
      <c r="G1113" t="s">
        <v>16</v>
      </c>
    </row>
    <row r="1114" spans="1:7">
      <c r="A1114" t="s">
        <v>439</v>
      </c>
      <c r="B1114" s="2" t="s">
        <v>96</v>
      </c>
      <c r="C1114" s="3">
        <v>44688.729166666664</v>
      </c>
      <c r="D1114" t="s">
        <v>41</v>
      </c>
      <c r="E1114" t="s">
        <v>42</v>
      </c>
      <c r="F1114" t="s">
        <v>53</v>
      </c>
      <c r="G1114" t="s">
        <v>88</v>
      </c>
    </row>
    <row r="1115" spans="1:7">
      <c r="A1115" t="s">
        <v>434</v>
      </c>
      <c r="B1115" s="2" t="s">
        <v>96</v>
      </c>
      <c r="C1115" s="3">
        <v>44688.822916666664</v>
      </c>
      <c r="D1115" t="s">
        <v>18</v>
      </c>
      <c r="E1115" t="s">
        <v>19</v>
      </c>
      <c r="F1115" t="s">
        <v>33</v>
      </c>
      <c r="G1115" t="s">
        <v>84</v>
      </c>
    </row>
    <row r="1116" spans="1:7">
      <c r="A1116" t="s">
        <v>435</v>
      </c>
      <c r="B1116" s="2" t="s">
        <v>96</v>
      </c>
      <c r="C1116" s="3">
        <v>44689.583333333336</v>
      </c>
      <c r="D1116" t="s">
        <v>55</v>
      </c>
      <c r="E1116" t="s">
        <v>10</v>
      </c>
      <c r="F1116" t="s">
        <v>20</v>
      </c>
      <c r="G1116" t="s">
        <v>56</v>
      </c>
    </row>
    <row r="1117" spans="1:7">
      <c r="A1117" t="s">
        <v>432</v>
      </c>
      <c r="B1117" s="2" t="s">
        <v>96</v>
      </c>
      <c r="C1117" s="3">
        <v>44689.583333333336</v>
      </c>
      <c r="D1117" t="s">
        <v>65</v>
      </c>
      <c r="E1117" t="s">
        <v>30</v>
      </c>
      <c r="F1117" t="s">
        <v>34</v>
      </c>
      <c r="G1117" t="s">
        <v>77</v>
      </c>
    </row>
    <row r="1118" spans="1:7">
      <c r="A1118" t="s">
        <v>436</v>
      </c>
      <c r="B1118" s="2" t="s">
        <v>96</v>
      </c>
      <c r="C1118" s="3">
        <v>44689.583333333336</v>
      </c>
      <c r="D1118" t="s">
        <v>465</v>
      </c>
      <c r="E1118" t="s">
        <v>466</v>
      </c>
      <c r="F1118" t="s">
        <v>24</v>
      </c>
      <c r="G1118" t="s">
        <v>239</v>
      </c>
    </row>
    <row r="1119" spans="1:7">
      <c r="A1119" t="s">
        <v>437</v>
      </c>
      <c r="B1119" s="2" t="s">
        <v>96</v>
      </c>
      <c r="C1119" s="3">
        <v>44689.6875</v>
      </c>
      <c r="D1119" t="s">
        <v>86</v>
      </c>
      <c r="E1119" t="s">
        <v>73</v>
      </c>
      <c r="F1119" t="s">
        <v>25</v>
      </c>
      <c r="G1119" t="s">
        <v>164</v>
      </c>
    </row>
    <row r="1120" spans="1:7">
      <c r="A1120" t="s">
        <v>445</v>
      </c>
      <c r="B1120" s="2" t="s">
        <v>101</v>
      </c>
      <c r="C1120" s="3">
        <v>44696.5</v>
      </c>
      <c r="D1120" t="s">
        <v>32</v>
      </c>
      <c r="E1120" t="s">
        <v>33</v>
      </c>
      <c r="F1120" t="s">
        <v>66</v>
      </c>
      <c r="G1120" t="s">
        <v>16</v>
      </c>
    </row>
    <row r="1121" spans="1:7">
      <c r="A1121" t="s">
        <v>442</v>
      </c>
      <c r="B1121" s="2" t="s">
        <v>101</v>
      </c>
      <c r="C1121" s="3">
        <v>44696.583333333336</v>
      </c>
      <c r="D1121" t="s">
        <v>69</v>
      </c>
      <c r="E1121" t="s">
        <v>70</v>
      </c>
      <c r="F1121" t="s">
        <v>14</v>
      </c>
      <c r="G1121" t="s">
        <v>84</v>
      </c>
    </row>
    <row r="1122" spans="1:7">
      <c r="A1122" t="s">
        <v>443</v>
      </c>
      <c r="B1122" s="2" t="s">
        <v>101</v>
      </c>
      <c r="C1122" s="3">
        <v>44696.583333333336</v>
      </c>
      <c r="D1122" t="s">
        <v>50</v>
      </c>
      <c r="E1122" t="s">
        <v>20</v>
      </c>
      <c r="F1122" t="s">
        <v>42</v>
      </c>
      <c r="G1122" t="s">
        <v>84</v>
      </c>
    </row>
    <row r="1123" spans="1:7">
      <c r="A1123" t="s">
        <v>441</v>
      </c>
      <c r="B1123" s="2" t="s">
        <v>101</v>
      </c>
      <c r="C1123" s="3">
        <v>44696.583333333336</v>
      </c>
      <c r="D1123" t="s">
        <v>463</v>
      </c>
      <c r="E1123" t="s">
        <v>464</v>
      </c>
      <c r="F1123" t="s">
        <v>30</v>
      </c>
      <c r="G1123" t="s">
        <v>177</v>
      </c>
    </row>
    <row r="1124" spans="1:7">
      <c r="A1124" t="s">
        <v>446</v>
      </c>
      <c r="B1124" s="2" t="s">
        <v>101</v>
      </c>
      <c r="C1124" s="3">
        <v>44696.583333333336</v>
      </c>
      <c r="D1124" t="s">
        <v>23</v>
      </c>
      <c r="E1124" t="s">
        <v>24</v>
      </c>
      <c r="F1124" t="s">
        <v>73</v>
      </c>
      <c r="G1124" t="s">
        <v>106</v>
      </c>
    </row>
    <row r="1125" spans="1:7">
      <c r="A1125" t="s">
        <v>449</v>
      </c>
      <c r="B1125" s="2" t="s">
        <v>101</v>
      </c>
      <c r="C1125" s="3">
        <v>44696.583333333336</v>
      </c>
      <c r="D1125" t="s">
        <v>72</v>
      </c>
      <c r="E1125" t="s">
        <v>39</v>
      </c>
      <c r="F1125" t="s">
        <v>466</v>
      </c>
      <c r="G1125" t="s">
        <v>84</v>
      </c>
    </row>
    <row r="1126" spans="1:7">
      <c r="A1126" t="s">
        <v>448</v>
      </c>
      <c r="B1126" s="2" t="s">
        <v>101</v>
      </c>
      <c r="C1126" s="3">
        <v>44696.6875</v>
      </c>
      <c r="D1126" t="s">
        <v>47</v>
      </c>
      <c r="E1126" t="s">
        <v>34</v>
      </c>
      <c r="F1126" t="s">
        <v>461</v>
      </c>
      <c r="G1126" t="s">
        <v>75</v>
      </c>
    </row>
    <row r="1127" spans="1:7">
      <c r="A1127" t="s">
        <v>444</v>
      </c>
      <c r="B1127" s="2" t="s">
        <v>101</v>
      </c>
      <c r="C1127" s="3">
        <v>44697.833333333336</v>
      </c>
      <c r="D1127" t="s">
        <v>61</v>
      </c>
      <c r="E1127" t="s">
        <v>25</v>
      </c>
      <c r="F1127" t="s">
        <v>10</v>
      </c>
      <c r="G1127" t="s">
        <v>98</v>
      </c>
    </row>
    <row r="1128" spans="1:7">
      <c r="A1128" t="s">
        <v>440</v>
      </c>
      <c r="B1128" s="2" t="s">
        <v>101</v>
      </c>
      <c r="C1128" s="3">
        <v>44698.822916666664</v>
      </c>
      <c r="D1128" t="s">
        <v>58</v>
      </c>
      <c r="E1128" t="s">
        <v>15</v>
      </c>
      <c r="F1128" t="s">
        <v>19</v>
      </c>
      <c r="G1128" t="s">
        <v>77</v>
      </c>
    </row>
    <row r="1129" spans="1:7">
      <c r="A1129" t="s">
        <v>405</v>
      </c>
      <c r="B1129" s="2" t="s">
        <v>101</v>
      </c>
      <c r="C1129" s="3">
        <v>44700.822916666664</v>
      </c>
      <c r="D1129" t="s">
        <v>47</v>
      </c>
      <c r="E1129" t="s">
        <v>34</v>
      </c>
      <c r="F1129" t="s">
        <v>14</v>
      </c>
      <c r="G1129" t="s">
        <v>267</v>
      </c>
    </row>
    <row r="1130" spans="1:7">
      <c r="A1130" t="s">
        <v>247</v>
      </c>
      <c r="B1130" s="2" t="s">
        <v>101</v>
      </c>
      <c r="C1130" s="3">
        <v>44700.833333333336</v>
      </c>
      <c r="D1130" t="s">
        <v>69</v>
      </c>
      <c r="E1130" t="s">
        <v>70</v>
      </c>
      <c r="F1130" t="s">
        <v>66</v>
      </c>
      <c r="G1130" t="s">
        <v>84</v>
      </c>
    </row>
    <row r="1131" spans="1:7">
      <c r="A1131" t="s">
        <v>352</v>
      </c>
      <c r="B1131" s="2" t="s">
        <v>101</v>
      </c>
      <c r="C1131" s="3">
        <v>44700.833333333336</v>
      </c>
      <c r="D1131" t="s">
        <v>63</v>
      </c>
      <c r="E1131" t="s">
        <v>43</v>
      </c>
      <c r="F1131" t="s">
        <v>30</v>
      </c>
      <c r="G1131" t="s">
        <v>84</v>
      </c>
    </row>
    <row r="1132" spans="1:7">
      <c r="A1132" t="s">
        <v>450</v>
      </c>
      <c r="B1132" s="2" t="s">
        <v>95</v>
      </c>
      <c r="C1132" s="3">
        <v>44703.666666666664</v>
      </c>
      <c r="D1132" t="s">
        <v>55</v>
      </c>
      <c r="E1132" t="s">
        <v>10</v>
      </c>
      <c r="F1132" t="s">
        <v>34</v>
      </c>
      <c r="G1132" t="s">
        <v>462</v>
      </c>
    </row>
    <row r="1133" spans="1:7">
      <c r="A1133" t="s">
        <v>451</v>
      </c>
      <c r="B1133" s="2" t="s">
        <v>95</v>
      </c>
      <c r="C1133" s="3">
        <v>44703.666666666664</v>
      </c>
      <c r="D1133" t="s">
        <v>460</v>
      </c>
      <c r="E1133" t="s">
        <v>461</v>
      </c>
      <c r="F1133" t="s">
        <v>20</v>
      </c>
      <c r="G1133" t="s">
        <v>77</v>
      </c>
    </row>
    <row r="1134" spans="1:7">
      <c r="A1134" t="s">
        <v>452</v>
      </c>
      <c r="B1134" s="2" t="s">
        <v>95</v>
      </c>
      <c r="C1134" s="3">
        <v>44703.666666666664</v>
      </c>
      <c r="D1134" t="s">
        <v>41</v>
      </c>
      <c r="E1134" t="s">
        <v>42</v>
      </c>
      <c r="F1134" t="s">
        <v>24</v>
      </c>
      <c r="G1134" t="s">
        <v>91</v>
      </c>
    </row>
    <row r="1135" spans="1:7">
      <c r="A1135" t="s">
        <v>453</v>
      </c>
      <c r="B1135" s="2" t="s">
        <v>95</v>
      </c>
      <c r="C1135" s="3">
        <v>44703.666666666664</v>
      </c>
      <c r="D1135" t="s">
        <v>81</v>
      </c>
      <c r="E1135" t="s">
        <v>66</v>
      </c>
      <c r="F1135" t="s">
        <v>25</v>
      </c>
      <c r="G1135" t="s">
        <v>77</v>
      </c>
    </row>
    <row r="1136" spans="1:7">
      <c r="A1136" t="s">
        <v>454</v>
      </c>
      <c r="B1136" s="2" t="s">
        <v>95</v>
      </c>
      <c r="C1136" s="3">
        <v>44703.666666666664</v>
      </c>
      <c r="D1136" t="s">
        <v>63</v>
      </c>
      <c r="E1136" t="s">
        <v>43</v>
      </c>
      <c r="F1136" t="s">
        <v>464</v>
      </c>
      <c r="G1136" t="s">
        <v>56</v>
      </c>
    </row>
    <row r="1137" spans="1:7">
      <c r="A1137" t="s">
        <v>455</v>
      </c>
      <c r="B1137" s="2" t="s">
        <v>95</v>
      </c>
      <c r="C1137" s="3">
        <v>44703.666666666664</v>
      </c>
      <c r="D1137" t="s">
        <v>13</v>
      </c>
      <c r="E1137" t="s">
        <v>14</v>
      </c>
      <c r="F1137" t="s">
        <v>53</v>
      </c>
      <c r="G1137" t="s">
        <v>16</v>
      </c>
    </row>
    <row r="1138" spans="1:7">
      <c r="A1138" t="s">
        <v>456</v>
      </c>
      <c r="B1138" s="2" t="s">
        <v>95</v>
      </c>
      <c r="C1138" s="3">
        <v>44703.666666666664</v>
      </c>
      <c r="D1138" t="s">
        <v>65</v>
      </c>
      <c r="E1138" t="s">
        <v>30</v>
      </c>
      <c r="F1138" t="s">
        <v>15</v>
      </c>
      <c r="G1138" t="s">
        <v>143</v>
      </c>
    </row>
    <row r="1139" spans="1:7">
      <c r="A1139" t="s">
        <v>457</v>
      </c>
      <c r="B1139" s="2" t="s">
        <v>95</v>
      </c>
      <c r="C1139" s="3">
        <v>44703.666666666664</v>
      </c>
      <c r="D1139" t="s">
        <v>18</v>
      </c>
      <c r="E1139" t="s">
        <v>19</v>
      </c>
      <c r="F1139" t="s">
        <v>39</v>
      </c>
      <c r="G1139" t="s">
        <v>91</v>
      </c>
    </row>
    <row r="1140" spans="1:7">
      <c r="A1140" t="s">
        <v>458</v>
      </c>
      <c r="B1140" s="2" t="s">
        <v>95</v>
      </c>
      <c r="C1140" s="3">
        <v>44703.666666666664</v>
      </c>
      <c r="D1140" t="s">
        <v>86</v>
      </c>
      <c r="E1140" t="s">
        <v>73</v>
      </c>
      <c r="F1140" t="s">
        <v>70</v>
      </c>
      <c r="G1140" t="s">
        <v>267</v>
      </c>
    </row>
    <row r="1141" spans="1:7">
      <c r="A1141" t="s">
        <v>459</v>
      </c>
      <c r="B1141" s="2" t="s">
        <v>95</v>
      </c>
      <c r="C1141" s="3">
        <v>44703.666666666664</v>
      </c>
      <c r="D1141" t="s">
        <v>465</v>
      </c>
      <c r="E1141" t="s">
        <v>466</v>
      </c>
      <c r="F1141" t="s">
        <v>33</v>
      </c>
      <c r="G1141" t="s">
        <v>230</v>
      </c>
    </row>
    <row r="1142" spans="1:7">
      <c r="A1142">
        <v>1</v>
      </c>
      <c r="B1142" s="2" t="s">
        <v>7</v>
      </c>
      <c r="C1142" s="3">
        <v>44778.791666666664</v>
      </c>
      <c r="D1142" t="s">
        <v>13</v>
      </c>
      <c r="E1142" t="s">
        <v>14</v>
      </c>
      <c r="F1142" t="s">
        <v>10</v>
      </c>
      <c r="G1142" t="s">
        <v>26</v>
      </c>
    </row>
    <row r="1143" spans="1:7">
      <c r="A1143" t="s">
        <v>46</v>
      </c>
      <c r="B1143" s="2" t="s">
        <v>7</v>
      </c>
      <c r="C1143" s="3">
        <v>44779.479166666664</v>
      </c>
      <c r="D1143" t="s">
        <v>8</v>
      </c>
      <c r="E1143" t="s">
        <v>9</v>
      </c>
      <c r="F1143" t="s">
        <v>19</v>
      </c>
      <c r="G1143" t="s">
        <v>106</v>
      </c>
    </row>
    <row r="1144" spans="1:7">
      <c r="A1144" t="s">
        <v>12</v>
      </c>
      <c r="B1144" s="2" t="s">
        <v>7</v>
      </c>
      <c r="C1144" s="3">
        <v>44779.583333333336</v>
      </c>
      <c r="D1144" t="s">
        <v>471</v>
      </c>
      <c r="E1144" t="s">
        <v>472</v>
      </c>
      <c r="F1144" t="s">
        <v>70</v>
      </c>
      <c r="G1144" t="s">
        <v>98</v>
      </c>
    </row>
    <row r="1145" spans="1:7">
      <c r="A1145" t="s">
        <v>6</v>
      </c>
      <c r="B1145" s="2" t="s">
        <v>7</v>
      </c>
      <c r="C1145" s="3">
        <v>44779.583333333336</v>
      </c>
      <c r="D1145" t="s">
        <v>50</v>
      </c>
      <c r="E1145" t="s">
        <v>20</v>
      </c>
      <c r="F1145" t="s">
        <v>39</v>
      </c>
      <c r="G1145" t="s">
        <v>56</v>
      </c>
    </row>
    <row r="1146" spans="1:7">
      <c r="A1146" t="s">
        <v>31</v>
      </c>
      <c r="B1146" s="2" t="s">
        <v>7</v>
      </c>
      <c r="C1146" s="3">
        <v>44779.583333333336</v>
      </c>
      <c r="D1146" t="s">
        <v>61</v>
      </c>
      <c r="E1146" t="s">
        <v>25</v>
      </c>
      <c r="F1146" t="s">
        <v>473</v>
      </c>
      <c r="G1146" t="s">
        <v>98</v>
      </c>
    </row>
    <row r="1147" spans="1:7">
      <c r="A1147" t="s">
        <v>27</v>
      </c>
      <c r="B1147" s="2" t="s">
        <v>7</v>
      </c>
      <c r="C1147" s="3">
        <v>44779.583333333336</v>
      </c>
      <c r="D1147" t="s">
        <v>32</v>
      </c>
      <c r="E1147" t="s">
        <v>33</v>
      </c>
      <c r="F1147" t="s">
        <v>15</v>
      </c>
      <c r="G1147" t="s">
        <v>143</v>
      </c>
    </row>
    <row r="1148" spans="1:7">
      <c r="A1148" t="s">
        <v>22</v>
      </c>
      <c r="B1148" s="2" t="s">
        <v>7</v>
      </c>
      <c r="C1148" s="3">
        <v>44779.6875</v>
      </c>
      <c r="D1148" t="s">
        <v>47</v>
      </c>
      <c r="E1148" t="s">
        <v>34</v>
      </c>
      <c r="F1148" t="s">
        <v>43</v>
      </c>
      <c r="G1148" t="s">
        <v>35</v>
      </c>
    </row>
    <row r="1149" spans="1:7">
      <c r="A1149" t="s">
        <v>17</v>
      </c>
      <c r="B1149" s="2" t="s">
        <v>7</v>
      </c>
      <c r="C1149" s="3">
        <v>44780.541666666664</v>
      </c>
      <c r="D1149" t="s">
        <v>65</v>
      </c>
      <c r="E1149" t="s">
        <v>30</v>
      </c>
      <c r="F1149" t="s">
        <v>461</v>
      </c>
      <c r="G1149" t="s">
        <v>106</v>
      </c>
    </row>
    <row r="1150" spans="1:7">
      <c r="A1150" t="s">
        <v>40</v>
      </c>
      <c r="B1150" s="2" t="s">
        <v>7</v>
      </c>
      <c r="C1150" s="3">
        <v>44780.541666666664</v>
      </c>
      <c r="D1150" t="s">
        <v>52</v>
      </c>
      <c r="E1150" t="s">
        <v>53</v>
      </c>
      <c r="F1150" t="s">
        <v>42</v>
      </c>
      <c r="G1150" t="s">
        <v>77</v>
      </c>
    </row>
    <row r="1151" spans="1:7">
      <c r="A1151" t="s">
        <v>36</v>
      </c>
      <c r="B1151" s="2" t="s">
        <v>7</v>
      </c>
      <c r="C1151" s="3">
        <v>44780.645833333336</v>
      </c>
      <c r="D1151" t="s">
        <v>23</v>
      </c>
      <c r="E1151" t="s">
        <v>24</v>
      </c>
      <c r="F1151" t="s">
        <v>73</v>
      </c>
      <c r="G1151" t="s">
        <v>26</v>
      </c>
    </row>
    <row r="1152" spans="1:7">
      <c r="A1152" t="s">
        <v>68</v>
      </c>
      <c r="B1152" s="2" t="s">
        <v>46</v>
      </c>
      <c r="C1152" s="3">
        <v>44786.479166666664</v>
      </c>
      <c r="D1152" t="s">
        <v>69</v>
      </c>
      <c r="E1152" t="s">
        <v>70</v>
      </c>
      <c r="F1152" t="s">
        <v>34</v>
      </c>
      <c r="G1152" t="s">
        <v>56</v>
      </c>
    </row>
    <row r="1153" spans="1:7">
      <c r="A1153" t="s">
        <v>54</v>
      </c>
      <c r="B1153" s="2" t="s">
        <v>46</v>
      </c>
      <c r="C1153" s="3">
        <v>44786.583333333336</v>
      </c>
      <c r="D1153" t="s">
        <v>55</v>
      </c>
      <c r="E1153" t="s">
        <v>10</v>
      </c>
      <c r="F1153" t="s">
        <v>30</v>
      </c>
      <c r="G1153" t="s">
        <v>67</v>
      </c>
    </row>
    <row r="1154" spans="1:7">
      <c r="A1154" t="s">
        <v>45</v>
      </c>
      <c r="B1154" s="2" t="s">
        <v>46</v>
      </c>
      <c r="C1154" s="3">
        <v>44786.583333333336</v>
      </c>
      <c r="D1154" t="s">
        <v>41</v>
      </c>
      <c r="E1154" t="s">
        <v>42</v>
      </c>
      <c r="F1154" t="s">
        <v>25</v>
      </c>
      <c r="G1154" t="s">
        <v>116</v>
      </c>
    </row>
    <row r="1155" spans="1:7">
      <c r="A1155" t="s">
        <v>51</v>
      </c>
      <c r="B1155" s="2" t="s">
        <v>46</v>
      </c>
      <c r="C1155" s="3">
        <v>44786.583333333336</v>
      </c>
      <c r="D1155" t="s">
        <v>86</v>
      </c>
      <c r="E1155" t="s">
        <v>73</v>
      </c>
      <c r="F1155" t="s">
        <v>472</v>
      </c>
      <c r="G1155" t="s">
        <v>88</v>
      </c>
    </row>
    <row r="1156" spans="1:7">
      <c r="A1156" t="s">
        <v>57</v>
      </c>
      <c r="B1156" s="2" t="s">
        <v>46</v>
      </c>
      <c r="C1156" s="3">
        <v>44786.583333333336</v>
      </c>
      <c r="D1156" t="s">
        <v>58</v>
      </c>
      <c r="E1156" t="s">
        <v>15</v>
      </c>
      <c r="F1156" t="s">
        <v>20</v>
      </c>
      <c r="G1156" t="s">
        <v>106</v>
      </c>
    </row>
    <row r="1157" spans="1:7">
      <c r="A1157" t="s">
        <v>71</v>
      </c>
      <c r="B1157" s="2" t="s">
        <v>46</v>
      </c>
      <c r="C1157" s="3">
        <v>44786.583333333336</v>
      </c>
      <c r="D1157" t="s">
        <v>72</v>
      </c>
      <c r="E1157" t="s">
        <v>39</v>
      </c>
      <c r="F1157" t="s">
        <v>9</v>
      </c>
      <c r="G1157" t="s">
        <v>116</v>
      </c>
    </row>
    <row r="1158" spans="1:7">
      <c r="A1158" t="s">
        <v>62</v>
      </c>
      <c r="B1158" s="2" t="s">
        <v>46</v>
      </c>
      <c r="C1158" s="3">
        <v>44786.6875</v>
      </c>
      <c r="D1158" t="s">
        <v>460</v>
      </c>
      <c r="E1158" t="s">
        <v>461</v>
      </c>
      <c r="F1158" t="s">
        <v>53</v>
      </c>
      <c r="G1158" t="s">
        <v>88</v>
      </c>
    </row>
    <row r="1159" spans="1:7">
      <c r="A1159" t="s">
        <v>60</v>
      </c>
      <c r="B1159" s="2" t="s">
        <v>46</v>
      </c>
      <c r="C1159" s="3">
        <v>44787.541666666664</v>
      </c>
      <c r="D1159" t="s">
        <v>474</v>
      </c>
      <c r="E1159" t="s">
        <v>473</v>
      </c>
      <c r="F1159" t="s">
        <v>24</v>
      </c>
      <c r="G1159" t="s">
        <v>16</v>
      </c>
    </row>
    <row r="1160" spans="1:7">
      <c r="A1160" t="s">
        <v>49</v>
      </c>
      <c r="B1160" s="2" t="s">
        <v>46</v>
      </c>
      <c r="C1160" s="3">
        <v>44787.645833333336</v>
      </c>
      <c r="D1160" t="s">
        <v>63</v>
      </c>
      <c r="E1160" t="s">
        <v>43</v>
      </c>
      <c r="F1160" t="s">
        <v>33</v>
      </c>
      <c r="G1160" t="s">
        <v>106</v>
      </c>
    </row>
    <row r="1161" spans="1:7">
      <c r="A1161" t="s">
        <v>64</v>
      </c>
      <c r="B1161" s="2" t="s">
        <v>46</v>
      </c>
      <c r="C1161" s="3">
        <v>44788.791666666664</v>
      </c>
      <c r="D1161" t="s">
        <v>18</v>
      </c>
      <c r="E1161" t="s">
        <v>19</v>
      </c>
      <c r="F1161" t="s">
        <v>14</v>
      </c>
      <c r="G1161" t="s">
        <v>84</v>
      </c>
    </row>
    <row r="1162" spans="1:7">
      <c r="A1162" t="s">
        <v>78</v>
      </c>
      <c r="B1162" s="2" t="s">
        <v>12</v>
      </c>
      <c r="C1162" s="3">
        <v>44793.479166666664</v>
      </c>
      <c r="D1162" t="s">
        <v>32</v>
      </c>
      <c r="E1162" t="s">
        <v>33</v>
      </c>
      <c r="F1162" t="s">
        <v>39</v>
      </c>
      <c r="G1162" t="s">
        <v>16</v>
      </c>
    </row>
    <row r="1163" spans="1:7">
      <c r="A1163" t="s">
        <v>80</v>
      </c>
      <c r="B1163" s="2" t="s">
        <v>12</v>
      </c>
      <c r="C1163" s="3">
        <v>44793.583333333336</v>
      </c>
      <c r="D1163" t="s">
        <v>13</v>
      </c>
      <c r="E1163" t="s">
        <v>14</v>
      </c>
      <c r="F1163" t="s">
        <v>70</v>
      </c>
      <c r="G1163" t="s">
        <v>91</v>
      </c>
    </row>
    <row r="1164" spans="1:7">
      <c r="A1164" t="s">
        <v>76</v>
      </c>
      <c r="B1164" s="2" t="s">
        <v>12</v>
      </c>
      <c r="C1164" s="3">
        <v>44793.583333333336</v>
      </c>
      <c r="D1164" t="s">
        <v>47</v>
      </c>
      <c r="E1164" t="s">
        <v>34</v>
      </c>
      <c r="F1164" t="s">
        <v>473</v>
      </c>
      <c r="G1164" t="s">
        <v>84</v>
      </c>
    </row>
    <row r="1165" spans="1:7">
      <c r="A1165" t="s">
        <v>89</v>
      </c>
      <c r="B1165" s="2" t="s">
        <v>12</v>
      </c>
      <c r="C1165" s="3">
        <v>44793.583333333336</v>
      </c>
      <c r="D1165" t="s">
        <v>8</v>
      </c>
      <c r="E1165" t="s">
        <v>9</v>
      </c>
      <c r="F1165" t="s">
        <v>461</v>
      </c>
      <c r="G1165" t="s">
        <v>267</v>
      </c>
    </row>
    <row r="1166" spans="1:7">
      <c r="A1166" t="s">
        <v>85</v>
      </c>
      <c r="B1166" s="2" t="s">
        <v>12</v>
      </c>
      <c r="C1166" s="3">
        <v>44793.583333333336</v>
      </c>
      <c r="D1166" t="s">
        <v>65</v>
      </c>
      <c r="E1166" t="s">
        <v>30</v>
      </c>
      <c r="F1166" t="s">
        <v>15</v>
      </c>
      <c r="G1166" t="s">
        <v>77</v>
      </c>
    </row>
    <row r="1167" spans="1:7">
      <c r="A1167" t="s">
        <v>74</v>
      </c>
      <c r="B1167" s="2" t="s">
        <v>12</v>
      </c>
      <c r="C1167" s="3">
        <v>44793.6875</v>
      </c>
      <c r="D1167" t="s">
        <v>471</v>
      </c>
      <c r="E1167" t="s">
        <v>472</v>
      </c>
      <c r="F1167" t="s">
        <v>10</v>
      </c>
      <c r="G1167" t="s">
        <v>11</v>
      </c>
    </row>
    <row r="1168" spans="1:7">
      <c r="A1168" t="s">
        <v>90</v>
      </c>
      <c r="B1168" s="2" t="s">
        <v>12</v>
      </c>
      <c r="C1168" s="3">
        <v>44794.541666666664</v>
      </c>
      <c r="D1168" t="s">
        <v>50</v>
      </c>
      <c r="E1168" t="s">
        <v>20</v>
      </c>
      <c r="F1168" t="s">
        <v>43</v>
      </c>
      <c r="G1168" t="s">
        <v>158</v>
      </c>
    </row>
    <row r="1169" spans="1:7">
      <c r="A1169" t="s">
        <v>87</v>
      </c>
      <c r="B1169" s="2" t="s">
        <v>12</v>
      </c>
      <c r="C1169" s="3">
        <v>44794.541666666664</v>
      </c>
      <c r="D1169" t="s">
        <v>23</v>
      </c>
      <c r="E1169" t="s">
        <v>24</v>
      </c>
      <c r="F1169" t="s">
        <v>42</v>
      </c>
      <c r="G1169" t="s">
        <v>26</v>
      </c>
    </row>
    <row r="1170" spans="1:7">
      <c r="A1170" t="s">
        <v>83</v>
      </c>
      <c r="B1170" s="2" t="s">
        <v>12</v>
      </c>
      <c r="C1170" s="3">
        <v>44794.645833333336</v>
      </c>
      <c r="D1170" t="s">
        <v>61</v>
      </c>
      <c r="E1170" t="s">
        <v>25</v>
      </c>
      <c r="F1170" t="s">
        <v>73</v>
      </c>
      <c r="G1170" t="s">
        <v>79</v>
      </c>
    </row>
    <row r="1171" spans="1:7">
      <c r="A1171" t="s">
        <v>82</v>
      </c>
      <c r="B1171" s="2" t="s">
        <v>12</v>
      </c>
      <c r="C1171" s="3">
        <v>44795.791666666664</v>
      </c>
      <c r="D1171" t="s">
        <v>52</v>
      </c>
      <c r="E1171" t="s">
        <v>53</v>
      </c>
      <c r="F1171" t="s">
        <v>19</v>
      </c>
      <c r="G1171" t="s">
        <v>56</v>
      </c>
    </row>
    <row r="1172" spans="1:7">
      <c r="A1172" t="s">
        <v>97</v>
      </c>
      <c r="B1172" s="2" t="s">
        <v>6</v>
      </c>
      <c r="C1172" s="3">
        <v>44800.479166666664</v>
      </c>
      <c r="D1172" t="s">
        <v>58</v>
      </c>
      <c r="E1172" t="s">
        <v>15</v>
      </c>
      <c r="F1172" t="s">
        <v>53</v>
      </c>
      <c r="G1172" t="s">
        <v>35</v>
      </c>
    </row>
    <row r="1173" spans="1:7">
      <c r="A1173" t="s">
        <v>92</v>
      </c>
      <c r="B1173" s="2" t="s">
        <v>6</v>
      </c>
      <c r="C1173" s="3">
        <v>44800.583333333336</v>
      </c>
      <c r="D1173" t="s">
        <v>460</v>
      </c>
      <c r="E1173" t="s">
        <v>461</v>
      </c>
      <c r="F1173" t="s">
        <v>34</v>
      </c>
      <c r="G1173" t="s">
        <v>84</v>
      </c>
    </row>
    <row r="1174" spans="1:7">
      <c r="A1174" t="s">
        <v>93</v>
      </c>
      <c r="B1174" s="2" t="s">
        <v>6</v>
      </c>
      <c r="C1174" s="3">
        <v>44800.583333333336</v>
      </c>
      <c r="D1174" t="s">
        <v>41</v>
      </c>
      <c r="E1174" t="s">
        <v>42</v>
      </c>
      <c r="F1174" t="s">
        <v>20</v>
      </c>
      <c r="G1174" t="s">
        <v>16</v>
      </c>
    </row>
    <row r="1175" spans="1:7">
      <c r="A1175" t="s">
        <v>94</v>
      </c>
      <c r="B1175" s="2" t="s">
        <v>6</v>
      </c>
      <c r="C1175" s="3">
        <v>44800.583333333336</v>
      </c>
      <c r="D1175" t="s">
        <v>63</v>
      </c>
      <c r="E1175" t="s">
        <v>43</v>
      </c>
      <c r="F1175" t="s">
        <v>30</v>
      </c>
      <c r="G1175" t="s">
        <v>56</v>
      </c>
    </row>
    <row r="1176" spans="1:7">
      <c r="A1176" t="s">
        <v>96</v>
      </c>
      <c r="B1176" s="2" t="s">
        <v>6</v>
      </c>
      <c r="C1176" s="3">
        <v>44800.583333333336</v>
      </c>
      <c r="D1176" t="s">
        <v>18</v>
      </c>
      <c r="E1176" t="s">
        <v>19</v>
      </c>
      <c r="F1176" t="s">
        <v>472</v>
      </c>
      <c r="G1176" t="s">
        <v>286</v>
      </c>
    </row>
    <row r="1177" spans="1:7">
      <c r="A1177" t="s">
        <v>101</v>
      </c>
      <c r="B1177" s="2" t="s">
        <v>6</v>
      </c>
      <c r="C1177" s="3">
        <v>44800.583333333336</v>
      </c>
      <c r="D1177" t="s">
        <v>86</v>
      </c>
      <c r="E1177" t="s">
        <v>73</v>
      </c>
      <c r="F1177" t="s">
        <v>14</v>
      </c>
      <c r="G1177" t="s">
        <v>67</v>
      </c>
    </row>
    <row r="1178" spans="1:7">
      <c r="A1178" t="s">
        <v>99</v>
      </c>
      <c r="B1178" s="2" t="s">
        <v>6</v>
      </c>
      <c r="C1178" s="3">
        <v>44800.6875</v>
      </c>
      <c r="D1178" t="s">
        <v>55</v>
      </c>
      <c r="E1178" t="s">
        <v>10</v>
      </c>
      <c r="F1178" t="s">
        <v>9</v>
      </c>
      <c r="G1178" t="s">
        <v>56</v>
      </c>
    </row>
    <row r="1179" spans="1:7">
      <c r="A1179" t="s">
        <v>103</v>
      </c>
      <c r="B1179" s="2" t="s">
        <v>6</v>
      </c>
      <c r="C1179" s="3">
        <v>44801.541666666664</v>
      </c>
      <c r="D1179" t="s">
        <v>69</v>
      </c>
      <c r="E1179" t="s">
        <v>70</v>
      </c>
      <c r="F1179" t="s">
        <v>24</v>
      </c>
      <c r="G1179" t="s">
        <v>35</v>
      </c>
    </row>
    <row r="1180" spans="1:7">
      <c r="A1180" t="s">
        <v>100</v>
      </c>
      <c r="B1180" s="2" t="s">
        <v>6</v>
      </c>
      <c r="C1180" s="3">
        <v>44801.541666666664</v>
      </c>
      <c r="D1180" t="s">
        <v>72</v>
      </c>
      <c r="E1180" t="s">
        <v>39</v>
      </c>
      <c r="F1180" t="s">
        <v>25</v>
      </c>
      <c r="G1180" t="s">
        <v>84</v>
      </c>
    </row>
    <row r="1181" spans="1:7">
      <c r="A1181" t="s">
        <v>95</v>
      </c>
      <c r="B1181" s="2" t="s">
        <v>6</v>
      </c>
      <c r="C1181" s="3">
        <v>44801.645833333336</v>
      </c>
      <c r="D1181" t="s">
        <v>474</v>
      </c>
      <c r="E1181" t="s">
        <v>473</v>
      </c>
      <c r="F1181" t="s">
        <v>33</v>
      </c>
      <c r="G1181" t="s">
        <v>26</v>
      </c>
    </row>
    <row r="1182" spans="1:7">
      <c r="A1182" t="s">
        <v>105</v>
      </c>
      <c r="B1182" s="2" t="s">
        <v>17</v>
      </c>
      <c r="C1182" s="3">
        <v>44803.770833333336</v>
      </c>
      <c r="D1182" t="s">
        <v>8</v>
      </c>
      <c r="E1182" t="s">
        <v>9</v>
      </c>
      <c r="F1182" t="s">
        <v>42</v>
      </c>
      <c r="G1182" t="s">
        <v>56</v>
      </c>
    </row>
    <row r="1183" spans="1:7">
      <c r="A1183" t="s">
        <v>109</v>
      </c>
      <c r="B1183" s="2" t="s">
        <v>17</v>
      </c>
      <c r="C1183" s="3">
        <v>44803.770833333336</v>
      </c>
      <c r="D1183" t="s">
        <v>13</v>
      </c>
      <c r="E1183" t="s">
        <v>14</v>
      </c>
      <c r="F1183" t="s">
        <v>461</v>
      </c>
      <c r="G1183" t="s">
        <v>84</v>
      </c>
    </row>
    <row r="1184" spans="1:7">
      <c r="A1184" t="s">
        <v>111</v>
      </c>
      <c r="B1184" s="2" t="s">
        <v>17</v>
      </c>
      <c r="C1184" s="3">
        <v>44803.78125</v>
      </c>
      <c r="D1184" t="s">
        <v>58</v>
      </c>
      <c r="E1184" t="s">
        <v>15</v>
      </c>
      <c r="F1184" t="s">
        <v>43</v>
      </c>
      <c r="G1184" t="s">
        <v>56</v>
      </c>
    </row>
    <row r="1185" spans="1:7">
      <c r="A1185" t="s">
        <v>117</v>
      </c>
      <c r="B1185" s="2" t="s">
        <v>17</v>
      </c>
      <c r="C1185" s="3">
        <v>44803.791666666664</v>
      </c>
      <c r="D1185" t="s">
        <v>50</v>
      </c>
      <c r="E1185" t="s">
        <v>20</v>
      </c>
      <c r="F1185" t="s">
        <v>34</v>
      </c>
      <c r="G1185" t="s">
        <v>84</v>
      </c>
    </row>
    <row r="1186" spans="1:7">
      <c r="A1186" t="s">
        <v>107</v>
      </c>
      <c r="B1186" s="2" t="s">
        <v>17</v>
      </c>
      <c r="C1186" s="3">
        <v>44804.770833333336</v>
      </c>
      <c r="D1186" t="s">
        <v>471</v>
      </c>
      <c r="E1186" t="s">
        <v>472</v>
      </c>
      <c r="F1186" t="s">
        <v>39</v>
      </c>
      <c r="G1186" t="s">
        <v>116</v>
      </c>
    </row>
    <row r="1187" spans="1:7">
      <c r="A1187" t="s">
        <v>112</v>
      </c>
      <c r="B1187" s="2" t="s">
        <v>17</v>
      </c>
      <c r="C1187" s="3">
        <v>44804.770833333336</v>
      </c>
      <c r="D1187" t="s">
        <v>55</v>
      </c>
      <c r="E1187" t="s">
        <v>10</v>
      </c>
      <c r="F1187" t="s">
        <v>70</v>
      </c>
      <c r="G1187" t="s">
        <v>56</v>
      </c>
    </row>
    <row r="1188" spans="1:7">
      <c r="A1188" t="s">
        <v>115</v>
      </c>
      <c r="B1188" s="2" t="s">
        <v>17</v>
      </c>
      <c r="C1188" s="3">
        <v>44804.770833333336</v>
      </c>
      <c r="D1188" t="s">
        <v>86</v>
      </c>
      <c r="E1188" t="s">
        <v>73</v>
      </c>
      <c r="F1188" t="s">
        <v>473</v>
      </c>
      <c r="G1188" t="s">
        <v>469</v>
      </c>
    </row>
    <row r="1189" spans="1:7">
      <c r="A1189" t="s">
        <v>108</v>
      </c>
      <c r="B1189" s="2" t="s">
        <v>17</v>
      </c>
      <c r="C1189" s="3">
        <v>44804.78125</v>
      </c>
      <c r="D1189" t="s">
        <v>23</v>
      </c>
      <c r="E1189" t="s">
        <v>24</v>
      </c>
      <c r="F1189" t="s">
        <v>33</v>
      </c>
      <c r="G1189" t="s">
        <v>84</v>
      </c>
    </row>
    <row r="1190" spans="1:7">
      <c r="A1190" t="s">
        <v>113</v>
      </c>
      <c r="B1190" s="2" t="s">
        <v>17</v>
      </c>
      <c r="C1190" s="3">
        <v>44804.791666666664</v>
      </c>
      <c r="D1190" t="s">
        <v>18</v>
      </c>
      <c r="E1190" t="s">
        <v>19</v>
      </c>
      <c r="F1190" t="s">
        <v>25</v>
      </c>
      <c r="G1190" t="s">
        <v>56</v>
      </c>
    </row>
    <row r="1191" spans="1:7">
      <c r="A1191" t="s">
        <v>114</v>
      </c>
      <c r="B1191" s="2" t="s">
        <v>17</v>
      </c>
      <c r="C1191" s="3">
        <v>44805.791666666664</v>
      </c>
      <c r="D1191" t="s">
        <v>65</v>
      </c>
      <c r="E1191" t="s">
        <v>30</v>
      </c>
      <c r="F1191" t="s">
        <v>53</v>
      </c>
      <c r="G1191" t="s">
        <v>35</v>
      </c>
    </row>
    <row r="1192" spans="1:7">
      <c r="A1192" t="s">
        <v>120</v>
      </c>
      <c r="B1192" s="2" t="s">
        <v>31</v>
      </c>
      <c r="C1192" s="3">
        <v>44807.479166666664</v>
      </c>
      <c r="D1192" t="s">
        <v>47</v>
      </c>
      <c r="E1192" t="s">
        <v>34</v>
      </c>
      <c r="F1192" t="s">
        <v>19</v>
      </c>
      <c r="G1192" t="s">
        <v>116</v>
      </c>
    </row>
    <row r="1193" spans="1:7">
      <c r="A1193" t="s">
        <v>118</v>
      </c>
      <c r="B1193" s="2" t="s">
        <v>31</v>
      </c>
      <c r="C1193" s="3">
        <v>44807.583333333336</v>
      </c>
      <c r="D1193" t="s">
        <v>460</v>
      </c>
      <c r="E1193" t="s">
        <v>461</v>
      </c>
      <c r="F1193" t="s">
        <v>20</v>
      </c>
      <c r="G1193" t="s">
        <v>48</v>
      </c>
    </row>
    <row r="1194" spans="1:7">
      <c r="A1194" t="s">
        <v>127</v>
      </c>
      <c r="B1194" s="2" t="s">
        <v>31</v>
      </c>
      <c r="C1194" s="3">
        <v>44807.583333333336</v>
      </c>
      <c r="D1194" t="s">
        <v>63</v>
      </c>
      <c r="E1194" t="s">
        <v>43</v>
      </c>
      <c r="F1194" t="s">
        <v>24</v>
      </c>
      <c r="G1194" t="s">
        <v>56</v>
      </c>
    </row>
    <row r="1195" spans="1:7">
      <c r="A1195" t="s">
        <v>121</v>
      </c>
      <c r="B1195" s="2" t="s">
        <v>31</v>
      </c>
      <c r="C1195" s="3">
        <v>44807.583333333336</v>
      </c>
      <c r="D1195" t="s">
        <v>61</v>
      </c>
      <c r="E1195" t="s">
        <v>25</v>
      </c>
      <c r="F1195" t="s">
        <v>14</v>
      </c>
      <c r="G1195" t="s">
        <v>116</v>
      </c>
    </row>
    <row r="1196" spans="1:7">
      <c r="A1196" t="s">
        <v>123</v>
      </c>
      <c r="B1196" s="2" t="s">
        <v>31</v>
      </c>
      <c r="C1196" s="3">
        <v>44807.583333333336</v>
      </c>
      <c r="D1196" t="s">
        <v>474</v>
      </c>
      <c r="E1196" t="s">
        <v>473</v>
      </c>
      <c r="F1196" t="s">
        <v>472</v>
      </c>
      <c r="G1196" t="s">
        <v>75</v>
      </c>
    </row>
    <row r="1197" spans="1:7">
      <c r="A1197" t="s">
        <v>119</v>
      </c>
      <c r="B1197" s="2" t="s">
        <v>31</v>
      </c>
      <c r="C1197" s="3">
        <v>44807.583333333336</v>
      </c>
      <c r="D1197" t="s">
        <v>32</v>
      </c>
      <c r="E1197" t="s">
        <v>33</v>
      </c>
      <c r="F1197" t="s">
        <v>9</v>
      </c>
      <c r="G1197" t="s">
        <v>56</v>
      </c>
    </row>
    <row r="1198" spans="1:7">
      <c r="A1198" t="s">
        <v>124</v>
      </c>
      <c r="B1198" s="2" t="s">
        <v>31</v>
      </c>
      <c r="C1198" s="3">
        <v>44807.583333333336</v>
      </c>
      <c r="D1198" t="s">
        <v>72</v>
      </c>
      <c r="E1198" t="s">
        <v>39</v>
      </c>
      <c r="F1198" t="s">
        <v>15</v>
      </c>
      <c r="G1198" t="s">
        <v>16</v>
      </c>
    </row>
    <row r="1199" spans="1:7">
      <c r="A1199" t="s">
        <v>125</v>
      </c>
      <c r="B1199" s="2" t="s">
        <v>31</v>
      </c>
      <c r="C1199" s="3">
        <v>44807.6875</v>
      </c>
      <c r="D1199" t="s">
        <v>69</v>
      </c>
      <c r="E1199" t="s">
        <v>70</v>
      </c>
      <c r="F1199" t="s">
        <v>73</v>
      </c>
      <c r="G1199" t="s">
        <v>84</v>
      </c>
    </row>
    <row r="1200" spans="1:7">
      <c r="A1200" t="s">
        <v>126</v>
      </c>
      <c r="B1200" s="2" t="s">
        <v>31</v>
      </c>
      <c r="C1200" s="3">
        <v>44808.541666666664</v>
      </c>
      <c r="D1200" t="s">
        <v>41</v>
      </c>
      <c r="E1200" t="s">
        <v>42</v>
      </c>
      <c r="F1200" t="s">
        <v>30</v>
      </c>
      <c r="G1200" t="s">
        <v>48</v>
      </c>
    </row>
    <row r="1201" spans="1:7">
      <c r="A1201" t="s">
        <v>122</v>
      </c>
      <c r="B1201" s="2" t="s">
        <v>31</v>
      </c>
      <c r="C1201" s="3">
        <v>44808.645833333336</v>
      </c>
      <c r="D1201" t="s">
        <v>52</v>
      </c>
      <c r="E1201" t="s">
        <v>53</v>
      </c>
      <c r="F1201" t="s">
        <v>10</v>
      </c>
      <c r="G1201" t="s">
        <v>91</v>
      </c>
    </row>
    <row r="1202" spans="1:7">
      <c r="A1202" t="s">
        <v>132</v>
      </c>
      <c r="B1202" s="2" t="s">
        <v>27</v>
      </c>
      <c r="C1202" s="3">
        <v>44814.583333333336</v>
      </c>
      <c r="D1202" t="s">
        <v>471</v>
      </c>
      <c r="E1202" t="s">
        <v>472</v>
      </c>
      <c r="F1202" t="s">
        <v>42</v>
      </c>
    </row>
    <row r="1203" spans="1:7">
      <c r="A1203" t="s">
        <v>135</v>
      </c>
      <c r="B1203" s="2" t="s">
        <v>27</v>
      </c>
      <c r="C1203" s="3">
        <v>44814.583333333336</v>
      </c>
      <c r="D1203" t="s">
        <v>65</v>
      </c>
      <c r="E1203" t="s">
        <v>30</v>
      </c>
      <c r="F1203" t="s">
        <v>70</v>
      </c>
    </row>
    <row r="1204" spans="1:7">
      <c r="A1204" t="s">
        <v>134</v>
      </c>
      <c r="B1204" s="2" t="s">
        <v>27</v>
      </c>
      <c r="C1204" s="3">
        <v>44814.583333333336</v>
      </c>
      <c r="D1204" t="s">
        <v>18</v>
      </c>
      <c r="E1204" t="s">
        <v>19</v>
      </c>
      <c r="F1204" t="s">
        <v>39</v>
      </c>
    </row>
    <row r="1205" spans="1:7">
      <c r="A1205" t="s">
        <v>136</v>
      </c>
      <c r="B1205" s="2" t="s">
        <v>27</v>
      </c>
      <c r="C1205" s="3">
        <v>44814.583333333336</v>
      </c>
      <c r="D1205" t="s">
        <v>58</v>
      </c>
      <c r="E1205" t="s">
        <v>15</v>
      </c>
      <c r="F1205" t="s">
        <v>461</v>
      </c>
    </row>
    <row r="1206" spans="1:7">
      <c r="A1206" t="s">
        <v>130</v>
      </c>
      <c r="B1206" s="2" t="s">
        <v>27</v>
      </c>
      <c r="C1206" s="3">
        <v>44815.541666666664</v>
      </c>
      <c r="D1206" t="s">
        <v>55</v>
      </c>
      <c r="E1206" t="s">
        <v>10</v>
      </c>
      <c r="F1206" t="s">
        <v>34</v>
      </c>
    </row>
    <row r="1207" spans="1:7">
      <c r="A1207" t="s">
        <v>128</v>
      </c>
      <c r="B1207" s="2" t="s">
        <v>27</v>
      </c>
      <c r="C1207" s="3">
        <v>44815.541666666664</v>
      </c>
      <c r="D1207" t="s">
        <v>23</v>
      </c>
      <c r="E1207" t="s">
        <v>24</v>
      </c>
      <c r="F1207" t="s">
        <v>25</v>
      </c>
    </row>
    <row r="1208" spans="1:7">
      <c r="A1208" t="s">
        <v>131</v>
      </c>
      <c r="B1208" s="2" t="s">
        <v>27</v>
      </c>
      <c r="C1208" s="3">
        <v>44816.791666666664</v>
      </c>
      <c r="D1208" t="s">
        <v>50</v>
      </c>
      <c r="E1208" t="s">
        <v>20</v>
      </c>
      <c r="F1208" t="s">
        <v>473</v>
      </c>
    </row>
    <row r="1209" spans="1:7">
      <c r="A1209" t="s">
        <v>138</v>
      </c>
      <c r="B1209" s="2" t="s">
        <v>27</v>
      </c>
      <c r="C1209" s="3">
        <v>44938.833333333336</v>
      </c>
      <c r="D1209" t="s">
        <v>8</v>
      </c>
      <c r="E1209" t="s">
        <v>9</v>
      </c>
      <c r="F1209" t="s">
        <v>43</v>
      </c>
      <c r="G1209" t="s">
        <v>56</v>
      </c>
    </row>
    <row r="1210" spans="1:7">
      <c r="A1210" t="s">
        <v>137</v>
      </c>
      <c r="B1210" s="2" t="s">
        <v>27</v>
      </c>
      <c r="C1210" s="3">
        <v>44945.291666666664</v>
      </c>
      <c r="D1210" t="s">
        <v>13</v>
      </c>
      <c r="E1210" t="s">
        <v>14</v>
      </c>
      <c r="F1210" t="s">
        <v>53</v>
      </c>
      <c r="G1210" t="s">
        <v>84</v>
      </c>
    </row>
    <row r="1211" spans="1:7">
      <c r="A1211" t="s">
        <v>129</v>
      </c>
      <c r="B1211" s="2" t="s">
        <v>27</v>
      </c>
      <c r="C1211" s="3">
        <v>44945.833333333336</v>
      </c>
      <c r="D1211" t="s">
        <v>86</v>
      </c>
      <c r="E1211" t="s">
        <v>73</v>
      </c>
      <c r="F1211" t="s">
        <v>33</v>
      </c>
      <c r="G1211" t="s">
        <v>67</v>
      </c>
    </row>
    <row r="1212" spans="1:7">
      <c r="A1212" t="s">
        <v>149</v>
      </c>
      <c r="B1212" s="2" t="s">
        <v>22</v>
      </c>
      <c r="C1212" s="3">
        <v>44820.791666666664</v>
      </c>
      <c r="D1212" t="s">
        <v>69</v>
      </c>
      <c r="E1212" t="s">
        <v>70</v>
      </c>
      <c r="F1212" t="s">
        <v>15</v>
      </c>
      <c r="G1212" t="s">
        <v>16</v>
      </c>
    </row>
    <row r="1213" spans="1:7">
      <c r="A1213" t="s">
        <v>140</v>
      </c>
      <c r="B1213" s="2" t="s">
        <v>22</v>
      </c>
      <c r="C1213" s="3">
        <v>44820.791666666664</v>
      </c>
      <c r="D1213" t="s">
        <v>474</v>
      </c>
      <c r="E1213" t="s">
        <v>473</v>
      </c>
      <c r="F1213" t="s">
        <v>9</v>
      </c>
      <c r="G1213" t="s">
        <v>75</v>
      </c>
    </row>
    <row r="1214" spans="1:7">
      <c r="A1214" t="s">
        <v>145</v>
      </c>
      <c r="B1214" s="2" t="s">
        <v>22</v>
      </c>
      <c r="C1214" s="3">
        <v>44821.479166666664</v>
      </c>
      <c r="D1214" t="s">
        <v>72</v>
      </c>
      <c r="E1214" t="s">
        <v>39</v>
      </c>
      <c r="F1214" t="s">
        <v>73</v>
      </c>
      <c r="G1214" t="s">
        <v>11</v>
      </c>
    </row>
    <row r="1215" spans="1:7">
      <c r="A1215" t="s">
        <v>144</v>
      </c>
      <c r="B1215" s="2" t="s">
        <v>22</v>
      </c>
      <c r="C1215" s="3">
        <v>44821.583333333336</v>
      </c>
      <c r="D1215" t="s">
        <v>41</v>
      </c>
      <c r="E1215" t="s">
        <v>42</v>
      </c>
      <c r="F1215" t="s">
        <v>14</v>
      </c>
    </row>
    <row r="1216" spans="1:7">
      <c r="A1216" t="s">
        <v>148</v>
      </c>
      <c r="B1216" s="2" t="s">
        <v>22</v>
      </c>
      <c r="C1216" s="3">
        <v>44821.583333333336</v>
      </c>
      <c r="D1216" t="s">
        <v>61</v>
      </c>
      <c r="E1216" t="s">
        <v>25</v>
      </c>
      <c r="F1216" t="s">
        <v>472</v>
      </c>
      <c r="G1216" t="s">
        <v>84</v>
      </c>
    </row>
    <row r="1217" spans="1:7">
      <c r="A1217" t="s">
        <v>146</v>
      </c>
      <c r="B1217" s="2" t="s">
        <v>22</v>
      </c>
      <c r="C1217" s="3">
        <v>44821.6875</v>
      </c>
      <c r="D1217" t="s">
        <v>32</v>
      </c>
      <c r="E1217" t="s">
        <v>33</v>
      </c>
      <c r="F1217" t="s">
        <v>30</v>
      </c>
      <c r="G1217" t="s">
        <v>210</v>
      </c>
    </row>
    <row r="1218" spans="1:7">
      <c r="A1218" t="s">
        <v>139</v>
      </c>
      <c r="B1218" s="2" t="s">
        <v>22</v>
      </c>
      <c r="C1218" s="3">
        <v>44822.458333333336</v>
      </c>
      <c r="D1218" t="s">
        <v>460</v>
      </c>
      <c r="E1218" t="s">
        <v>461</v>
      </c>
      <c r="F1218" t="s">
        <v>10</v>
      </c>
      <c r="G1218" t="s">
        <v>11</v>
      </c>
    </row>
    <row r="1219" spans="1:7">
      <c r="A1219" t="s">
        <v>147</v>
      </c>
      <c r="B1219" s="2" t="s">
        <v>22</v>
      </c>
      <c r="C1219" s="3">
        <v>44822.541666666664</v>
      </c>
      <c r="D1219" t="s">
        <v>52</v>
      </c>
      <c r="E1219" t="s">
        <v>53</v>
      </c>
      <c r="F1219" t="s">
        <v>20</v>
      </c>
    </row>
    <row r="1220" spans="1:7">
      <c r="A1220" t="s">
        <v>141</v>
      </c>
      <c r="B1220" s="2" t="s">
        <v>22</v>
      </c>
      <c r="C1220" s="3">
        <v>44822.552083333336</v>
      </c>
      <c r="D1220" t="s">
        <v>47</v>
      </c>
      <c r="E1220" t="s">
        <v>34</v>
      </c>
      <c r="F1220" t="s">
        <v>24</v>
      </c>
      <c r="G1220" t="s">
        <v>16</v>
      </c>
    </row>
    <row r="1221" spans="1:7">
      <c r="A1221" t="s">
        <v>142</v>
      </c>
      <c r="B1221" s="2" t="s">
        <v>22</v>
      </c>
      <c r="C1221" s="3">
        <v>44822.645833333336</v>
      </c>
      <c r="D1221" t="s">
        <v>63</v>
      </c>
      <c r="E1221" t="s">
        <v>43</v>
      </c>
      <c r="F1221" t="s">
        <v>19</v>
      </c>
    </row>
    <row r="1222" spans="1:7">
      <c r="A1222" t="s">
        <v>159</v>
      </c>
      <c r="B1222" s="2" t="s">
        <v>40</v>
      </c>
      <c r="C1222" s="3">
        <v>44835.479166666664</v>
      </c>
      <c r="D1222" t="s">
        <v>55</v>
      </c>
      <c r="E1222" t="s">
        <v>10</v>
      </c>
      <c r="F1222" t="s">
        <v>33</v>
      </c>
      <c r="G1222" t="s">
        <v>91</v>
      </c>
    </row>
    <row r="1223" spans="1:7">
      <c r="A1223" t="s">
        <v>151</v>
      </c>
      <c r="B1223" s="2" t="s">
        <v>40</v>
      </c>
      <c r="C1223" s="3">
        <v>44835.583333333336</v>
      </c>
      <c r="D1223" t="s">
        <v>471</v>
      </c>
      <c r="E1223" t="s">
        <v>472</v>
      </c>
      <c r="F1223" t="s">
        <v>461</v>
      </c>
      <c r="G1223" t="s">
        <v>116</v>
      </c>
    </row>
    <row r="1224" spans="1:7">
      <c r="A1224" t="s">
        <v>154</v>
      </c>
      <c r="B1224" s="2" t="s">
        <v>40</v>
      </c>
      <c r="C1224" s="3">
        <v>44835.583333333336</v>
      </c>
      <c r="D1224" t="s">
        <v>13</v>
      </c>
      <c r="E1224" t="s">
        <v>14</v>
      </c>
      <c r="F1224" t="s">
        <v>43</v>
      </c>
      <c r="G1224" t="s">
        <v>77</v>
      </c>
    </row>
    <row r="1225" spans="1:7">
      <c r="A1225" t="s">
        <v>156</v>
      </c>
      <c r="B1225" s="2" t="s">
        <v>40</v>
      </c>
      <c r="C1225" s="3">
        <v>44835.583333333336</v>
      </c>
      <c r="D1225" t="s">
        <v>8</v>
      </c>
      <c r="E1225" t="s">
        <v>9</v>
      </c>
      <c r="F1225" t="s">
        <v>25</v>
      </c>
      <c r="G1225" t="s">
        <v>110</v>
      </c>
    </row>
    <row r="1226" spans="1:7">
      <c r="A1226" t="s">
        <v>150</v>
      </c>
      <c r="B1226" s="2" t="s">
        <v>40</v>
      </c>
      <c r="C1226" s="3">
        <v>44835.583333333336</v>
      </c>
      <c r="D1226" t="s">
        <v>18</v>
      </c>
      <c r="E1226" t="s">
        <v>19</v>
      </c>
      <c r="F1226" t="s">
        <v>42</v>
      </c>
      <c r="G1226" t="s">
        <v>79</v>
      </c>
    </row>
    <row r="1227" spans="1:7">
      <c r="A1227" t="s">
        <v>152</v>
      </c>
      <c r="B1227" s="2" t="s">
        <v>40</v>
      </c>
      <c r="C1227" s="3">
        <v>44835.583333333336</v>
      </c>
      <c r="D1227" t="s">
        <v>58</v>
      </c>
      <c r="E1227" t="s">
        <v>15</v>
      </c>
      <c r="F1227" t="s">
        <v>34</v>
      </c>
      <c r="G1227" t="s">
        <v>77</v>
      </c>
    </row>
    <row r="1228" spans="1:7">
      <c r="A1228" t="s">
        <v>160</v>
      </c>
      <c r="B1228" s="2" t="s">
        <v>40</v>
      </c>
      <c r="C1228" s="3">
        <v>44835.6875</v>
      </c>
      <c r="D1228" t="s">
        <v>23</v>
      </c>
      <c r="E1228" t="s">
        <v>24</v>
      </c>
      <c r="F1228" t="s">
        <v>39</v>
      </c>
      <c r="G1228" t="s">
        <v>98</v>
      </c>
    </row>
    <row r="1229" spans="1:7">
      <c r="A1229" t="s">
        <v>155</v>
      </c>
      <c r="B1229" s="2" t="s">
        <v>40</v>
      </c>
      <c r="C1229" s="3">
        <v>44836.541666666664</v>
      </c>
      <c r="D1229" t="s">
        <v>86</v>
      </c>
      <c r="E1229" t="s">
        <v>73</v>
      </c>
      <c r="F1229" t="s">
        <v>53</v>
      </c>
      <c r="G1229" t="s">
        <v>468</v>
      </c>
    </row>
    <row r="1230" spans="1:7">
      <c r="A1230" t="s">
        <v>157</v>
      </c>
      <c r="B1230" s="2" t="s">
        <v>40</v>
      </c>
      <c r="C1230" s="3">
        <v>44836.645833333336</v>
      </c>
      <c r="D1230" t="s">
        <v>50</v>
      </c>
      <c r="E1230" t="s">
        <v>20</v>
      </c>
      <c r="F1230" t="s">
        <v>70</v>
      </c>
      <c r="G1230" t="s">
        <v>116</v>
      </c>
    </row>
    <row r="1231" spans="1:7">
      <c r="A1231" t="s">
        <v>153</v>
      </c>
      <c r="B1231" s="2" t="s">
        <v>40</v>
      </c>
      <c r="C1231" s="3">
        <v>44837.791666666664</v>
      </c>
      <c r="D1231" t="s">
        <v>65</v>
      </c>
      <c r="E1231" t="s">
        <v>30</v>
      </c>
      <c r="F1231" t="s">
        <v>473</v>
      </c>
      <c r="G1231" t="s">
        <v>88</v>
      </c>
    </row>
    <row r="1232" spans="1:7">
      <c r="A1232" t="s">
        <v>169</v>
      </c>
      <c r="B1232" s="2" t="s">
        <v>36</v>
      </c>
      <c r="C1232" s="3">
        <v>44842.583333333336</v>
      </c>
      <c r="D1232" t="s">
        <v>471</v>
      </c>
      <c r="E1232" t="s">
        <v>472</v>
      </c>
      <c r="F1232" t="s">
        <v>30</v>
      </c>
      <c r="G1232" t="s">
        <v>56</v>
      </c>
    </row>
    <row r="1233" spans="1:7">
      <c r="A1233" t="s">
        <v>161</v>
      </c>
      <c r="B1233" s="2" t="s">
        <v>36</v>
      </c>
      <c r="C1233" s="3">
        <v>44842.583333333336</v>
      </c>
      <c r="D1233" t="s">
        <v>63</v>
      </c>
      <c r="E1233" t="s">
        <v>43</v>
      </c>
      <c r="F1233" t="s">
        <v>39</v>
      </c>
      <c r="G1233" t="s">
        <v>158</v>
      </c>
    </row>
    <row r="1234" spans="1:7">
      <c r="A1234" t="s">
        <v>163</v>
      </c>
      <c r="B1234" s="2" t="s">
        <v>36</v>
      </c>
      <c r="C1234" s="3">
        <v>44842.583333333336</v>
      </c>
      <c r="D1234" t="s">
        <v>86</v>
      </c>
      <c r="E1234" t="s">
        <v>73</v>
      </c>
      <c r="F1234" t="s">
        <v>15</v>
      </c>
      <c r="G1234" t="s">
        <v>88</v>
      </c>
    </row>
    <row r="1235" spans="1:7">
      <c r="A1235" t="s">
        <v>167</v>
      </c>
      <c r="B1235" s="2" t="s">
        <v>36</v>
      </c>
      <c r="C1235" s="3">
        <v>44842.583333333336</v>
      </c>
      <c r="D1235" t="s">
        <v>61</v>
      </c>
      <c r="E1235" t="s">
        <v>25</v>
      </c>
      <c r="F1235" t="s">
        <v>461</v>
      </c>
      <c r="G1235" t="s">
        <v>462</v>
      </c>
    </row>
    <row r="1236" spans="1:7">
      <c r="A1236" t="s">
        <v>168</v>
      </c>
      <c r="B1236" s="2" t="s">
        <v>36</v>
      </c>
      <c r="C1236" s="3">
        <v>44842.6875</v>
      </c>
      <c r="D1236" t="s">
        <v>41</v>
      </c>
      <c r="E1236" t="s">
        <v>42</v>
      </c>
      <c r="F1236" t="s">
        <v>33</v>
      </c>
      <c r="G1236" t="s">
        <v>35</v>
      </c>
    </row>
    <row r="1237" spans="1:7">
      <c r="A1237" t="s">
        <v>165</v>
      </c>
      <c r="B1237" s="2" t="s">
        <v>36</v>
      </c>
      <c r="C1237" s="3">
        <v>44843.541666666664</v>
      </c>
      <c r="D1237" t="s">
        <v>13</v>
      </c>
      <c r="E1237" t="s">
        <v>14</v>
      </c>
      <c r="F1237" t="s">
        <v>20</v>
      </c>
      <c r="G1237" t="s">
        <v>56</v>
      </c>
    </row>
    <row r="1238" spans="1:7">
      <c r="A1238" t="s">
        <v>171</v>
      </c>
      <c r="B1238" s="2" t="s">
        <v>36</v>
      </c>
      <c r="C1238" s="3">
        <v>44843.541666666664</v>
      </c>
      <c r="D1238" t="s">
        <v>23</v>
      </c>
      <c r="E1238" t="s">
        <v>24</v>
      </c>
      <c r="F1238" t="s">
        <v>9</v>
      </c>
      <c r="G1238" t="s">
        <v>91</v>
      </c>
    </row>
    <row r="1239" spans="1:7">
      <c r="A1239" t="s">
        <v>162</v>
      </c>
      <c r="B1239" s="2" t="s">
        <v>36</v>
      </c>
      <c r="C1239" s="3">
        <v>44843.645833333336</v>
      </c>
      <c r="D1239" t="s">
        <v>55</v>
      </c>
      <c r="E1239" t="s">
        <v>10</v>
      </c>
      <c r="F1239" t="s">
        <v>19</v>
      </c>
      <c r="G1239" t="s">
        <v>267</v>
      </c>
    </row>
    <row r="1240" spans="1:7">
      <c r="A1240" t="s">
        <v>170</v>
      </c>
      <c r="B1240" s="2" t="s">
        <v>36</v>
      </c>
      <c r="C1240" s="3">
        <v>44843.75</v>
      </c>
      <c r="D1240" t="s">
        <v>47</v>
      </c>
      <c r="E1240" t="s">
        <v>34</v>
      </c>
      <c r="F1240" t="s">
        <v>53</v>
      </c>
      <c r="G1240" t="s">
        <v>77</v>
      </c>
    </row>
    <row r="1241" spans="1:7">
      <c r="A1241" t="s">
        <v>166</v>
      </c>
      <c r="B1241" s="2" t="s">
        <v>36</v>
      </c>
      <c r="C1241" s="3">
        <v>44844.791666666664</v>
      </c>
      <c r="D1241" t="s">
        <v>474</v>
      </c>
      <c r="E1241" t="s">
        <v>473</v>
      </c>
      <c r="F1241" t="s">
        <v>70</v>
      </c>
      <c r="G1241" t="s">
        <v>84</v>
      </c>
    </row>
    <row r="1242" spans="1:7">
      <c r="A1242" t="s">
        <v>181</v>
      </c>
      <c r="B1242" s="2" t="s">
        <v>54</v>
      </c>
      <c r="C1242" s="3">
        <v>44848.791666666664</v>
      </c>
      <c r="D1242" t="s">
        <v>460</v>
      </c>
      <c r="E1242" t="s">
        <v>461</v>
      </c>
      <c r="F1242" t="s">
        <v>42</v>
      </c>
      <c r="G1242" t="s">
        <v>98</v>
      </c>
    </row>
    <row r="1243" spans="1:7">
      <c r="A1243" t="s">
        <v>180</v>
      </c>
      <c r="B1243" s="2" t="s">
        <v>54</v>
      </c>
      <c r="C1243" s="3">
        <v>44849.479166666664</v>
      </c>
      <c r="D1243" t="s">
        <v>65</v>
      </c>
      <c r="E1243" t="s">
        <v>30</v>
      </c>
      <c r="F1243" t="s">
        <v>14</v>
      </c>
      <c r="G1243" t="s">
        <v>116</v>
      </c>
    </row>
    <row r="1244" spans="1:7">
      <c r="A1244" t="s">
        <v>172</v>
      </c>
      <c r="B1244" s="2" t="s">
        <v>54</v>
      </c>
      <c r="C1244" s="3">
        <v>44849.583333333336</v>
      </c>
      <c r="D1244" t="s">
        <v>8</v>
      </c>
      <c r="E1244" t="s">
        <v>9</v>
      </c>
      <c r="F1244" t="s">
        <v>472</v>
      </c>
      <c r="G1244" t="s">
        <v>106</v>
      </c>
    </row>
    <row r="1245" spans="1:7">
      <c r="A1245" t="s">
        <v>174</v>
      </c>
      <c r="B1245" s="2" t="s">
        <v>54</v>
      </c>
      <c r="C1245" s="3">
        <v>44849.583333333336</v>
      </c>
      <c r="D1245" t="s">
        <v>72</v>
      </c>
      <c r="E1245" t="s">
        <v>39</v>
      </c>
      <c r="F1245" t="s">
        <v>473</v>
      </c>
      <c r="G1245" t="s">
        <v>16</v>
      </c>
    </row>
    <row r="1246" spans="1:7">
      <c r="A1246" t="s">
        <v>176</v>
      </c>
      <c r="B1246" s="2" t="s">
        <v>54</v>
      </c>
      <c r="C1246" s="3">
        <v>44849.6875</v>
      </c>
      <c r="D1246" t="s">
        <v>32</v>
      </c>
      <c r="E1246" t="s">
        <v>33</v>
      </c>
      <c r="F1246" t="s">
        <v>34</v>
      </c>
      <c r="G1246" t="s">
        <v>98</v>
      </c>
    </row>
    <row r="1247" spans="1:7">
      <c r="A1247" t="s">
        <v>261</v>
      </c>
      <c r="B1247" s="2" t="s">
        <v>54</v>
      </c>
      <c r="C1247" s="3">
        <v>44850.541666666664</v>
      </c>
      <c r="D1247" t="s">
        <v>69</v>
      </c>
      <c r="E1247" t="s">
        <v>70</v>
      </c>
      <c r="F1247" t="s">
        <v>43</v>
      </c>
      <c r="G1247" t="s">
        <v>26</v>
      </c>
    </row>
    <row r="1248" spans="1:7">
      <c r="A1248" t="s">
        <v>175</v>
      </c>
      <c r="B1248" s="2" t="s">
        <v>54</v>
      </c>
      <c r="C1248" s="3">
        <v>44850.541666666664</v>
      </c>
      <c r="D1248" t="s">
        <v>50</v>
      </c>
      <c r="E1248" t="s">
        <v>20</v>
      </c>
      <c r="F1248" t="s">
        <v>10</v>
      </c>
      <c r="G1248" t="s">
        <v>35</v>
      </c>
    </row>
    <row r="1249" spans="1:7">
      <c r="A1249" t="s">
        <v>178</v>
      </c>
      <c r="B1249" s="2" t="s">
        <v>54</v>
      </c>
      <c r="C1249" s="3">
        <v>44850.541666666664</v>
      </c>
      <c r="D1249" t="s">
        <v>52</v>
      </c>
      <c r="E1249" t="s">
        <v>53</v>
      </c>
      <c r="F1249" t="s">
        <v>25</v>
      </c>
      <c r="G1249" t="s">
        <v>116</v>
      </c>
    </row>
    <row r="1250" spans="1:7">
      <c r="A1250" t="s">
        <v>179</v>
      </c>
      <c r="B1250" s="2" t="s">
        <v>54</v>
      </c>
      <c r="C1250" s="3">
        <v>44850.541666666664</v>
      </c>
      <c r="D1250" t="s">
        <v>58</v>
      </c>
      <c r="E1250" t="s">
        <v>15</v>
      </c>
      <c r="F1250" t="s">
        <v>24</v>
      </c>
      <c r="G1250" t="s">
        <v>84</v>
      </c>
    </row>
    <row r="1251" spans="1:7">
      <c r="A1251" t="s">
        <v>173</v>
      </c>
      <c r="B1251" s="2" t="s">
        <v>54</v>
      </c>
      <c r="C1251" s="3">
        <v>44850.645833333336</v>
      </c>
      <c r="D1251" t="s">
        <v>18</v>
      </c>
      <c r="E1251" t="s">
        <v>19</v>
      </c>
      <c r="F1251" t="s">
        <v>73</v>
      </c>
      <c r="G1251" t="s">
        <v>16</v>
      </c>
    </row>
    <row r="1252" spans="1:7">
      <c r="A1252" t="s">
        <v>189</v>
      </c>
      <c r="B1252" s="2" t="s">
        <v>68</v>
      </c>
      <c r="C1252" s="3">
        <v>44852.770833333336</v>
      </c>
      <c r="D1252" t="s">
        <v>41</v>
      </c>
      <c r="E1252" t="s">
        <v>42</v>
      </c>
      <c r="F1252" t="s">
        <v>473</v>
      </c>
      <c r="G1252" t="s">
        <v>116</v>
      </c>
    </row>
    <row r="1253" spans="1:7">
      <c r="A1253" t="s">
        <v>185</v>
      </c>
      <c r="B1253" s="2" t="s">
        <v>68</v>
      </c>
      <c r="C1253" s="3">
        <v>44852.802083333336</v>
      </c>
      <c r="D1253" t="s">
        <v>13</v>
      </c>
      <c r="E1253" t="s">
        <v>14</v>
      </c>
      <c r="F1253" t="s">
        <v>39</v>
      </c>
      <c r="G1253" t="s">
        <v>56</v>
      </c>
    </row>
    <row r="1254" spans="1:7">
      <c r="A1254" t="s">
        <v>190</v>
      </c>
      <c r="B1254" s="2" t="s">
        <v>68</v>
      </c>
      <c r="C1254" s="3">
        <v>44853.770833333336</v>
      </c>
      <c r="D1254" t="s">
        <v>471</v>
      </c>
      <c r="E1254" t="s">
        <v>472</v>
      </c>
      <c r="F1254" t="s">
        <v>15</v>
      </c>
      <c r="G1254" t="s">
        <v>35</v>
      </c>
    </row>
    <row r="1255" spans="1:7">
      <c r="A1255" t="s">
        <v>186</v>
      </c>
      <c r="B1255" s="2" t="s">
        <v>68</v>
      </c>
      <c r="C1255" s="3">
        <v>44853.770833333336</v>
      </c>
      <c r="D1255" t="s">
        <v>460</v>
      </c>
      <c r="E1255" t="s">
        <v>461</v>
      </c>
      <c r="F1255" t="s">
        <v>43</v>
      </c>
      <c r="G1255" t="s">
        <v>116</v>
      </c>
    </row>
    <row r="1256" spans="1:7">
      <c r="A1256" t="s">
        <v>184</v>
      </c>
      <c r="B1256" s="2" t="s">
        <v>68</v>
      </c>
      <c r="C1256" s="3">
        <v>44853.770833333336</v>
      </c>
      <c r="D1256" t="s">
        <v>61</v>
      </c>
      <c r="E1256" t="s">
        <v>25</v>
      </c>
      <c r="F1256" t="s">
        <v>34</v>
      </c>
      <c r="G1256" t="s">
        <v>16</v>
      </c>
    </row>
    <row r="1257" spans="1:7">
      <c r="A1257" t="s">
        <v>187</v>
      </c>
      <c r="B1257" s="2" t="s">
        <v>68</v>
      </c>
      <c r="C1257" s="3">
        <v>44853.770833333336</v>
      </c>
      <c r="D1257" t="s">
        <v>18</v>
      </c>
      <c r="E1257" t="s">
        <v>19</v>
      </c>
      <c r="F1257" t="s">
        <v>24</v>
      </c>
      <c r="G1257" t="s">
        <v>16</v>
      </c>
    </row>
    <row r="1258" spans="1:7">
      <c r="A1258" t="s">
        <v>183</v>
      </c>
      <c r="B1258" s="2" t="s">
        <v>68</v>
      </c>
      <c r="C1258" s="3">
        <v>44853.802083333336</v>
      </c>
      <c r="D1258" t="s">
        <v>52</v>
      </c>
      <c r="E1258" t="s">
        <v>53</v>
      </c>
      <c r="F1258" t="s">
        <v>33</v>
      </c>
      <c r="G1258" t="s">
        <v>98</v>
      </c>
    </row>
    <row r="1259" spans="1:7">
      <c r="A1259" t="s">
        <v>182</v>
      </c>
      <c r="B1259" s="2" t="s">
        <v>68</v>
      </c>
      <c r="C1259" s="3">
        <v>44854.770833333336</v>
      </c>
      <c r="D1259" t="s">
        <v>8</v>
      </c>
      <c r="E1259" t="s">
        <v>9</v>
      </c>
      <c r="F1259" t="s">
        <v>70</v>
      </c>
      <c r="G1259" t="s">
        <v>158</v>
      </c>
    </row>
    <row r="1260" spans="1:7">
      <c r="A1260" t="s">
        <v>191</v>
      </c>
      <c r="B1260" s="2" t="s">
        <v>68</v>
      </c>
      <c r="C1260" s="3">
        <v>44854.802083333336</v>
      </c>
      <c r="D1260" t="s">
        <v>65</v>
      </c>
      <c r="E1260" t="s">
        <v>30</v>
      </c>
      <c r="F1260" t="s">
        <v>20</v>
      </c>
      <c r="G1260" t="s">
        <v>98</v>
      </c>
    </row>
    <row r="1261" spans="1:7">
      <c r="A1261" t="s">
        <v>188</v>
      </c>
      <c r="B1261" s="2" t="s">
        <v>68</v>
      </c>
      <c r="C1261" s="3">
        <v>44972.8125</v>
      </c>
      <c r="D1261" t="s">
        <v>55</v>
      </c>
      <c r="E1261" t="s">
        <v>10</v>
      </c>
      <c r="F1261" t="s">
        <v>73</v>
      </c>
    </row>
    <row r="1262" spans="1:7">
      <c r="A1262" t="s">
        <v>201</v>
      </c>
      <c r="B1262" s="2" t="s">
        <v>62</v>
      </c>
      <c r="C1262" s="3">
        <v>44856.479166666664</v>
      </c>
      <c r="D1262" t="s">
        <v>474</v>
      </c>
      <c r="E1262" t="s">
        <v>473</v>
      </c>
      <c r="F1262" t="s">
        <v>19</v>
      </c>
      <c r="G1262" t="s">
        <v>16</v>
      </c>
    </row>
    <row r="1263" spans="1:7">
      <c r="A1263" t="s">
        <v>197</v>
      </c>
      <c r="B1263" s="2" t="s">
        <v>62</v>
      </c>
      <c r="C1263" s="3">
        <v>44856.583333333336</v>
      </c>
      <c r="D1263" t="s">
        <v>47</v>
      </c>
      <c r="E1263" t="s">
        <v>34</v>
      </c>
      <c r="F1263" t="s">
        <v>14</v>
      </c>
      <c r="G1263" t="s">
        <v>158</v>
      </c>
    </row>
    <row r="1264" spans="1:7">
      <c r="A1264" t="s">
        <v>196</v>
      </c>
      <c r="B1264" s="2" t="s">
        <v>62</v>
      </c>
      <c r="C1264" s="3">
        <v>44856.583333333336</v>
      </c>
      <c r="D1264" t="s">
        <v>86</v>
      </c>
      <c r="E1264" t="s">
        <v>73</v>
      </c>
      <c r="F1264" t="s">
        <v>42</v>
      </c>
      <c r="G1264" t="s">
        <v>91</v>
      </c>
    </row>
    <row r="1265" spans="1:7">
      <c r="A1265" t="s">
        <v>200</v>
      </c>
      <c r="B1265" s="2" t="s">
        <v>62</v>
      </c>
      <c r="C1265" s="3">
        <v>44856.6875</v>
      </c>
      <c r="D1265" t="s">
        <v>63</v>
      </c>
      <c r="E1265" t="s">
        <v>43</v>
      </c>
      <c r="F1265" t="s">
        <v>53</v>
      </c>
      <c r="G1265" t="s">
        <v>84</v>
      </c>
    </row>
    <row r="1266" spans="1:7">
      <c r="A1266" t="s">
        <v>194</v>
      </c>
      <c r="B1266" s="2" t="s">
        <v>62</v>
      </c>
      <c r="C1266" s="3">
        <v>44857.541666666664</v>
      </c>
      <c r="D1266" t="s">
        <v>69</v>
      </c>
      <c r="E1266" t="s">
        <v>70</v>
      </c>
      <c r="F1266" t="s">
        <v>461</v>
      </c>
      <c r="G1266" t="s">
        <v>88</v>
      </c>
    </row>
    <row r="1267" spans="1:7">
      <c r="A1267" t="s">
        <v>195</v>
      </c>
      <c r="B1267" s="2" t="s">
        <v>62</v>
      </c>
      <c r="C1267" s="3">
        <v>44857.541666666664</v>
      </c>
      <c r="D1267" t="s">
        <v>50</v>
      </c>
      <c r="E1267" t="s">
        <v>20</v>
      </c>
      <c r="F1267" t="s">
        <v>9</v>
      </c>
      <c r="G1267" t="s">
        <v>75</v>
      </c>
    </row>
    <row r="1268" spans="1:7">
      <c r="A1268" t="s">
        <v>198</v>
      </c>
      <c r="B1268" s="2" t="s">
        <v>62</v>
      </c>
      <c r="C1268" s="3">
        <v>44857.541666666664</v>
      </c>
      <c r="D1268" t="s">
        <v>58</v>
      </c>
      <c r="E1268" t="s">
        <v>15</v>
      </c>
      <c r="F1268" t="s">
        <v>10</v>
      </c>
      <c r="G1268" t="s">
        <v>84</v>
      </c>
    </row>
    <row r="1269" spans="1:7">
      <c r="A1269" t="s">
        <v>193</v>
      </c>
      <c r="B1269" s="2" t="s">
        <v>62</v>
      </c>
      <c r="C1269" s="3">
        <v>44857.541666666664</v>
      </c>
      <c r="D1269" t="s">
        <v>72</v>
      </c>
      <c r="E1269" t="s">
        <v>39</v>
      </c>
      <c r="F1269" t="s">
        <v>30</v>
      </c>
      <c r="G1269" t="s">
        <v>239</v>
      </c>
    </row>
    <row r="1270" spans="1:7">
      <c r="A1270" t="s">
        <v>192</v>
      </c>
      <c r="B1270" s="2" t="s">
        <v>62</v>
      </c>
      <c r="C1270" s="3">
        <v>44857.645833333336</v>
      </c>
      <c r="D1270" t="s">
        <v>32</v>
      </c>
      <c r="E1270" t="s">
        <v>33</v>
      </c>
      <c r="F1270" t="s">
        <v>25</v>
      </c>
      <c r="G1270" t="s">
        <v>77</v>
      </c>
    </row>
    <row r="1271" spans="1:7">
      <c r="A1271" t="s">
        <v>199</v>
      </c>
      <c r="B1271" s="2" t="s">
        <v>62</v>
      </c>
      <c r="C1271" s="3">
        <v>44858.791666666664</v>
      </c>
      <c r="D1271" t="s">
        <v>23</v>
      </c>
      <c r="E1271" t="s">
        <v>24</v>
      </c>
      <c r="F1271" t="s">
        <v>472</v>
      </c>
      <c r="G1271" t="s">
        <v>98</v>
      </c>
    </row>
    <row r="1272" spans="1:7">
      <c r="A1272" t="s">
        <v>206</v>
      </c>
      <c r="B1272" s="2" t="s">
        <v>45</v>
      </c>
      <c r="C1272" s="3">
        <v>44863.479166666664</v>
      </c>
      <c r="D1272" t="s">
        <v>65</v>
      </c>
      <c r="E1272" t="s">
        <v>30</v>
      </c>
      <c r="F1272" t="s">
        <v>73</v>
      </c>
      <c r="G1272" t="s">
        <v>35</v>
      </c>
    </row>
    <row r="1273" spans="1:7">
      <c r="A1273" t="s">
        <v>207</v>
      </c>
      <c r="B1273" s="2" t="s">
        <v>45</v>
      </c>
      <c r="C1273" s="3">
        <v>44863.583333333336</v>
      </c>
      <c r="D1273" t="s">
        <v>471</v>
      </c>
      <c r="E1273" t="s">
        <v>472</v>
      </c>
      <c r="F1273" t="s">
        <v>33</v>
      </c>
      <c r="G1273" t="s">
        <v>75</v>
      </c>
    </row>
    <row r="1274" spans="1:7">
      <c r="A1274" t="s">
        <v>213</v>
      </c>
      <c r="B1274" s="2" t="s">
        <v>45</v>
      </c>
      <c r="C1274" s="3">
        <v>44863.583333333336</v>
      </c>
      <c r="D1274" t="s">
        <v>460</v>
      </c>
      <c r="E1274" t="s">
        <v>461</v>
      </c>
      <c r="F1274" t="s">
        <v>39</v>
      </c>
      <c r="G1274" t="s">
        <v>84</v>
      </c>
    </row>
    <row r="1275" spans="1:7">
      <c r="A1275" t="s">
        <v>202</v>
      </c>
      <c r="B1275" s="2" t="s">
        <v>45</v>
      </c>
      <c r="C1275" s="3">
        <v>44863.583333333336</v>
      </c>
      <c r="D1275" t="s">
        <v>41</v>
      </c>
      <c r="E1275" t="s">
        <v>42</v>
      </c>
      <c r="F1275" t="s">
        <v>43</v>
      </c>
      <c r="G1275" t="s">
        <v>143</v>
      </c>
    </row>
    <row r="1276" spans="1:7">
      <c r="A1276" t="s">
        <v>205</v>
      </c>
      <c r="B1276" s="2" t="s">
        <v>45</v>
      </c>
      <c r="C1276" s="3">
        <v>44863.583333333336</v>
      </c>
      <c r="D1276" t="s">
        <v>13</v>
      </c>
      <c r="E1276" t="s">
        <v>14</v>
      </c>
      <c r="F1276" t="s">
        <v>15</v>
      </c>
      <c r="G1276" t="s">
        <v>16</v>
      </c>
    </row>
    <row r="1277" spans="1:7">
      <c r="A1277" t="s">
        <v>211</v>
      </c>
      <c r="B1277" s="2" t="s">
        <v>45</v>
      </c>
      <c r="C1277" s="3">
        <v>44863.583333333336</v>
      </c>
      <c r="D1277" t="s">
        <v>61</v>
      </c>
      <c r="E1277" t="s">
        <v>25</v>
      </c>
      <c r="F1277" t="s">
        <v>70</v>
      </c>
      <c r="G1277" t="s">
        <v>88</v>
      </c>
    </row>
    <row r="1278" spans="1:7">
      <c r="A1278" t="s">
        <v>209</v>
      </c>
      <c r="B1278" s="2" t="s">
        <v>45</v>
      </c>
      <c r="C1278" s="3">
        <v>44863.6875</v>
      </c>
      <c r="D1278" t="s">
        <v>8</v>
      </c>
      <c r="E1278" t="s">
        <v>9</v>
      </c>
      <c r="F1278" t="s">
        <v>34</v>
      </c>
      <c r="G1278" t="s">
        <v>116</v>
      </c>
    </row>
    <row r="1279" spans="1:7">
      <c r="A1279" t="s">
        <v>204</v>
      </c>
      <c r="B1279" s="2" t="s">
        <v>45</v>
      </c>
      <c r="C1279" s="3">
        <v>44863.78125</v>
      </c>
      <c r="D1279" t="s">
        <v>18</v>
      </c>
      <c r="E1279" t="s">
        <v>19</v>
      </c>
      <c r="F1279" t="s">
        <v>20</v>
      </c>
      <c r="G1279" t="s">
        <v>77</v>
      </c>
    </row>
    <row r="1280" spans="1:7">
      <c r="A1280" t="s">
        <v>212</v>
      </c>
      <c r="B1280" s="2" t="s">
        <v>45</v>
      </c>
      <c r="C1280" s="3">
        <v>44864.583333333336</v>
      </c>
      <c r="D1280" t="s">
        <v>55</v>
      </c>
      <c r="E1280" t="s">
        <v>10</v>
      </c>
      <c r="F1280" t="s">
        <v>473</v>
      </c>
      <c r="G1280" t="s">
        <v>164</v>
      </c>
    </row>
    <row r="1281" spans="1:7">
      <c r="A1281" t="s">
        <v>208</v>
      </c>
      <c r="B1281" s="2" t="s">
        <v>45</v>
      </c>
      <c r="C1281" s="3">
        <v>44864.677083333336</v>
      </c>
      <c r="D1281" t="s">
        <v>52</v>
      </c>
      <c r="E1281" t="s">
        <v>53</v>
      </c>
      <c r="F1281" t="s">
        <v>24</v>
      </c>
      <c r="G1281" t="s">
        <v>16</v>
      </c>
    </row>
    <row r="1282" spans="1:7">
      <c r="A1282" t="s">
        <v>220</v>
      </c>
      <c r="B1282" s="2" t="s">
        <v>49</v>
      </c>
      <c r="C1282" s="3">
        <v>44870.625</v>
      </c>
      <c r="D1282" t="s">
        <v>50</v>
      </c>
      <c r="E1282" t="s">
        <v>20</v>
      </c>
      <c r="F1282" t="s">
        <v>472</v>
      </c>
      <c r="G1282" t="s">
        <v>21</v>
      </c>
    </row>
    <row r="1283" spans="1:7">
      <c r="A1283" t="s">
        <v>214</v>
      </c>
      <c r="B1283" s="2" t="s">
        <v>49</v>
      </c>
      <c r="C1283" s="3">
        <v>44870.625</v>
      </c>
      <c r="D1283" t="s">
        <v>86</v>
      </c>
      <c r="E1283" t="s">
        <v>73</v>
      </c>
      <c r="F1283" t="s">
        <v>9</v>
      </c>
      <c r="G1283" t="s">
        <v>56</v>
      </c>
    </row>
    <row r="1284" spans="1:7">
      <c r="A1284" t="s">
        <v>222</v>
      </c>
      <c r="B1284" s="2" t="s">
        <v>49</v>
      </c>
      <c r="C1284" s="3">
        <v>44870.625</v>
      </c>
      <c r="D1284" t="s">
        <v>474</v>
      </c>
      <c r="E1284" t="s">
        <v>473</v>
      </c>
      <c r="F1284" t="s">
        <v>461</v>
      </c>
      <c r="G1284" t="s">
        <v>106</v>
      </c>
    </row>
    <row r="1285" spans="1:7">
      <c r="A1285" t="s">
        <v>223</v>
      </c>
      <c r="B1285" s="2" t="s">
        <v>49</v>
      </c>
      <c r="C1285" s="3">
        <v>44870.625</v>
      </c>
      <c r="D1285" t="s">
        <v>72</v>
      </c>
      <c r="E1285" t="s">
        <v>39</v>
      </c>
      <c r="F1285" t="s">
        <v>42</v>
      </c>
      <c r="G1285" t="s">
        <v>75</v>
      </c>
    </row>
    <row r="1286" spans="1:7">
      <c r="A1286" t="s">
        <v>216</v>
      </c>
      <c r="B1286" s="2" t="s">
        <v>49</v>
      </c>
      <c r="C1286" s="3">
        <v>44870.729166666664</v>
      </c>
      <c r="D1286" t="s">
        <v>47</v>
      </c>
      <c r="E1286" t="s">
        <v>34</v>
      </c>
      <c r="F1286" t="s">
        <v>30</v>
      </c>
      <c r="G1286" t="s">
        <v>26</v>
      </c>
    </row>
    <row r="1287" spans="1:7">
      <c r="A1287" t="s">
        <v>215</v>
      </c>
      <c r="B1287" s="2" t="s">
        <v>49</v>
      </c>
      <c r="C1287" s="3">
        <v>44871.5</v>
      </c>
      <c r="D1287" t="s">
        <v>63</v>
      </c>
      <c r="E1287" t="s">
        <v>43</v>
      </c>
      <c r="F1287" t="s">
        <v>10</v>
      </c>
      <c r="G1287" t="s">
        <v>35</v>
      </c>
    </row>
    <row r="1288" spans="1:7">
      <c r="A1288" t="s">
        <v>217</v>
      </c>
      <c r="B1288" s="2" t="s">
        <v>49</v>
      </c>
      <c r="C1288" s="3">
        <v>44871.583333333336</v>
      </c>
      <c r="D1288" t="s">
        <v>69</v>
      </c>
      <c r="E1288" t="s">
        <v>70</v>
      </c>
      <c r="F1288" t="s">
        <v>53</v>
      </c>
      <c r="G1288" t="s">
        <v>91</v>
      </c>
    </row>
    <row r="1289" spans="1:7">
      <c r="A1289" t="s">
        <v>218</v>
      </c>
      <c r="B1289" s="2" t="s">
        <v>49</v>
      </c>
      <c r="C1289" s="3">
        <v>44871.583333333336</v>
      </c>
      <c r="D1289" t="s">
        <v>58</v>
      </c>
      <c r="E1289" t="s">
        <v>15</v>
      </c>
      <c r="F1289" t="s">
        <v>25</v>
      </c>
      <c r="G1289" t="s">
        <v>110</v>
      </c>
    </row>
    <row r="1290" spans="1:7">
      <c r="A1290" t="s">
        <v>221</v>
      </c>
      <c r="B1290" s="2" t="s">
        <v>49</v>
      </c>
      <c r="C1290" s="3">
        <v>44871.583333333336</v>
      </c>
      <c r="D1290" t="s">
        <v>23</v>
      </c>
      <c r="E1290" t="s">
        <v>24</v>
      </c>
      <c r="F1290" t="s">
        <v>14</v>
      </c>
      <c r="G1290" t="s">
        <v>77</v>
      </c>
    </row>
    <row r="1291" spans="1:7">
      <c r="A1291" t="s">
        <v>219</v>
      </c>
      <c r="B1291" s="2" t="s">
        <v>49</v>
      </c>
      <c r="C1291" s="3">
        <v>44871.6875</v>
      </c>
      <c r="D1291" t="s">
        <v>32</v>
      </c>
      <c r="E1291" t="s">
        <v>33</v>
      </c>
      <c r="F1291" t="s">
        <v>19</v>
      </c>
      <c r="G1291" t="s">
        <v>77</v>
      </c>
    </row>
    <row r="1292" spans="1:7">
      <c r="A1292" t="s">
        <v>315</v>
      </c>
      <c r="B1292" s="2" t="s">
        <v>64</v>
      </c>
      <c r="C1292" s="3">
        <v>44877.520833333336</v>
      </c>
      <c r="D1292" t="s">
        <v>86</v>
      </c>
      <c r="E1292" t="s">
        <v>73</v>
      </c>
      <c r="F1292" t="s">
        <v>461</v>
      </c>
      <c r="G1292" t="s">
        <v>77</v>
      </c>
    </row>
    <row r="1293" spans="1:7">
      <c r="A1293" t="s">
        <v>226</v>
      </c>
      <c r="B1293" s="2" t="s">
        <v>64</v>
      </c>
      <c r="C1293" s="3">
        <v>44877.625</v>
      </c>
      <c r="D1293" t="s">
        <v>471</v>
      </c>
      <c r="E1293" t="s">
        <v>472</v>
      </c>
      <c r="F1293" t="s">
        <v>34</v>
      </c>
      <c r="G1293" t="s">
        <v>158</v>
      </c>
    </row>
    <row r="1294" spans="1:7">
      <c r="A1294" t="s">
        <v>224</v>
      </c>
      <c r="B1294" s="2" t="s">
        <v>64</v>
      </c>
      <c r="C1294" s="3">
        <v>44877.625</v>
      </c>
      <c r="D1294" t="s">
        <v>18</v>
      </c>
      <c r="E1294" t="s">
        <v>19</v>
      </c>
      <c r="F1294" t="s">
        <v>15</v>
      </c>
      <c r="G1294" t="s">
        <v>91</v>
      </c>
    </row>
    <row r="1295" spans="1:7">
      <c r="A1295" t="s">
        <v>232</v>
      </c>
      <c r="B1295" s="2" t="s">
        <v>64</v>
      </c>
      <c r="C1295" s="3">
        <v>44877.625</v>
      </c>
      <c r="D1295" t="s">
        <v>474</v>
      </c>
      <c r="E1295" t="s">
        <v>473</v>
      </c>
      <c r="F1295" t="s">
        <v>14</v>
      </c>
      <c r="G1295" t="s">
        <v>16</v>
      </c>
    </row>
    <row r="1296" spans="1:7">
      <c r="A1296" t="s">
        <v>228</v>
      </c>
      <c r="B1296" s="2" t="s">
        <v>64</v>
      </c>
      <c r="C1296" s="3">
        <v>44877.625</v>
      </c>
      <c r="D1296" t="s">
        <v>32</v>
      </c>
      <c r="E1296" t="s">
        <v>33</v>
      </c>
      <c r="F1296" t="s">
        <v>20</v>
      </c>
      <c r="G1296" t="s">
        <v>21</v>
      </c>
    </row>
    <row r="1297" spans="1:7">
      <c r="A1297" t="s">
        <v>246</v>
      </c>
      <c r="B1297" s="2" t="s">
        <v>64</v>
      </c>
      <c r="C1297" s="3">
        <v>44877.625</v>
      </c>
      <c r="D1297" t="s">
        <v>23</v>
      </c>
      <c r="E1297" t="s">
        <v>24</v>
      </c>
      <c r="F1297" t="s">
        <v>30</v>
      </c>
      <c r="G1297" t="s">
        <v>26</v>
      </c>
    </row>
    <row r="1298" spans="1:7">
      <c r="A1298" t="s">
        <v>231</v>
      </c>
      <c r="B1298" s="2" t="s">
        <v>64</v>
      </c>
      <c r="C1298" s="3">
        <v>44877.729166666664</v>
      </c>
      <c r="D1298" t="s">
        <v>61</v>
      </c>
      <c r="E1298" t="s">
        <v>25</v>
      </c>
      <c r="F1298" t="s">
        <v>43</v>
      </c>
      <c r="G1298" t="s">
        <v>16</v>
      </c>
    </row>
    <row r="1299" spans="1:7">
      <c r="A1299" t="s">
        <v>229</v>
      </c>
      <c r="B1299" s="2" t="s">
        <v>64</v>
      </c>
      <c r="C1299" s="3">
        <v>44877.822916666664</v>
      </c>
      <c r="D1299" t="s">
        <v>72</v>
      </c>
      <c r="E1299" t="s">
        <v>39</v>
      </c>
      <c r="F1299" t="s">
        <v>10</v>
      </c>
      <c r="G1299" t="s">
        <v>26</v>
      </c>
    </row>
    <row r="1300" spans="1:7">
      <c r="A1300" t="s">
        <v>227</v>
      </c>
      <c r="B1300" s="2" t="s">
        <v>64</v>
      </c>
      <c r="C1300" s="3">
        <v>44878.583333333336</v>
      </c>
      <c r="D1300" t="s">
        <v>41</v>
      </c>
      <c r="E1300" t="s">
        <v>42</v>
      </c>
      <c r="F1300" t="s">
        <v>70</v>
      </c>
      <c r="G1300" t="s">
        <v>77</v>
      </c>
    </row>
    <row r="1301" spans="1:7">
      <c r="A1301" t="s">
        <v>225</v>
      </c>
      <c r="B1301" s="2" t="s">
        <v>64</v>
      </c>
      <c r="C1301" s="3">
        <v>44878.6875</v>
      </c>
      <c r="D1301" t="s">
        <v>8</v>
      </c>
      <c r="E1301" t="s">
        <v>9</v>
      </c>
      <c r="F1301" t="s">
        <v>53</v>
      </c>
      <c r="G1301" t="s">
        <v>77</v>
      </c>
    </row>
    <row r="1302" spans="1:7">
      <c r="A1302" t="s">
        <v>241</v>
      </c>
      <c r="B1302" s="2" t="s">
        <v>51</v>
      </c>
      <c r="C1302" s="3">
        <v>44921.520833333336</v>
      </c>
      <c r="D1302" t="s">
        <v>460</v>
      </c>
      <c r="E1302" t="s">
        <v>461</v>
      </c>
      <c r="F1302" t="s">
        <v>33</v>
      </c>
      <c r="G1302" t="s">
        <v>106</v>
      </c>
    </row>
    <row r="1303" spans="1:7">
      <c r="A1303" t="s">
        <v>233</v>
      </c>
      <c r="B1303" s="2" t="s">
        <v>51</v>
      </c>
      <c r="C1303" s="3">
        <v>44921.625</v>
      </c>
      <c r="D1303" t="s">
        <v>13</v>
      </c>
      <c r="E1303" t="s">
        <v>14</v>
      </c>
      <c r="F1303" t="s">
        <v>9</v>
      </c>
      <c r="G1303" t="s">
        <v>11</v>
      </c>
    </row>
    <row r="1304" spans="1:7">
      <c r="A1304" t="s">
        <v>234</v>
      </c>
      <c r="B1304" s="2" t="s">
        <v>51</v>
      </c>
      <c r="C1304" s="3">
        <v>44921.625</v>
      </c>
      <c r="D1304" t="s">
        <v>47</v>
      </c>
      <c r="E1304" t="s">
        <v>34</v>
      </c>
      <c r="F1304" t="s">
        <v>39</v>
      </c>
      <c r="G1304" t="s">
        <v>77</v>
      </c>
    </row>
    <row r="1305" spans="1:7">
      <c r="A1305" t="s">
        <v>242</v>
      </c>
      <c r="B1305" s="2" t="s">
        <v>51</v>
      </c>
      <c r="C1305" s="3">
        <v>44921.625</v>
      </c>
      <c r="D1305" t="s">
        <v>65</v>
      </c>
      <c r="E1305" t="s">
        <v>30</v>
      </c>
      <c r="F1305" t="s">
        <v>25</v>
      </c>
      <c r="G1305" t="s">
        <v>11</v>
      </c>
    </row>
    <row r="1306" spans="1:7">
      <c r="A1306" t="s">
        <v>238</v>
      </c>
      <c r="B1306" s="2" t="s">
        <v>51</v>
      </c>
      <c r="C1306" s="3">
        <v>44921.625</v>
      </c>
      <c r="D1306" t="s">
        <v>58</v>
      </c>
      <c r="E1306" t="s">
        <v>15</v>
      </c>
      <c r="F1306" t="s">
        <v>42</v>
      </c>
      <c r="G1306" t="s">
        <v>44</v>
      </c>
    </row>
    <row r="1307" spans="1:7">
      <c r="A1307" t="s">
        <v>314</v>
      </c>
      <c r="B1307" s="2" t="s">
        <v>51</v>
      </c>
      <c r="C1307" s="3">
        <v>44921.729166666664</v>
      </c>
      <c r="D1307" t="s">
        <v>69</v>
      </c>
      <c r="E1307" t="s">
        <v>70</v>
      </c>
      <c r="F1307" t="s">
        <v>19</v>
      </c>
      <c r="G1307" t="s">
        <v>44</v>
      </c>
    </row>
    <row r="1308" spans="1:7">
      <c r="A1308" t="s">
        <v>237</v>
      </c>
      <c r="B1308" s="2" t="s">
        <v>51</v>
      </c>
      <c r="C1308" s="3">
        <v>44921.833333333336</v>
      </c>
      <c r="D1308" t="s">
        <v>55</v>
      </c>
      <c r="E1308" t="s">
        <v>10</v>
      </c>
      <c r="F1308" t="s">
        <v>24</v>
      </c>
      <c r="G1308" t="s">
        <v>91</v>
      </c>
    </row>
    <row r="1309" spans="1:7">
      <c r="A1309" t="s">
        <v>236</v>
      </c>
      <c r="B1309" s="2" t="s">
        <v>51</v>
      </c>
      <c r="C1309" s="3">
        <v>44922.729166666664</v>
      </c>
      <c r="D1309" t="s">
        <v>63</v>
      </c>
      <c r="E1309" t="s">
        <v>43</v>
      </c>
      <c r="F1309" t="s">
        <v>472</v>
      </c>
      <c r="G1309" t="s">
        <v>98</v>
      </c>
    </row>
    <row r="1310" spans="1:7">
      <c r="A1310" t="s">
        <v>235</v>
      </c>
      <c r="B1310" s="2" t="s">
        <v>51</v>
      </c>
      <c r="C1310" s="3">
        <v>44922.833333333336</v>
      </c>
      <c r="D1310" t="s">
        <v>52</v>
      </c>
      <c r="E1310" t="s">
        <v>53</v>
      </c>
      <c r="F1310" t="s">
        <v>473</v>
      </c>
      <c r="G1310" t="s">
        <v>158</v>
      </c>
    </row>
    <row r="1311" spans="1:7">
      <c r="A1311" t="s">
        <v>240</v>
      </c>
      <c r="B1311" s="2" t="s">
        <v>51</v>
      </c>
      <c r="C1311" s="3">
        <v>44923.833333333336</v>
      </c>
      <c r="D1311" t="s">
        <v>50</v>
      </c>
      <c r="E1311" t="s">
        <v>20</v>
      </c>
      <c r="F1311" t="s">
        <v>73</v>
      </c>
      <c r="G1311" t="s">
        <v>44</v>
      </c>
    </row>
    <row r="1312" spans="1:7">
      <c r="A1312" t="s">
        <v>260</v>
      </c>
      <c r="B1312" s="2" t="s">
        <v>60</v>
      </c>
      <c r="C1312" s="3">
        <v>44925.822916666664</v>
      </c>
      <c r="D1312" t="s">
        <v>23</v>
      </c>
      <c r="E1312" t="s">
        <v>24</v>
      </c>
      <c r="F1312" t="s">
        <v>461</v>
      </c>
      <c r="G1312" t="s">
        <v>26</v>
      </c>
    </row>
    <row r="1313" spans="1:7">
      <c r="A1313" t="s">
        <v>326</v>
      </c>
      <c r="B1313" s="2" t="s">
        <v>60</v>
      </c>
      <c r="C1313" s="3">
        <v>44925.833333333336</v>
      </c>
      <c r="D1313" t="s">
        <v>18</v>
      </c>
      <c r="E1313" t="s">
        <v>19</v>
      </c>
      <c r="F1313" t="s">
        <v>30</v>
      </c>
      <c r="G1313" t="s">
        <v>56</v>
      </c>
    </row>
    <row r="1314" spans="1:7">
      <c r="A1314" t="s">
        <v>245</v>
      </c>
      <c r="B1314" s="2" t="s">
        <v>60</v>
      </c>
      <c r="C1314" s="3">
        <v>44926.520833333336</v>
      </c>
      <c r="D1314" t="s">
        <v>72</v>
      </c>
      <c r="E1314" t="s">
        <v>39</v>
      </c>
      <c r="F1314" t="s">
        <v>53</v>
      </c>
      <c r="G1314" t="s">
        <v>35</v>
      </c>
    </row>
    <row r="1315" spans="1:7">
      <c r="A1315" t="s">
        <v>247</v>
      </c>
      <c r="B1315" s="2" t="s">
        <v>60</v>
      </c>
      <c r="C1315" s="3">
        <v>44926.625</v>
      </c>
      <c r="D1315" t="s">
        <v>471</v>
      </c>
      <c r="E1315" t="s">
        <v>472</v>
      </c>
      <c r="F1315" t="s">
        <v>14</v>
      </c>
      <c r="G1315" t="s">
        <v>26</v>
      </c>
    </row>
    <row r="1316" spans="1:7">
      <c r="A1316" t="s">
        <v>259</v>
      </c>
      <c r="B1316" s="2" t="s">
        <v>60</v>
      </c>
      <c r="C1316" s="3">
        <v>44926.625</v>
      </c>
      <c r="D1316" t="s">
        <v>8</v>
      </c>
      <c r="E1316" t="s">
        <v>9</v>
      </c>
      <c r="F1316" t="s">
        <v>15</v>
      </c>
      <c r="G1316" t="s">
        <v>56</v>
      </c>
    </row>
    <row r="1317" spans="1:7">
      <c r="A1317" t="s">
        <v>258</v>
      </c>
      <c r="B1317" s="2" t="s">
        <v>60</v>
      </c>
      <c r="C1317" s="3">
        <v>44926.625</v>
      </c>
      <c r="D1317" t="s">
        <v>86</v>
      </c>
      <c r="E1317" t="s">
        <v>73</v>
      </c>
      <c r="F1317" t="s">
        <v>34</v>
      </c>
      <c r="G1317" t="s">
        <v>84</v>
      </c>
    </row>
    <row r="1318" spans="1:7">
      <c r="A1318" t="s">
        <v>243</v>
      </c>
      <c r="B1318" s="2" t="s">
        <v>60</v>
      </c>
      <c r="C1318" s="3">
        <v>44926.625</v>
      </c>
      <c r="D1318" t="s">
        <v>61</v>
      </c>
      <c r="E1318" t="s">
        <v>25</v>
      </c>
      <c r="F1318" t="s">
        <v>20</v>
      </c>
      <c r="G1318" t="s">
        <v>116</v>
      </c>
    </row>
    <row r="1319" spans="1:7">
      <c r="A1319" t="s">
        <v>368</v>
      </c>
      <c r="B1319" s="2" t="s">
        <v>60</v>
      </c>
      <c r="C1319" s="3">
        <v>44926.729166666664</v>
      </c>
      <c r="D1319" t="s">
        <v>41</v>
      </c>
      <c r="E1319" t="s">
        <v>42</v>
      </c>
      <c r="F1319" t="s">
        <v>10</v>
      </c>
      <c r="G1319" t="s">
        <v>417</v>
      </c>
    </row>
    <row r="1320" spans="1:7">
      <c r="A1320" t="s">
        <v>244</v>
      </c>
      <c r="B1320" s="2" t="s">
        <v>60</v>
      </c>
      <c r="C1320" s="3">
        <v>44927.583333333336</v>
      </c>
      <c r="D1320" t="s">
        <v>32</v>
      </c>
      <c r="E1320" t="s">
        <v>33</v>
      </c>
      <c r="F1320" t="s">
        <v>70</v>
      </c>
      <c r="G1320" t="s">
        <v>26</v>
      </c>
    </row>
    <row r="1321" spans="1:7">
      <c r="A1321" t="s">
        <v>257</v>
      </c>
      <c r="B1321" s="2" t="s">
        <v>60</v>
      </c>
      <c r="C1321" s="3">
        <v>44927.6875</v>
      </c>
      <c r="D1321" t="s">
        <v>474</v>
      </c>
      <c r="E1321" t="s">
        <v>473</v>
      </c>
      <c r="F1321" t="s">
        <v>43</v>
      </c>
      <c r="G1321" t="s">
        <v>84</v>
      </c>
    </row>
    <row r="1322" spans="1:7">
      <c r="A1322" t="s">
        <v>251</v>
      </c>
      <c r="B1322" s="2" t="s">
        <v>57</v>
      </c>
      <c r="C1322" s="3">
        <v>44928.729166666664</v>
      </c>
      <c r="D1322" t="s">
        <v>460</v>
      </c>
      <c r="E1322" t="s">
        <v>461</v>
      </c>
      <c r="F1322" t="s">
        <v>19</v>
      </c>
      <c r="G1322" t="s">
        <v>91</v>
      </c>
    </row>
    <row r="1323" spans="1:7">
      <c r="A1323" t="s">
        <v>256</v>
      </c>
      <c r="B1323" s="2" t="s">
        <v>57</v>
      </c>
      <c r="C1323" s="3">
        <v>44929.822916666664</v>
      </c>
      <c r="D1323" t="s">
        <v>55</v>
      </c>
      <c r="E1323" t="s">
        <v>10</v>
      </c>
      <c r="F1323" t="s">
        <v>25</v>
      </c>
      <c r="G1323" t="s">
        <v>116</v>
      </c>
    </row>
    <row r="1324" spans="1:7">
      <c r="A1324" t="s">
        <v>254</v>
      </c>
      <c r="B1324" s="2" t="s">
        <v>57</v>
      </c>
      <c r="C1324" s="3">
        <v>44929.822916666664</v>
      </c>
      <c r="D1324" t="s">
        <v>47</v>
      </c>
      <c r="E1324" t="s">
        <v>34</v>
      </c>
      <c r="F1324" t="s">
        <v>42</v>
      </c>
      <c r="G1324" t="s">
        <v>110</v>
      </c>
    </row>
    <row r="1325" spans="1:7">
      <c r="A1325" t="s">
        <v>253</v>
      </c>
      <c r="B1325" s="2" t="s">
        <v>57</v>
      </c>
      <c r="C1325" s="3">
        <v>44929.822916666664</v>
      </c>
      <c r="D1325" t="s">
        <v>65</v>
      </c>
      <c r="E1325" t="s">
        <v>30</v>
      </c>
      <c r="F1325" t="s">
        <v>9</v>
      </c>
      <c r="G1325" t="s">
        <v>35</v>
      </c>
    </row>
    <row r="1326" spans="1:7">
      <c r="A1326" t="s">
        <v>250</v>
      </c>
      <c r="B1326" s="2" t="s">
        <v>57</v>
      </c>
      <c r="C1326" s="3">
        <v>44929.833333333336</v>
      </c>
      <c r="D1326" t="s">
        <v>52</v>
      </c>
      <c r="E1326" t="s">
        <v>53</v>
      </c>
      <c r="F1326" t="s">
        <v>472</v>
      </c>
      <c r="G1326" t="s">
        <v>158</v>
      </c>
    </row>
    <row r="1327" spans="1:7">
      <c r="A1327" t="s">
        <v>248</v>
      </c>
      <c r="B1327" s="2" t="s">
        <v>57</v>
      </c>
      <c r="C1327" s="3">
        <v>44930.8125</v>
      </c>
      <c r="D1327" t="s">
        <v>58</v>
      </c>
      <c r="E1327" t="s">
        <v>15</v>
      </c>
      <c r="F1327" t="s">
        <v>473</v>
      </c>
      <c r="G1327" t="s">
        <v>35</v>
      </c>
    </row>
    <row r="1328" spans="1:7">
      <c r="A1328" t="s">
        <v>255</v>
      </c>
      <c r="B1328" s="2" t="s">
        <v>57</v>
      </c>
      <c r="C1328" s="3">
        <v>44930.822916666664</v>
      </c>
      <c r="D1328" t="s">
        <v>50</v>
      </c>
      <c r="E1328" t="s">
        <v>20</v>
      </c>
      <c r="F1328" t="s">
        <v>24</v>
      </c>
      <c r="G1328" t="s">
        <v>106</v>
      </c>
    </row>
    <row r="1329" spans="1:7">
      <c r="A1329" t="s">
        <v>430</v>
      </c>
      <c r="B1329" s="2" t="s">
        <v>57</v>
      </c>
      <c r="C1329" s="3">
        <v>44930.833333333336</v>
      </c>
      <c r="D1329" t="s">
        <v>69</v>
      </c>
      <c r="E1329" t="s">
        <v>70</v>
      </c>
      <c r="F1329" t="s">
        <v>39</v>
      </c>
      <c r="G1329" t="s">
        <v>84</v>
      </c>
    </row>
    <row r="1330" spans="1:7">
      <c r="A1330" t="s">
        <v>252</v>
      </c>
      <c r="B1330" s="2" t="s">
        <v>57</v>
      </c>
      <c r="C1330" s="3">
        <v>44930.833333333336</v>
      </c>
      <c r="D1330" t="s">
        <v>13</v>
      </c>
      <c r="E1330" t="s">
        <v>14</v>
      </c>
      <c r="F1330" t="s">
        <v>33</v>
      </c>
      <c r="G1330" t="s">
        <v>239</v>
      </c>
    </row>
    <row r="1331" spans="1:7">
      <c r="A1331" t="s">
        <v>249</v>
      </c>
      <c r="B1331" s="2" t="s">
        <v>57</v>
      </c>
      <c r="C1331" s="3">
        <v>44931.833333333336</v>
      </c>
      <c r="D1331" t="s">
        <v>63</v>
      </c>
      <c r="E1331" t="s">
        <v>43</v>
      </c>
      <c r="F1331" t="s">
        <v>73</v>
      </c>
      <c r="G1331" t="s">
        <v>35</v>
      </c>
    </row>
    <row r="1332" spans="1:7">
      <c r="A1332" t="s">
        <v>269</v>
      </c>
      <c r="B1332" s="2" t="s">
        <v>71</v>
      </c>
      <c r="C1332" s="3">
        <v>44939.833333333336</v>
      </c>
      <c r="D1332" t="s">
        <v>69</v>
      </c>
      <c r="E1332" t="s">
        <v>70</v>
      </c>
      <c r="F1332" t="s">
        <v>20</v>
      </c>
      <c r="G1332" t="s">
        <v>56</v>
      </c>
    </row>
    <row r="1333" spans="1:7">
      <c r="A1333" t="s">
        <v>268</v>
      </c>
      <c r="B1333" s="2" t="s">
        <v>71</v>
      </c>
      <c r="C1333" s="3">
        <v>44940.520833333336</v>
      </c>
      <c r="D1333" t="s">
        <v>52</v>
      </c>
      <c r="E1333" t="s">
        <v>53</v>
      </c>
      <c r="F1333" t="s">
        <v>73</v>
      </c>
      <c r="G1333" t="s">
        <v>56</v>
      </c>
    </row>
    <row r="1334" spans="1:7">
      <c r="A1334" t="s">
        <v>270</v>
      </c>
      <c r="B1334" s="2" t="s">
        <v>71</v>
      </c>
      <c r="C1334" s="3">
        <v>44940.625</v>
      </c>
      <c r="D1334" t="s">
        <v>41</v>
      </c>
      <c r="E1334" t="s">
        <v>42</v>
      </c>
      <c r="F1334" t="s">
        <v>19</v>
      </c>
      <c r="G1334" t="s">
        <v>158</v>
      </c>
    </row>
    <row r="1335" spans="1:7">
      <c r="A1335" t="s">
        <v>264</v>
      </c>
      <c r="B1335" s="2" t="s">
        <v>71</v>
      </c>
      <c r="C1335" s="3">
        <v>44940.625</v>
      </c>
      <c r="D1335" t="s">
        <v>47</v>
      </c>
      <c r="E1335" t="s">
        <v>34</v>
      </c>
      <c r="F1335" t="s">
        <v>15</v>
      </c>
      <c r="G1335" t="s">
        <v>77</v>
      </c>
    </row>
    <row r="1336" spans="1:7">
      <c r="A1336" t="s">
        <v>265</v>
      </c>
      <c r="B1336" s="2" t="s">
        <v>71</v>
      </c>
      <c r="C1336" s="3">
        <v>44940.625</v>
      </c>
      <c r="D1336" t="s">
        <v>474</v>
      </c>
      <c r="E1336" t="s">
        <v>473</v>
      </c>
      <c r="F1336" t="s">
        <v>30</v>
      </c>
      <c r="G1336" t="s">
        <v>98</v>
      </c>
    </row>
    <row r="1337" spans="1:7">
      <c r="A1337" t="s">
        <v>263</v>
      </c>
      <c r="B1337" s="2" t="s">
        <v>71</v>
      </c>
      <c r="C1337" s="3">
        <v>44940.625</v>
      </c>
      <c r="D1337" t="s">
        <v>72</v>
      </c>
      <c r="E1337" t="s">
        <v>39</v>
      </c>
      <c r="F1337" t="s">
        <v>24</v>
      </c>
      <c r="G1337" t="s">
        <v>16</v>
      </c>
    </row>
    <row r="1338" spans="1:7">
      <c r="A1338" t="s">
        <v>266</v>
      </c>
      <c r="B1338" s="2" t="s">
        <v>71</v>
      </c>
      <c r="C1338" s="3">
        <v>44940.729166666664</v>
      </c>
      <c r="D1338" t="s">
        <v>460</v>
      </c>
      <c r="E1338" t="s">
        <v>461</v>
      </c>
      <c r="F1338" t="s">
        <v>472</v>
      </c>
      <c r="G1338" t="s">
        <v>98</v>
      </c>
    </row>
    <row r="1339" spans="1:7">
      <c r="A1339" t="s">
        <v>271</v>
      </c>
      <c r="B1339" s="2" t="s">
        <v>71</v>
      </c>
      <c r="C1339" s="3">
        <v>44941.583333333336</v>
      </c>
      <c r="D1339" t="s">
        <v>63</v>
      </c>
      <c r="E1339" t="s">
        <v>43</v>
      </c>
      <c r="F1339" t="s">
        <v>14</v>
      </c>
      <c r="G1339" t="s">
        <v>16</v>
      </c>
    </row>
    <row r="1340" spans="1:7">
      <c r="A1340" t="s">
        <v>262</v>
      </c>
      <c r="B1340" s="2" t="s">
        <v>71</v>
      </c>
      <c r="C1340" s="3">
        <v>44941.583333333336</v>
      </c>
      <c r="D1340" t="s">
        <v>61</v>
      </c>
      <c r="E1340" t="s">
        <v>25</v>
      </c>
      <c r="F1340" t="s">
        <v>9</v>
      </c>
      <c r="G1340" t="s">
        <v>16</v>
      </c>
    </row>
    <row r="1341" spans="1:7">
      <c r="A1341" t="s">
        <v>272</v>
      </c>
      <c r="B1341" s="2" t="s">
        <v>71</v>
      </c>
      <c r="C1341" s="3">
        <v>44941.6875</v>
      </c>
      <c r="D1341" t="s">
        <v>32</v>
      </c>
      <c r="E1341" t="s">
        <v>33</v>
      </c>
      <c r="F1341" t="s">
        <v>10</v>
      </c>
      <c r="G1341" t="s">
        <v>26</v>
      </c>
    </row>
    <row r="1342" spans="1:7">
      <c r="A1342" t="s">
        <v>275</v>
      </c>
      <c r="B1342" s="2" t="s">
        <v>74</v>
      </c>
      <c r="C1342" s="3">
        <v>44947.520833333336</v>
      </c>
      <c r="D1342" t="s">
        <v>18</v>
      </c>
      <c r="E1342" t="s">
        <v>19</v>
      </c>
      <c r="F1342" t="s">
        <v>43</v>
      </c>
    </row>
    <row r="1343" spans="1:7">
      <c r="A1343" t="s">
        <v>277</v>
      </c>
      <c r="B1343" s="2" t="s">
        <v>74</v>
      </c>
      <c r="C1343" s="3">
        <v>44947.625</v>
      </c>
      <c r="D1343" t="s">
        <v>471</v>
      </c>
      <c r="E1343" t="s">
        <v>472</v>
      </c>
      <c r="F1343" t="s">
        <v>473</v>
      </c>
    </row>
    <row r="1344" spans="1:7">
      <c r="A1344" t="s">
        <v>280</v>
      </c>
      <c r="B1344" s="2" t="s">
        <v>74</v>
      </c>
      <c r="C1344" s="3">
        <v>44947.625</v>
      </c>
      <c r="D1344" t="s">
        <v>65</v>
      </c>
      <c r="E1344" t="s">
        <v>30</v>
      </c>
      <c r="F1344" t="s">
        <v>42</v>
      </c>
    </row>
    <row r="1345" spans="1:6">
      <c r="A1345" t="s">
        <v>276</v>
      </c>
      <c r="B1345" s="2" t="s">
        <v>74</v>
      </c>
      <c r="C1345" s="3">
        <v>44947.625</v>
      </c>
      <c r="D1345" t="s">
        <v>58</v>
      </c>
      <c r="E1345" t="s">
        <v>15</v>
      </c>
      <c r="F1345" t="s">
        <v>70</v>
      </c>
    </row>
    <row r="1346" spans="1:6">
      <c r="A1346" t="s">
        <v>281</v>
      </c>
      <c r="B1346" s="2" t="s">
        <v>74</v>
      </c>
      <c r="C1346" s="3">
        <v>44947.625</v>
      </c>
      <c r="D1346" t="s">
        <v>23</v>
      </c>
      <c r="E1346" t="s">
        <v>24</v>
      </c>
      <c r="F1346" t="s">
        <v>34</v>
      </c>
    </row>
    <row r="1347" spans="1:6">
      <c r="A1347" t="s">
        <v>279</v>
      </c>
      <c r="B1347" s="2" t="s">
        <v>74</v>
      </c>
      <c r="C1347" s="3">
        <v>44947.729166666664</v>
      </c>
      <c r="D1347" t="s">
        <v>13</v>
      </c>
      <c r="E1347" t="s">
        <v>14</v>
      </c>
      <c r="F1347" t="s">
        <v>25</v>
      </c>
    </row>
    <row r="1348" spans="1:6">
      <c r="A1348" t="s">
        <v>273</v>
      </c>
      <c r="B1348" s="2" t="s">
        <v>74</v>
      </c>
      <c r="C1348" s="3">
        <v>44948.583333333336</v>
      </c>
      <c r="D1348" t="s">
        <v>50</v>
      </c>
      <c r="E1348" t="s">
        <v>20</v>
      </c>
      <c r="F1348" t="s">
        <v>461</v>
      </c>
    </row>
    <row r="1349" spans="1:6">
      <c r="A1349" t="s">
        <v>278</v>
      </c>
      <c r="B1349" s="2" t="s">
        <v>74</v>
      </c>
      <c r="C1349" s="3">
        <v>44948.583333333336</v>
      </c>
      <c r="D1349" t="s">
        <v>86</v>
      </c>
      <c r="E1349" t="s">
        <v>73</v>
      </c>
      <c r="F1349" t="s">
        <v>39</v>
      </c>
    </row>
    <row r="1350" spans="1:6">
      <c r="A1350" t="s">
        <v>282</v>
      </c>
      <c r="B1350" s="2" t="s">
        <v>74</v>
      </c>
      <c r="C1350" s="3">
        <v>44948.6875</v>
      </c>
      <c r="D1350" t="s">
        <v>55</v>
      </c>
      <c r="E1350" t="s">
        <v>10</v>
      </c>
      <c r="F1350" t="s">
        <v>53</v>
      </c>
    </row>
    <row r="1351" spans="1:6">
      <c r="A1351" t="s">
        <v>274</v>
      </c>
      <c r="B1351" s="2" t="s">
        <v>74</v>
      </c>
      <c r="C1351" s="3">
        <v>44949.833333333336</v>
      </c>
      <c r="D1351" t="s">
        <v>8</v>
      </c>
      <c r="E1351" t="s">
        <v>9</v>
      </c>
      <c r="F1351" t="s">
        <v>33</v>
      </c>
    </row>
    <row r="1352" spans="1:6">
      <c r="A1352" t="s">
        <v>290</v>
      </c>
      <c r="B1352" s="2" t="s">
        <v>80</v>
      </c>
      <c r="C1352" s="3">
        <v>44960.833333333336</v>
      </c>
      <c r="D1352" t="s">
        <v>63</v>
      </c>
      <c r="E1352" t="s">
        <v>43</v>
      </c>
      <c r="F1352" t="s">
        <v>9</v>
      </c>
    </row>
    <row r="1353" spans="1:6">
      <c r="A1353" t="s">
        <v>283</v>
      </c>
      <c r="B1353" s="2" t="s">
        <v>80</v>
      </c>
      <c r="C1353" s="3">
        <v>44961.520833333336</v>
      </c>
      <c r="D1353" t="s">
        <v>47</v>
      </c>
      <c r="E1353" t="s">
        <v>34</v>
      </c>
      <c r="F1353" t="s">
        <v>10</v>
      </c>
    </row>
    <row r="1354" spans="1:6">
      <c r="A1354" t="s">
        <v>291</v>
      </c>
      <c r="B1354" s="2" t="s">
        <v>80</v>
      </c>
      <c r="C1354" s="3">
        <v>44961.625</v>
      </c>
      <c r="D1354" t="s">
        <v>69</v>
      </c>
      <c r="E1354" t="s">
        <v>70</v>
      </c>
      <c r="F1354" t="s">
        <v>30</v>
      </c>
    </row>
    <row r="1355" spans="1:6">
      <c r="A1355" t="s">
        <v>288</v>
      </c>
      <c r="B1355" s="2" t="s">
        <v>80</v>
      </c>
      <c r="C1355" s="3">
        <v>44961.625</v>
      </c>
      <c r="D1355" t="s">
        <v>460</v>
      </c>
      <c r="E1355" t="s">
        <v>461</v>
      </c>
      <c r="F1355" t="s">
        <v>15</v>
      </c>
    </row>
    <row r="1356" spans="1:6">
      <c r="A1356" t="s">
        <v>289</v>
      </c>
      <c r="B1356" s="2" t="s">
        <v>80</v>
      </c>
      <c r="C1356" s="3">
        <v>44961.625</v>
      </c>
      <c r="D1356" t="s">
        <v>41</v>
      </c>
      <c r="E1356" t="s">
        <v>42</v>
      </c>
      <c r="F1356" t="s">
        <v>472</v>
      </c>
    </row>
    <row r="1357" spans="1:6">
      <c r="A1357" t="s">
        <v>284</v>
      </c>
      <c r="B1357" s="2" t="s">
        <v>80</v>
      </c>
      <c r="C1357" s="3">
        <v>44961.625</v>
      </c>
      <c r="D1357" t="s">
        <v>52</v>
      </c>
      <c r="E1357" t="s">
        <v>53</v>
      </c>
      <c r="F1357" t="s">
        <v>14</v>
      </c>
    </row>
    <row r="1358" spans="1:6">
      <c r="A1358" t="s">
        <v>292</v>
      </c>
      <c r="B1358" s="2" t="s">
        <v>80</v>
      </c>
      <c r="C1358" s="3">
        <v>44961.625</v>
      </c>
      <c r="D1358" t="s">
        <v>72</v>
      </c>
      <c r="E1358" t="s">
        <v>39</v>
      </c>
      <c r="F1358" t="s">
        <v>19</v>
      </c>
    </row>
    <row r="1359" spans="1:6">
      <c r="A1359" t="s">
        <v>285</v>
      </c>
      <c r="B1359" s="2" t="s">
        <v>80</v>
      </c>
      <c r="C1359" s="3">
        <v>44961.729166666664</v>
      </c>
      <c r="D1359" t="s">
        <v>61</v>
      </c>
      <c r="E1359" t="s">
        <v>25</v>
      </c>
      <c r="F1359" t="s">
        <v>24</v>
      </c>
    </row>
    <row r="1360" spans="1:6">
      <c r="A1360" t="s">
        <v>287</v>
      </c>
      <c r="B1360" s="2" t="s">
        <v>80</v>
      </c>
      <c r="C1360" s="3">
        <v>44962.583333333336</v>
      </c>
      <c r="D1360" t="s">
        <v>474</v>
      </c>
      <c r="E1360" t="s">
        <v>473</v>
      </c>
      <c r="F1360" t="s">
        <v>20</v>
      </c>
    </row>
    <row r="1361" spans="1:6">
      <c r="A1361" t="s">
        <v>293</v>
      </c>
      <c r="B1361" s="2" t="s">
        <v>80</v>
      </c>
      <c r="C1361" s="3">
        <v>44962.6875</v>
      </c>
      <c r="D1361" t="s">
        <v>32</v>
      </c>
      <c r="E1361" t="s">
        <v>33</v>
      </c>
      <c r="F1361" t="s">
        <v>73</v>
      </c>
    </row>
    <row r="1362" spans="1:6">
      <c r="A1362" t="s">
        <v>300</v>
      </c>
      <c r="B1362" s="2" t="s">
        <v>76</v>
      </c>
      <c r="C1362" s="3">
        <v>44968.520833333336</v>
      </c>
      <c r="D1362" t="s">
        <v>23</v>
      </c>
      <c r="E1362" t="s">
        <v>24</v>
      </c>
      <c r="F1362" t="s">
        <v>43</v>
      </c>
    </row>
    <row r="1363" spans="1:6">
      <c r="A1363" t="s">
        <v>295</v>
      </c>
      <c r="B1363" s="2" t="s">
        <v>76</v>
      </c>
      <c r="C1363" s="3">
        <v>44968.625</v>
      </c>
      <c r="D1363" t="s">
        <v>55</v>
      </c>
      <c r="E1363" t="s">
        <v>10</v>
      </c>
      <c r="F1363" t="s">
        <v>461</v>
      </c>
    </row>
    <row r="1364" spans="1:6">
      <c r="A1364" t="s">
        <v>297</v>
      </c>
      <c r="B1364" s="2" t="s">
        <v>76</v>
      </c>
      <c r="C1364" s="3">
        <v>44968.625</v>
      </c>
      <c r="D1364" t="s">
        <v>13</v>
      </c>
      <c r="E1364" t="s">
        <v>14</v>
      </c>
      <c r="F1364" t="s">
        <v>42</v>
      </c>
    </row>
    <row r="1365" spans="1:6">
      <c r="A1365" t="s">
        <v>303</v>
      </c>
      <c r="B1365" s="2" t="s">
        <v>76</v>
      </c>
      <c r="C1365" s="3">
        <v>44968.625</v>
      </c>
      <c r="D1365" t="s">
        <v>8</v>
      </c>
      <c r="E1365" t="s">
        <v>9</v>
      </c>
      <c r="F1365" t="s">
        <v>473</v>
      </c>
    </row>
    <row r="1366" spans="1:6">
      <c r="A1366" t="s">
        <v>298</v>
      </c>
      <c r="B1366" s="2" t="s">
        <v>76</v>
      </c>
      <c r="C1366" s="3">
        <v>44968.625</v>
      </c>
      <c r="D1366" t="s">
        <v>65</v>
      </c>
      <c r="E1366" t="s">
        <v>30</v>
      </c>
      <c r="F1366" t="s">
        <v>33</v>
      </c>
    </row>
    <row r="1367" spans="1:6">
      <c r="A1367" t="s">
        <v>299</v>
      </c>
      <c r="B1367" s="2" t="s">
        <v>76</v>
      </c>
      <c r="C1367" s="3">
        <v>44968.625</v>
      </c>
      <c r="D1367" t="s">
        <v>58</v>
      </c>
      <c r="E1367" t="s">
        <v>15</v>
      </c>
      <c r="F1367" t="s">
        <v>39</v>
      </c>
    </row>
    <row r="1368" spans="1:6">
      <c r="A1368" t="s">
        <v>294</v>
      </c>
      <c r="B1368" s="2" t="s">
        <v>76</v>
      </c>
      <c r="C1368" s="3">
        <v>44968.729166666664</v>
      </c>
      <c r="D1368" t="s">
        <v>471</v>
      </c>
      <c r="E1368" t="s">
        <v>472</v>
      </c>
      <c r="F1368" t="s">
        <v>25</v>
      </c>
    </row>
    <row r="1369" spans="1:6">
      <c r="A1369" t="s">
        <v>301</v>
      </c>
      <c r="B1369" s="2" t="s">
        <v>76</v>
      </c>
      <c r="C1369" s="3">
        <v>44969.583333333336</v>
      </c>
      <c r="D1369" t="s">
        <v>50</v>
      </c>
      <c r="E1369" t="s">
        <v>20</v>
      </c>
      <c r="F1369" t="s">
        <v>53</v>
      </c>
    </row>
    <row r="1370" spans="1:6">
      <c r="A1370" t="s">
        <v>302</v>
      </c>
      <c r="B1370" s="2" t="s">
        <v>76</v>
      </c>
      <c r="C1370" s="3">
        <v>44969.6875</v>
      </c>
      <c r="D1370" t="s">
        <v>86</v>
      </c>
      <c r="E1370" t="s">
        <v>73</v>
      </c>
      <c r="F1370" t="s">
        <v>70</v>
      </c>
    </row>
    <row r="1371" spans="1:6">
      <c r="A1371" t="s">
        <v>296</v>
      </c>
      <c r="B1371" s="2" t="s">
        <v>76</v>
      </c>
      <c r="C1371" s="3">
        <v>44970.833333333336</v>
      </c>
      <c r="D1371" t="s">
        <v>18</v>
      </c>
      <c r="E1371" t="s">
        <v>19</v>
      </c>
      <c r="F1371" t="s">
        <v>34</v>
      </c>
    </row>
    <row r="1372" spans="1:6">
      <c r="A1372" t="s">
        <v>310</v>
      </c>
      <c r="B1372" s="2" t="s">
        <v>89</v>
      </c>
      <c r="C1372" s="3">
        <v>44975.520833333336</v>
      </c>
      <c r="D1372" t="s">
        <v>69</v>
      </c>
      <c r="E1372" t="s">
        <v>70</v>
      </c>
      <c r="F1372" t="s">
        <v>10</v>
      </c>
    </row>
    <row r="1373" spans="1:6">
      <c r="A1373" t="s">
        <v>307</v>
      </c>
      <c r="B1373" s="2" t="s">
        <v>89</v>
      </c>
      <c r="C1373" s="3">
        <v>44975.625</v>
      </c>
      <c r="D1373" t="s">
        <v>460</v>
      </c>
      <c r="E1373" t="s">
        <v>461</v>
      </c>
      <c r="F1373" t="s">
        <v>14</v>
      </c>
    </row>
    <row r="1374" spans="1:6">
      <c r="A1374" t="s">
        <v>313</v>
      </c>
      <c r="B1374" s="2" t="s">
        <v>89</v>
      </c>
      <c r="C1374" s="3">
        <v>44975.625</v>
      </c>
      <c r="D1374" t="s">
        <v>41</v>
      </c>
      <c r="E1374" t="s">
        <v>42</v>
      </c>
      <c r="F1374" t="s">
        <v>9</v>
      </c>
    </row>
    <row r="1375" spans="1:6">
      <c r="A1375" t="s">
        <v>305</v>
      </c>
      <c r="B1375" s="2" t="s">
        <v>89</v>
      </c>
      <c r="C1375" s="3">
        <v>44975.625</v>
      </c>
      <c r="D1375" t="s">
        <v>63</v>
      </c>
      <c r="E1375" t="s">
        <v>43</v>
      </c>
      <c r="F1375" t="s">
        <v>15</v>
      </c>
    </row>
    <row r="1376" spans="1:6">
      <c r="A1376" t="s">
        <v>311</v>
      </c>
      <c r="B1376" s="2" t="s">
        <v>89</v>
      </c>
      <c r="C1376" s="3">
        <v>44975.625</v>
      </c>
      <c r="D1376" t="s">
        <v>47</v>
      </c>
      <c r="E1376" t="s">
        <v>34</v>
      </c>
      <c r="F1376" t="s">
        <v>20</v>
      </c>
    </row>
    <row r="1377" spans="1:6">
      <c r="A1377" t="s">
        <v>308</v>
      </c>
      <c r="B1377" s="2" t="s">
        <v>89</v>
      </c>
      <c r="C1377" s="3">
        <v>44975.625</v>
      </c>
      <c r="D1377" t="s">
        <v>474</v>
      </c>
      <c r="E1377" t="s">
        <v>473</v>
      </c>
      <c r="F1377" t="s">
        <v>73</v>
      </c>
    </row>
    <row r="1378" spans="1:6">
      <c r="A1378" t="s">
        <v>312</v>
      </c>
      <c r="B1378" s="2" t="s">
        <v>89</v>
      </c>
      <c r="C1378" s="3">
        <v>44975.625</v>
      </c>
      <c r="D1378" t="s">
        <v>72</v>
      </c>
      <c r="E1378" t="s">
        <v>39</v>
      </c>
      <c r="F1378" t="s">
        <v>472</v>
      </c>
    </row>
    <row r="1379" spans="1:6">
      <c r="A1379" t="s">
        <v>306</v>
      </c>
      <c r="B1379" s="2" t="s">
        <v>89</v>
      </c>
      <c r="C1379" s="3">
        <v>44975.729166666664</v>
      </c>
      <c r="D1379" t="s">
        <v>61</v>
      </c>
      <c r="E1379" t="s">
        <v>25</v>
      </c>
      <c r="F1379" t="s">
        <v>19</v>
      </c>
    </row>
    <row r="1380" spans="1:6">
      <c r="A1380" t="s">
        <v>304</v>
      </c>
      <c r="B1380" s="2" t="s">
        <v>89</v>
      </c>
      <c r="C1380" s="3">
        <v>44976.583333333336</v>
      </c>
      <c r="D1380" t="s">
        <v>52</v>
      </c>
      <c r="E1380" t="s">
        <v>53</v>
      </c>
      <c r="F1380" t="s">
        <v>30</v>
      </c>
    </row>
    <row r="1381" spans="1:6">
      <c r="A1381" t="s">
        <v>309</v>
      </c>
      <c r="B1381" s="2" t="s">
        <v>89</v>
      </c>
      <c r="C1381" s="3">
        <v>44976.6875</v>
      </c>
      <c r="D1381" t="s">
        <v>32</v>
      </c>
      <c r="E1381" t="s">
        <v>33</v>
      </c>
      <c r="F1381" t="s">
        <v>24</v>
      </c>
    </row>
    <row r="1382" spans="1:6">
      <c r="A1382" t="s">
        <v>318</v>
      </c>
      <c r="B1382" s="2" t="s">
        <v>90</v>
      </c>
      <c r="C1382" s="3">
        <v>44981.833333333336</v>
      </c>
      <c r="D1382" t="s">
        <v>8</v>
      </c>
      <c r="E1382" t="s">
        <v>9</v>
      </c>
      <c r="F1382" t="s">
        <v>39</v>
      </c>
    </row>
    <row r="1383" spans="1:6">
      <c r="A1383" t="s">
        <v>317</v>
      </c>
      <c r="B1383" s="2" t="s">
        <v>90</v>
      </c>
      <c r="C1383" s="3">
        <v>44982.520833333336</v>
      </c>
      <c r="D1383" t="s">
        <v>61</v>
      </c>
      <c r="E1383" t="s">
        <v>25</v>
      </c>
      <c r="F1383" t="s">
        <v>42</v>
      </c>
    </row>
    <row r="1384" spans="1:6">
      <c r="A1384" t="s">
        <v>325</v>
      </c>
      <c r="B1384" s="2" t="s">
        <v>90</v>
      </c>
      <c r="C1384" s="3">
        <v>44982.625</v>
      </c>
      <c r="D1384" t="s">
        <v>47</v>
      </c>
      <c r="E1384" t="s">
        <v>34</v>
      </c>
      <c r="F1384" t="s">
        <v>70</v>
      </c>
    </row>
    <row r="1385" spans="1:6">
      <c r="A1385" t="s">
        <v>320</v>
      </c>
      <c r="B1385" s="2" t="s">
        <v>90</v>
      </c>
      <c r="C1385" s="3">
        <v>44982.625</v>
      </c>
      <c r="D1385" t="s">
        <v>50</v>
      </c>
      <c r="E1385" t="s">
        <v>20</v>
      </c>
      <c r="F1385" t="s">
        <v>15</v>
      </c>
    </row>
    <row r="1386" spans="1:6">
      <c r="A1386" t="s">
        <v>319</v>
      </c>
      <c r="B1386" s="2" t="s">
        <v>90</v>
      </c>
      <c r="C1386" s="3">
        <v>44982.625</v>
      </c>
      <c r="D1386" t="s">
        <v>65</v>
      </c>
      <c r="E1386" t="s">
        <v>30</v>
      </c>
      <c r="F1386" t="s">
        <v>10</v>
      </c>
    </row>
    <row r="1387" spans="1:6">
      <c r="A1387" t="s">
        <v>316</v>
      </c>
      <c r="B1387" s="2" t="s">
        <v>90</v>
      </c>
      <c r="C1387" s="3">
        <v>44982.625</v>
      </c>
      <c r="D1387" t="s">
        <v>23</v>
      </c>
      <c r="E1387" t="s">
        <v>24</v>
      </c>
      <c r="F1387" t="s">
        <v>473</v>
      </c>
    </row>
    <row r="1388" spans="1:6">
      <c r="A1388" t="s">
        <v>323</v>
      </c>
      <c r="B1388" s="2" t="s">
        <v>90</v>
      </c>
      <c r="C1388" s="3">
        <v>44982.729166666664</v>
      </c>
      <c r="D1388" t="s">
        <v>471</v>
      </c>
      <c r="E1388" t="s">
        <v>472</v>
      </c>
      <c r="F1388" t="s">
        <v>73</v>
      </c>
    </row>
    <row r="1389" spans="1:6">
      <c r="A1389" t="s">
        <v>322</v>
      </c>
      <c r="B1389" s="2" t="s">
        <v>90</v>
      </c>
      <c r="C1389" s="3">
        <v>44982.822916666664</v>
      </c>
      <c r="D1389" t="s">
        <v>13</v>
      </c>
      <c r="E1389" t="s">
        <v>14</v>
      </c>
      <c r="F1389" t="s">
        <v>19</v>
      </c>
    </row>
    <row r="1390" spans="1:6">
      <c r="A1390" t="s">
        <v>324</v>
      </c>
      <c r="B1390" s="2" t="s">
        <v>90</v>
      </c>
      <c r="C1390" s="3">
        <v>44983.5625</v>
      </c>
      <c r="D1390" t="s">
        <v>52</v>
      </c>
      <c r="E1390" t="s">
        <v>53</v>
      </c>
      <c r="F1390" t="s">
        <v>461</v>
      </c>
    </row>
    <row r="1391" spans="1:6">
      <c r="A1391" t="s">
        <v>321</v>
      </c>
      <c r="B1391" s="2" t="s">
        <v>90</v>
      </c>
      <c r="C1391" s="3">
        <v>44983.5625</v>
      </c>
      <c r="D1391" t="s">
        <v>32</v>
      </c>
      <c r="E1391" t="s">
        <v>33</v>
      </c>
      <c r="F1391" t="s">
        <v>43</v>
      </c>
    </row>
    <row r="1392" spans="1:6">
      <c r="A1392" t="s">
        <v>334</v>
      </c>
      <c r="B1392" s="2" t="s">
        <v>85</v>
      </c>
      <c r="C1392" s="3">
        <v>44989.625</v>
      </c>
      <c r="D1392" t="s">
        <v>55</v>
      </c>
      <c r="E1392" t="s">
        <v>10</v>
      </c>
      <c r="F1392" t="s">
        <v>472</v>
      </c>
    </row>
    <row r="1393" spans="1:6">
      <c r="A1393" t="s">
        <v>331</v>
      </c>
      <c r="B1393" s="2" t="s">
        <v>85</v>
      </c>
      <c r="C1393" s="3">
        <v>44989.625</v>
      </c>
      <c r="D1393" t="s">
        <v>69</v>
      </c>
      <c r="E1393" t="s">
        <v>70</v>
      </c>
      <c r="F1393" t="s">
        <v>14</v>
      </c>
    </row>
    <row r="1394" spans="1:6">
      <c r="A1394" t="s">
        <v>336</v>
      </c>
      <c r="B1394" s="2" t="s">
        <v>85</v>
      </c>
      <c r="C1394" s="3">
        <v>44989.625</v>
      </c>
      <c r="D1394" t="s">
        <v>460</v>
      </c>
      <c r="E1394" t="s">
        <v>461</v>
      </c>
      <c r="F1394" t="s">
        <v>9</v>
      </c>
    </row>
    <row r="1395" spans="1:6">
      <c r="A1395" t="s">
        <v>329</v>
      </c>
      <c r="B1395" s="2" t="s">
        <v>85</v>
      </c>
      <c r="C1395" s="3">
        <v>44989.625</v>
      </c>
      <c r="D1395" t="s">
        <v>41</v>
      </c>
      <c r="E1395" t="s">
        <v>42</v>
      </c>
      <c r="F1395" t="s">
        <v>24</v>
      </c>
    </row>
    <row r="1396" spans="1:6">
      <c r="A1396" t="s">
        <v>332</v>
      </c>
      <c r="B1396" s="2" t="s">
        <v>85</v>
      </c>
      <c r="C1396" s="3">
        <v>44989.625</v>
      </c>
      <c r="D1396" t="s">
        <v>63</v>
      </c>
      <c r="E1396" t="s">
        <v>43</v>
      </c>
      <c r="F1396" t="s">
        <v>20</v>
      </c>
    </row>
    <row r="1397" spans="1:6">
      <c r="A1397" t="s">
        <v>327</v>
      </c>
      <c r="B1397" s="2" t="s">
        <v>85</v>
      </c>
      <c r="C1397" s="3">
        <v>44989.625</v>
      </c>
      <c r="D1397" t="s">
        <v>18</v>
      </c>
      <c r="E1397" t="s">
        <v>19</v>
      </c>
      <c r="F1397" t="s">
        <v>53</v>
      </c>
    </row>
    <row r="1398" spans="1:6">
      <c r="A1398" t="s">
        <v>330</v>
      </c>
      <c r="B1398" s="2" t="s">
        <v>85</v>
      </c>
      <c r="C1398" s="3">
        <v>44989.625</v>
      </c>
      <c r="D1398" t="s">
        <v>86</v>
      </c>
      <c r="E1398" t="s">
        <v>73</v>
      </c>
      <c r="F1398" t="s">
        <v>25</v>
      </c>
    </row>
    <row r="1399" spans="1:6">
      <c r="A1399" t="s">
        <v>335</v>
      </c>
      <c r="B1399" s="2" t="s">
        <v>85</v>
      </c>
      <c r="C1399" s="3">
        <v>44989.625</v>
      </c>
      <c r="D1399" t="s">
        <v>474</v>
      </c>
      <c r="E1399" t="s">
        <v>473</v>
      </c>
      <c r="F1399" t="s">
        <v>34</v>
      </c>
    </row>
    <row r="1400" spans="1:6">
      <c r="A1400" t="s">
        <v>333</v>
      </c>
      <c r="B1400" s="2" t="s">
        <v>85</v>
      </c>
      <c r="C1400" s="3">
        <v>44989.625</v>
      </c>
      <c r="D1400" t="s">
        <v>58</v>
      </c>
      <c r="E1400" t="s">
        <v>15</v>
      </c>
      <c r="F1400" t="s">
        <v>30</v>
      </c>
    </row>
    <row r="1401" spans="1:6">
      <c r="A1401" t="s">
        <v>328</v>
      </c>
      <c r="B1401" s="2" t="s">
        <v>85</v>
      </c>
      <c r="C1401" s="3">
        <v>44989.625</v>
      </c>
      <c r="D1401" t="s">
        <v>72</v>
      </c>
      <c r="E1401" t="s">
        <v>39</v>
      </c>
      <c r="F1401" t="s">
        <v>33</v>
      </c>
    </row>
    <row r="1402" spans="1:6">
      <c r="A1402" t="s">
        <v>346</v>
      </c>
      <c r="B1402" s="2" t="s">
        <v>82</v>
      </c>
      <c r="C1402" s="3">
        <v>44996.625</v>
      </c>
      <c r="D1402" t="s">
        <v>471</v>
      </c>
      <c r="E1402" t="s">
        <v>472</v>
      </c>
      <c r="F1402" t="s">
        <v>19</v>
      </c>
    </row>
    <row r="1403" spans="1:6">
      <c r="A1403" t="s">
        <v>347</v>
      </c>
      <c r="B1403" s="2" t="s">
        <v>82</v>
      </c>
      <c r="C1403" s="3">
        <v>44996.625</v>
      </c>
      <c r="D1403" t="s">
        <v>13</v>
      </c>
      <c r="E1403" t="s">
        <v>14</v>
      </c>
      <c r="F1403" t="s">
        <v>73</v>
      </c>
    </row>
    <row r="1404" spans="1:6">
      <c r="A1404" t="s">
        <v>344</v>
      </c>
      <c r="B1404" s="2" t="s">
        <v>82</v>
      </c>
      <c r="C1404" s="3">
        <v>44996.625</v>
      </c>
      <c r="D1404" t="s">
        <v>47</v>
      </c>
      <c r="E1404" t="s">
        <v>34</v>
      </c>
      <c r="F1404" t="s">
        <v>461</v>
      </c>
    </row>
    <row r="1405" spans="1:6">
      <c r="A1405" t="s">
        <v>352</v>
      </c>
      <c r="B1405" s="2" t="s">
        <v>82</v>
      </c>
      <c r="C1405" s="3">
        <v>44996.625</v>
      </c>
      <c r="D1405" t="s">
        <v>8</v>
      </c>
      <c r="E1405" t="s">
        <v>9</v>
      </c>
      <c r="F1405" t="s">
        <v>10</v>
      </c>
    </row>
    <row r="1406" spans="1:6">
      <c r="A1406" t="s">
        <v>349</v>
      </c>
      <c r="B1406" s="2" t="s">
        <v>82</v>
      </c>
      <c r="C1406" s="3">
        <v>44996.625</v>
      </c>
      <c r="D1406" t="s">
        <v>50</v>
      </c>
      <c r="E1406" t="s">
        <v>20</v>
      </c>
      <c r="F1406" t="s">
        <v>42</v>
      </c>
    </row>
    <row r="1407" spans="1:6">
      <c r="A1407" t="s">
        <v>350</v>
      </c>
      <c r="B1407" s="2" t="s">
        <v>82</v>
      </c>
      <c r="C1407" s="3">
        <v>44996.625</v>
      </c>
      <c r="D1407" t="s">
        <v>65</v>
      </c>
      <c r="E1407" t="s">
        <v>30</v>
      </c>
      <c r="F1407" t="s">
        <v>43</v>
      </c>
    </row>
    <row r="1408" spans="1:6">
      <c r="A1408" t="s">
        <v>345</v>
      </c>
      <c r="B1408" s="2" t="s">
        <v>82</v>
      </c>
      <c r="C1408" s="3">
        <v>44996.625</v>
      </c>
      <c r="D1408" t="s">
        <v>52</v>
      </c>
      <c r="E1408" t="s">
        <v>53</v>
      </c>
      <c r="F1408" t="s">
        <v>15</v>
      </c>
    </row>
    <row r="1409" spans="1:6">
      <c r="A1409" t="s">
        <v>351</v>
      </c>
      <c r="B1409" s="2" t="s">
        <v>82</v>
      </c>
      <c r="C1409" s="3">
        <v>44996.625</v>
      </c>
      <c r="D1409" t="s">
        <v>61</v>
      </c>
      <c r="E1409" t="s">
        <v>25</v>
      </c>
      <c r="F1409" t="s">
        <v>39</v>
      </c>
    </row>
    <row r="1410" spans="1:6">
      <c r="A1410" t="s">
        <v>348</v>
      </c>
      <c r="B1410" s="2" t="s">
        <v>82</v>
      </c>
      <c r="C1410" s="3">
        <v>44996.625</v>
      </c>
      <c r="D1410" t="s">
        <v>32</v>
      </c>
      <c r="E1410" t="s">
        <v>33</v>
      </c>
      <c r="F1410" t="s">
        <v>473</v>
      </c>
    </row>
    <row r="1411" spans="1:6">
      <c r="A1411" t="s">
        <v>353</v>
      </c>
      <c r="B1411" s="2" t="s">
        <v>82</v>
      </c>
      <c r="C1411" s="3">
        <v>44996.625</v>
      </c>
      <c r="D1411" t="s">
        <v>23</v>
      </c>
      <c r="E1411" t="s">
        <v>24</v>
      </c>
      <c r="F1411" t="s">
        <v>70</v>
      </c>
    </row>
    <row r="1412" spans="1:6">
      <c r="A1412" t="s">
        <v>362</v>
      </c>
      <c r="B1412" s="2" t="s">
        <v>83</v>
      </c>
      <c r="C1412" s="3">
        <v>45003.625</v>
      </c>
      <c r="D1412" t="s">
        <v>55</v>
      </c>
      <c r="E1412" t="s">
        <v>10</v>
      </c>
      <c r="F1412" t="s">
        <v>14</v>
      </c>
    </row>
    <row r="1413" spans="1:6">
      <c r="A1413" t="s">
        <v>357</v>
      </c>
      <c r="B1413" s="2" t="s">
        <v>83</v>
      </c>
      <c r="C1413" s="3">
        <v>45003.625</v>
      </c>
      <c r="D1413" t="s">
        <v>69</v>
      </c>
      <c r="E1413" t="s">
        <v>70</v>
      </c>
      <c r="F1413" t="s">
        <v>472</v>
      </c>
    </row>
    <row r="1414" spans="1:6">
      <c r="A1414" t="s">
        <v>358</v>
      </c>
      <c r="B1414" s="2" t="s">
        <v>83</v>
      </c>
      <c r="C1414" s="3">
        <v>45003.625</v>
      </c>
      <c r="D1414" t="s">
        <v>460</v>
      </c>
      <c r="E1414" t="s">
        <v>461</v>
      </c>
      <c r="F1414" t="s">
        <v>30</v>
      </c>
    </row>
    <row r="1415" spans="1:6">
      <c r="A1415" t="s">
        <v>359</v>
      </c>
      <c r="B1415" s="2" t="s">
        <v>83</v>
      </c>
      <c r="C1415" s="3">
        <v>45003.625</v>
      </c>
      <c r="D1415" t="s">
        <v>41</v>
      </c>
      <c r="E1415" t="s">
        <v>42</v>
      </c>
      <c r="F1415" t="s">
        <v>53</v>
      </c>
    </row>
    <row r="1416" spans="1:6">
      <c r="A1416" t="s">
        <v>356</v>
      </c>
      <c r="B1416" s="2" t="s">
        <v>83</v>
      </c>
      <c r="C1416" s="3">
        <v>45003.625</v>
      </c>
      <c r="D1416" t="s">
        <v>63</v>
      </c>
      <c r="E1416" t="s">
        <v>43</v>
      </c>
      <c r="F1416" t="s">
        <v>34</v>
      </c>
    </row>
    <row r="1417" spans="1:6">
      <c r="A1417" t="s">
        <v>361</v>
      </c>
      <c r="B1417" s="2" t="s">
        <v>83</v>
      </c>
      <c r="C1417" s="3">
        <v>45003.625</v>
      </c>
      <c r="D1417" t="s">
        <v>18</v>
      </c>
      <c r="E1417" t="s">
        <v>19</v>
      </c>
      <c r="F1417" t="s">
        <v>9</v>
      </c>
    </row>
    <row r="1418" spans="1:6">
      <c r="A1418" t="s">
        <v>363</v>
      </c>
      <c r="B1418" s="2" t="s">
        <v>83</v>
      </c>
      <c r="C1418" s="3">
        <v>45003.625</v>
      </c>
      <c r="D1418" t="s">
        <v>86</v>
      </c>
      <c r="E1418" t="s">
        <v>73</v>
      </c>
      <c r="F1418" t="s">
        <v>24</v>
      </c>
    </row>
    <row r="1419" spans="1:6">
      <c r="A1419" t="s">
        <v>355</v>
      </c>
      <c r="B1419" s="2" t="s">
        <v>83</v>
      </c>
      <c r="C1419" s="3">
        <v>45003.625</v>
      </c>
      <c r="D1419" t="s">
        <v>474</v>
      </c>
      <c r="E1419" t="s">
        <v>473</v>
      </c>
      <c r="F1419" t="s">
        <v>25</v>
      </c>
    </row>
    <row r="1420" spans="1:6">
      <c r="A1420" t="s">
        <v>360</v>
      </c>
      <c r="B1420" s="2" t="s">
        <v>83</v>
      </c>
      <c r="C1420" s="3">
        <v>45003.625</v>
      </c>
      <c r="D1420" t="s">
        <v>58</v>
      </c>
      <c r="E1420" t="s">
        <v>15</v>
      </c>
      <c r="F1420" t="s">
        <v>33</v>
      </c>
    </row>
    <row r="1421" spans="1:6">
      <c r="A1421" t="s">
        <v>364</v>
      </c>
      <c r="B1421" s="2" t="s">
        <v>83</v>
      </c>
      <c r="C1421" s="3">
        <v>45003.625</v>
      </c>
      <c r="D1421" t="s">
        <v>72</v>
      </c>
      <c r="E1421" t="s">
        <v>39</v>
      </c>
      <c r="F1421" t="s">
        <v>20</v>
      </c>
    </row>
    <row r="1422" spans="1:6">
      <c r="A1422" t="s">
        <v>366</v>
      </c>
      <c r="B1422" s="2" t="s">
        <v>78</v>
      </c>
      <c r="C1422" s="3">
        <v>45017.583333333336</v>
      </c>
      <c r="D1422" t="s">
        <v>471</v>
      </c>
      <c r="E1422" t="s">
        <v>472</v>
      </c>
      <c r="F1422" t="s">
        <v>9</v>
      </c>
    </row>
    <row r="1423" spans="1:6">
      <c r="A1423" t="s">
        <v>338</v>
      </c>
      <c r="B1423" s="2" t="s">
        <v>78</v>
      </c>
      <c r="C1423" s="3">
        <v>45017.583333333336</v>
      </c>
      <c r="D1423" t="s">
        <v>55</v>
      </c>
      <c r="E1423" t="s">
        <v>10</v>
      </c>
      <c r="F1423" t="s">
        <v>20</v>
      </c>
    </row>
    <row r="1424" spans="1:6">
      <c r="A1424" t="s">
        <v>340</v>
      </c>
      <c r="B1424" s="2" t="s">
        <v>78</v>
      </c>
      <c r="C1424" s="3">
        <v>45017.583333333336</v>
      </c>
      <c r="D1424" t="s">
        <v>41</v>
      </c>
      <c r="E1424" t="s">
        <v>42</v>
      </c>
      <c r="F1424" t="s">
        <v>461</v>
      </c>
    </row>
    <row r="1425" spans="1:6">
      <c r="A1425" t="s">
        <v>365</v>
      </c>
      <c r="B1425" s="2" t="s">
        <v>78</v>
      </c>
      <c r="C1425" s="3">
        <v>45017.583333333336</v>
      </c>
      <c r="D1425" t="s">
        <v>63</v>
      </c>
      <c r="E1425" t="s">
        <v>43</v>
      </c>
      <c r="F1425" t="s">
        <v>70</v>
      </c>
    </row>
    <row r="1426" spans="1:6">
      <c r="A1426" t="s">
        <v>343</v>
      </c>
      <c r="B1426" s="2" t="s">
        <v>78</v>
      </c>
      <c r="C1426" s="3">
        <v>45017.583333333336</v>
      </c>
      <c r="D1426" t="s">
        <v>13</v>
      </c>
      <c r="E1426" t="s">
        <v>14</v>
      </c>
      <c r="F1426" t="s">
        <v>30</v>
      </c>
    </row>
    <row r="1427" spans="1:6">
      <c r="A1427" t="s">
        <v>337</v>
      </c>
      <c r="B1427" s="2" t="s">
        <v>78</v>
      </c>
      <c r="C1427" s="3">
        <v>45017.583333333336</v>
      </c>
      <c r="D1427" t="s">
        <v>47</v>
      </c>
      <c r="E1427" t="s">
        <v>34</v>
      </c>
      <c r="F1427" t="s">
        <v>33</v>
      </c>
    </row>
    <row r="1428" spans="1:6">
      <c r="A1428" t="s">
        <v>339</v>
      </c>
      <c r="B1428" s="2" t="s">
        <v>78</v>
      </c>
      <c r="C1428" s="3">
        <v>45017.583333333336</v>
      </c>
      <c r="D1428" t="s">
        <v>86</v>
      </c>
      <c r="E1428" t="s">
        <v>73</v>
      </c>
      <c r="F1428" t="s">
        <v>19</v>
      </c>
    </row>
    <row r="1429" spans="1:6">
      <c r="A1429" t="s">
        <v>396</v>
      </c>
      <c r="B1429" s="2" t="s">
        <v>78</v>
      </c>
      <c r="C1429" s="3">
        <v>45017.583333333336</v>
      </c>
      <c r="D1429" t="s">
        <v>61</v>
      </c>
      <c r="E1429" t="s">
        <v>25</v>
      </c>
      <c r="F1429" t="s">
        <v>53</v>
      </c>
    </row>
    <row r="1430" spans="1:6">
      <c r="A1430" t="s">
        <v>341</v>
      </c>
      <c r="B1430" s="2" t="s">
        <v>78</v>
      </c>
      <c r="C1430" s="3">
        <v>45017.583333333336</v>
      </c>
      <c r="D1430" t="s">
        <v>474</v>
      </c>
      <c r="E1430" t="s">
        <v>473</v>
      </c>
      <c r="F1430" t="s">
        <v>39</v>
      </c>
    </row>
    <row r="1431" spans="1:6">
      <c r="A1431" t="s">
        <v>367</v>
      </c>
      <c r="B1431" s="2" t="s">
        <v>78</v>
      </c>
      <c r="C1431" s="3">
        <v>45017.583333333336</v>
      </c>
      <c r="D1431" t="s">
        <v>23</v>
      </c>
      <c r="E1431" t="s">
        <v>24</v>
      </c>
      <c r="F1431" t="s">
        <v>15</v>
      </c>
    </row>
    <row r="1432" spans="1:6">
      <c r="A1432" t="s">
        <v>372</v>
      </c>
      <c r="B1432" s="2" t="s">
        <v>87</v>
      </c>
      <c r="C1432" s="3">
        <v>45024.583333333336</v>
      </c>
      <c r="D1432" t="s">
        <v>69</v>
      </c>
      <c r="E1432" t="s">
        <v>70</v>
      </c>
      <c r="F1432" t="s">
        <v>473</v>
      </c>
    </row>
    <row r="1433" spans="1:6">
      <c r="A1433" t="s">
        <v>375</v>
      </c>
      <c r="B1433" s="2" t="s">
        <v>87</v>
      </c>
      <c r="C1433" s="3">
        <v>45024.583333333336</v>
      </c>
      <c r="D1433" t="s">
        <v>460</v>
      </c>
      <c r="E1433" t="s">
        <v>461</v>
      </c>
      <c r="F1433" t="s">
        <v>25</v>
      </c>
    </row>
    <row r="1434" spans="1:6">
      <c r="A1434" t="s">
        <v>369</v>
      </c>
      <c r="B1434" s="2" t="s">
        <v>87</v>
      </c>
      <c r="C1434" s="3">
        <v>45024.583333333336</v>
      </c>
      <c r="D1434" t="s">
        <v>8</v>
      </c>
      <c r="E1434" t="s">
        <v>9</v>
      </c>
      <c r="F1434" t="s">
        <v>24</v>
      </c>
    </row>
    <row r="1435" spans="1:6">
      <c r="A1435" t="s">
        <v>377</v>
      </c>
      <c r="B1435" s="2" t="s">
        <v>87</v>
      </c>
      <c r="C1435" s="3">
        <v>45024.583333333336</v>
      </c>
      <c r="D1435" t="s">
        <v>50</v>
      </c>
      <c r="E1435" t="s">
        <v>20</v>
      </c>
      <c r="F1435" t="s">
        <v>14</v>
      </c>
    </row>
    <row r="1436" spans="1:6">
      <c r="A1436" t="s">
        <v>370</v>
      </c>
      <c r="B1436" s="2" t="s">
        <v>87</v>
      </c>
      <c r="C1436" s="3">
        <v>45024.583333333336</v>
      </c>
      <c r="D1436" t="s">
        <v>65</v>
      </c>
      <c r="E1436" t="s">
        <v>30</v>
      </c>
      <c r="F1436" t="s">
        <v>472</v>
      </c>
    </row>
    <row r="1437" spans="1:6">
      <c r="A1437" t="s">
        <v>371</v>
      </c>
      <c r="B1437" s="2" t="s">
        <v>87</v>
      </c>
      <c r="C1437" s="3">
        <v>45024.583333333336</v>
      </c>
      <c r="D1437" t="s">
        <v>18</v>
      </c>
      <c r="E1437" t="s">
        <v>19</v>
      </c>
      <c r="F1437" t="s">
        <v>10</v>
      </c>
    </row>
    <row r="1438" spans="1:6">
      <c r="A1438" t="s">
        <v>376</v>
      </c>
      <c r="B1438" s="2" t="s">
        <v>87</v>
      </c>
      <c r="C1438" s="3">
        <v>45024.583333333336</v>
      </c>
      <c r="D1438" t="s">
        <v>52</v>
      </c>
      <c r="E1438" t="s">
        <v>53</v>
      </c>
      <c r="F1438" t="s">
        <v>34</v>
      </c>
    </row>
    <row r="1439" spans="1:6">
      <c r="A1439" t="s">
        <v>374</v>
      </c>
      <c r="B1439" s="2" t="s">
        <v>87</v>
      </c>
      <c r="C1439" s="3">
        <v>45024.583333333336</v>
      </c>
      <c r="D1439" t="s">
        <v>58</v>
      </c>
      <c r="E1439" t="s">
        <v>15</v>
      </c>
      <c r="F1439" t="s">
        <v>73</v>
      </c>
    </row>
    <row r="1440" spans="1:6">
      <c r="A1440" t="s">
        <v>373</v>
      </c>
      <c r="B1440" s="2" t="s">
        <v>87</v>
      </c>
      <c r="C1440" s="3">
        <v>45024.583333333336</v>
      </c>
      <c r="D1440" t="s">
        <v>32</v>
      </c>
      <c r="E1440" t="s">
        <v>33</v>
      </c>
      <c r="F1440" t="s">
        <v>42</v>
      </c>
    </row>
    <row r="1441" spans="1:6">
      <c r="A1441" t="s">
        <v>378</v>
      </c>
      <c r="B1441" s="2" t="s">
        <v>87</v>
      </c>
      <c r="C1441" s="3">
        <v>45024.583333333336</v>
      </c>
      <c r="D1441" t="s">
        <v>72</v>
      </c>
      <c r="E1441" t="s">
        <v>39</v>
      </c>
      <c r="F1441" t="s">
        <v>43</v>
      </c>
    </row>
    <row r="1442" spans="1:6">
      <c r="A1442" t="s">
        <v>388</v>
      </c>
      <c r="B1442" s="2" t="s">
        <v>99</v>
      </c>
      <c r="C1442" s="3">
        <v>45031.583333333336</v>
      </c>
      <c r="D1442" t="s">
        <v>69</v>
      </c>
      <c r="E1442" t="s">
        <v>70</v>
      </c>
      <c r="F1442" t="s">
        <v>25</v>
      </c>
    </row>
    <row r="1443" spans="1:6">
      <c r="A1443" t="s">
        <v>383</v>
      </c>
      <c r="B1443" s="2" t="s">
        <v>99</v>
      </c>
      <c r="C1443" s="3">
        <v>45031.583333333336</v>
      </c>
      <c r="D1443" t="s">
        <v>63</v>
      </c>
      <c r="E1443" t="s">
        <v>43</v>
      </c>
      <c r="F1443" t="s">
        <v>42</v>
      </c>
    </row>
    <row r="1444" spans="1:6">
      <c r="A1444" t="s">
        <v>382</v>
      </c>
      <c r="B1444" s="2" t="s">
        <v>99</v>
      </c>
      <c r="C1444" s="3">
        <v>45031.583333333336</v>
      </c>
      <c r="D1444" t="s">
        <v>47</v>
      </c>
      <c r="E1444" t="s">
        <v>34</v>
      </c>
      <c r="F1444" t="s">
        <v>9</v>
      </c>
    </row>
    <row r="1445" spans="1:6">
      <c r="A1445" t="s">
        <v>379</v>
      </c>
      <c r="B1445" s="2" t="s">
        <v>99</v>
      </c>
      <c r="C1445" s="3">
        <v>45031.583333333336</v>
      </c>
      <c r="D1445" t="s">
        <v>50</v>
      </c>
      <c r="E1445" t="s">
        <v>20</v>
      </c>
      <c r="F1445" t="s">
        <v>19</v>
      </c>
    </row>
    <row r="1446" spans="1:6">
      <c r="A1446" t="s">
        <v>381</v>
      </c>
      <c r="B1446" s="2" t="s">
        <v>99</v>
      </c>
      <c r="C1446" s="3">
        <v>45031.583333333336</v>
      </c>
      <c r="D1446" t="s">
        <v>86</v>
      </c>
      <c r="E1446" t="s">
        <v>73</v>
      </c>
      <c r="F1446" t="s">
        <v>30</v>
      </c>
    </row>
    <row r="1447" spans="1:6">
      <c r="A1447" t="s">
        <v>380</v>
      </c>
      <c r="B1447" s="2" t="s">
        <v>99</v>
      </c>
      <c r="C1447" s="3">
        <v>45031.583333333336</v>
      </c>
      <c r="D1447" t="s">
        <v>474</v>
      </c>
      <c r="E1447" t="s">
        <v>473</v>
      </c>
      <c r="F1447" t="s">
        <v>53</v>
      </c>
    </row>
    <row r="1448" spans="1:6">
      <c r="A1448" t="s">
        <v>386</v>
      </c>
      <c r="B1448" s="2" t="s">
        <v>99</v>
      </c>
      <c r="C1448" s="3">
        <v>45031.583333333336</v>
      </c>
      <c r="D1448" t="s">
        <v>58</v>
      </c>
      <c r="E1448" t="s">
        <v>15</v>
      </c>
      <c r="F1448" t="s">
        <v>14</v>
      </c>
    </row>
    <row r="1449" spans="1:6">
      <c r="A1449" t="s">
        <v>385</v>
      </c>
      <c r="B1449" s="2" t="s">
        <v>99</v>
      </c>
      <c r="C1449" s="3">
        <v>45031.583333333336</v>
      </c>
      <c r="D1449" t="s">
        <v>32</v>
      </c>
      <c r="E1449" t="s">
        <v>33</v>
      </c>
      <c r="F1449" t="s">
        <v>472</v>
      </c>
    </row>
    <row r="1450" spans="1:6">
      <c r="A1450" t="s">
        <v>387</v>
      </c>
      <c r="B1450" s="2" t="s">
        <v>99</v>
      </c>
      <c r="C1450" s="3">
        <v>45031.583333333336</v>
      </c>
      <c r="D1450" t="s">
        <v>23</v>
      </c>
      <c r="E1450" t="s">
        <v>24</v>
      </c>
      <c r="F1450" t="s">
        <v>10</v>
      </c>
    </row>
    <row r="1451" spans="1:6">
      <c r="A1451" t="s">
        <v>384</v>
      </c>
      <c r="B1451" s="2" t="s">
        <v>99</v>
      </c>
      <c r="C1451" s="3">
        <v>45031.583333333336</v>
      </c>
      <c r="D1451" t="s">
        <v>72</v>
      </c>
      <c r="E1451" t="s">
        <v>39</v>
      </c>
      <c r="F1451" t="s">
        <v>461</v>
      </c>
    </row>
    <row r="1452" spans="1:6">
      <c r="A1452" t="s">
        <v>392</v>
      </c>
      <c r="B1452" s="2" t="s">
        <v>103</v>
      </c>
      <c r="C1452" s="3">
        <v>45038.583333333336</v>
      </c>
      <c r="D1452" t="s">
        <v>471</v>
      </c>
      <c r="E1452" t="s">
        <v>472</v>
      </c>
      <c r="F1452" t="s">
        <v>24</v>
      </c>
    </row>
    <row r="1453" spans="1:6">
      <c r="A1453" t="s">
        <v>397</v>
      </c>
      <c r="B1453" s="2" t="s">
        <v>103</v>
      </c>
      <c r="C1453" s="3">
        <v>45038.583333333336</v>
      </c>
      <c r="D1453" t="s">
        <v>55</v>
      </c>
      <c r="E1453" t="s">
        <v>10</v>
      </c>
      <c r="F1453" t="s">
        <v>15</v>
      </c>
    </row>
    <row r="1454" spans="1:6">
      <c r="A1454" t="s">
        <v>395</v>
      </c>
      <c r="B1454" s="2" t="s">
        <v>103</v>
      </c>
      <c r="C1454" s="3">
        <v>45038.583333333336</v>
      </c>
      <c r="D1454" t="s">
        <v>460</v>
      </c>
      <c r="E1454" t="s">
        <v>461</v>
      </c>
      <c r="F1454" t="s">
        <v>70</v>
      </c>
    </row>
    <row r="1455" spans="1:6">
      <c r="A1455" t="s">
        <v>389</v>
      </c>
      <c r="B1455" s="2" t="s">
        <v>103</v>
      </c>
      <c r="C1455" s="3">
        <v>45038.583333333336</v>
      </c>
      <c r="D1455" t="s">
        <v>41</v>
      </c>
      <c r="E1455" t="s">
        <v>42</v>
      </c>
      <c r="F1455" t="s">
        <v>73</v>
      </c>
    </row>
    <row r="1456" spans="1:6">
      <c r="A1456" t="s">
        <v>394</v>
      </c>
      <c r="B1456" s="2" t="s">
        <v>103</v>
      </c>
      <c r="C1456" s="3">
        <v>45038.583333333336</v>
      </c>
      <c r="D1456" t="s">
        <v>13</v>
      </c>
      <c r="E1456" t="s">
        <v>14</v>
      </c>
      <c r="F1456" t="s">
        <v>34</v>
      </c>
    </row>
    <row r="1457" spans="1:6">
      <c r="A1457" t="s">
        <v>398</v>
      </c>
      <c r="B1457" s="2" t="s">
        <v>103</v>
      </c>
      <c r="C1457" s="3">
        <v>45038.583333333336</v>
      </c>
      <c r="D1457" t="s">
        <v>8</v>
      </c>
      <c r="E1457" t="s">
        <v>9</v>
      </c>
      <c r="F1457" t="s">
        <v>20</v>
      </c>
    </row>
    <row r="1458" spans="1:6">
      <c r="A1458" t="s">
        <v>393</v>
      </c>
      <c r="B1458" s="2" t="s">
        <v>103</v>
      </c>
      <c r="C1458" s="3">
        <v>45038.583333333336</v>
      </c>
      <c r="D1458" t="s">
        <v>65</v>
      </c>
      <c r="E1458" t="s">
        <v>30</v>
      </c>
      <c r="F1458" t="s">
        <v>39</v>
      </c>
    </row>
    <row r="1459" spans="1:6">
      <c r="A1459" t="s">
        <v>390</v>
      </c>
      <c r="B1459" s="2" t="s">
        <v>103</v>
      </c>
      <c r="C1459" s="3">
        <v>45038.583333333336</v>
      </c>
      <c r="D1459" t="s">
        <v>18</v>
      </c>
      <c r="E1459" t="s">
        <v>19</v>
      </c>
      <c r="F1459" t="s">
        <v>473</v>
      </c>
    </row>
    <row r="1460" spans="1:6">
      <c r="A1460" t="s">
        <v>428</v>
      </c>
      <c r="B1460" s="2" t="s">
        <v>103</v>
      </c>
      <c r="C1460" s="3">
        <v>45038.583333333336</v>
      </c>
      <c r="D1460" t="s">
        <v>52</v>
      </c>
      <c r="E1460" t="s">
        <v>53</v>
      </c>
      <c r="F1460" t="s">
        <v>43</v>
      </c>
    </row>
    <row r="1461" spans="1:6">
      <c r="A1461" t="s">
        <v>391</v>
      </c>
      <c r="B1461" s="2" t="s">
        <v>103</v>
      </c>
      <c r="C1461" s="3">
        <v>45038.583333333336</v>
      </c>
      <c r="D1461" t="s">
        <v>61</v>
      </c>
      <c r="E1461" t="s">
        <v>25</v>
      </c>
      <c r="F1461" t="s">
        <v>33</v>
      </c>
    </row>
    <row r="1462" spans="1:6">
      <c r="A1462" t="s">
        <v>399</v>
      </c>
      <c r="B1462" s="2" t="s">
        <v>92</v>
      </c>
      <c r="C1462" s="3">
        <v>45041.78125</v>
      </c>
      <c r="D1462" t="s">
        <v>47</v>
      </c>
      <c r="E1462" t="s">
        <v>34</v>
      </c>
      <c r="F1462" t="s">
        <v>25</v>
      </c>
    </row>
    <row r="1463" spans="1:6">
      <c r="A1463" t="s">
        <v>405</v>
      </c>
      <c r="B1463" s="2" t="s">
        <v>92</v>
      </c>
      <c r="C1463" s="3">
        <v>45041.78125</v>
      </c>
      <c r="D1463" t="s">
        <v>50</v>
      </c>
      <c r="E1463" t="s">
        <v>20</v>
      </c>
      <c r="F1463" t="s">
        <v>30</v>
      </c>
    </row>
    <row r="1464" spans="1:6">
      <c r="A1464" t="s">
        <v>342</v>
      </c>
      <c r="B1464" s="2" t="s">
        <v>92</v>
      </c>
      <c r="C1464" s="3">
        <v>45041.78125</v>
      </c>
      <c r="D1464" t="s">
        <v>474</v>
      </c>
      <c r="E1464" t="s">
        <v>473</v>
      </c>
      <c r="F1464" t="s">
        <v>42</v>
      </c>
    </row>
    <row r="1465" spans="1:6">
      <c r="A1465" t="s">
        <v>404</v>
      </c>
      <c r="B1465" s="2" t="s">
        <v>92</v>
      </c>
      <c r="C1465" s="3">
        <v>45041.78125</v>
      </c>
      <c r="D1465" t="s">
        <v>32</v>
      </c>
      <c r="E1465" t="s">
        <v>33</v>
      </c>
      <c r="F1465" t="s">
        <v>53</v>
      </c>
    </row>
    <row r="1466" spans="1:6">
      <c r="A1466" t="s">
        <v>406</v>
      </c>
      <c r="B1466" s="2" t="s">
        <v>92</v>
      </c>
      <c r="C1466" s="3">
        <v>45041.78125</v>
      </c>
      <c r="D1466" t="s">
        <v>23</v>
      </c>
      <c r="E1466" t="s">
        <v>24</v>
      </c>
      <c r="F1466" t="s">
        <v>19</v>
      </c>
    </row>
    <row r="1467" spans="1:6">
      <c r="A1467" t="s">
        <v>400</v>
      </c>
      <c r="B1467" s="2" t="s">
        <v>92</v>
      </c>
      <c r="C1467" s="3">
        <v>45041.78125</v>
      </c>
      <c r="D1467" t="s">
        <v>72</v>
      </c>
      <c r="E1467" t="s">
        <v>39</v>
      </c>
      <c r="F1467" t="s">
        <v>14</v>
      </c>
    </row>
    <row r="1468" spans="1:6">
      <c r="A1468" t="s">
        <v>354</v>
      </c>
      <c r="B1468" s="2" t="s">
        <v>92</v>
      </c>
      <c r="C1468" s="3">
        <v>45041.791666666664</v>
      </c>
      <c r="D1468" t="s">
        <v>69</v>
      </c>
      <c r="E1468" t="s">
        <v>70</v>
      </c>
      <c r="F1468" t="s">
        <v>9</v>
      </c>
    </row>
    <row r="1469" spans="1:6">
      <c r="A1469" t="s">
        <v>402</v>
      </c>
      <c r="B1469" s="2" t="s">
        <v>92</v>
      </c>
      <c r="C1469" s="3">
        <v>45042.78125</v>
      </c>
      <c r="D1469" t="s">
        <v>63</v>
      </c>
      <c r="E1469" t="s">
        <v>43</v>
      </c>
      <c r="F1469" t="s">
        <v>461</v>
      </c>
    </row>
    <row r="1470" spans="1:6">
      <c r="A1470" t="s">
        <v>401</v>
      </c>
      <c r="B1470" s="2" t="s">
        <v>92</v>
      </c>
      <c r="C1470" s="3">
        <v>45042.78125</v>
      </c>
      <c r="D1470" t="s">
        <v>58</v>
      </c>
      <c r="E1470" t="s">
        <v>15</v>
      </c>
      <c r="F1470" t="s">
        <v>472</v>
      </c>
    </row>
    <row r="1471" spans="1:6">
      <c r="A1471" t="s">
        <v>403</v>
      </c>
      <c r="B1471" s="2" t="s">
        <v>92</v>
      </c>
      <c r="C1471" s="3">
        <v>45042.791666666664</v>
      </c>
      <c r="D1471" t="s">
        <v>86</v>
      </c>
      <c r="E1471" t="s">
        <v>73</v>
      </c>
      <c r="F1471" t="s">
        <v>10</v>
      </c>
    </row>
    <row r="1472" spans="1:6">
      <c r="A1472" t="s">
        <v>409</v>
      </c>
      <c r="B1472" s="2" t="s">
        <v>93</v>
      </c>
      <c r="C1472" s="3">
        <v>45045.583333333336</v>
      </c>
      <c r="D1472" t="s">
        <v>471</v>
      </c>
      <c r="E1472" t="s">
        <v>472</v>
      </c>
      <c r="F1472" t="s">
        <v>20</v>
      </c>
    </row>
    <row r="1473" spans="1:6">
      <c r="A1473" t="s">
        <v>415</v>
      </c>
      <c r="B1473" s="2" t="s">
        <v>93</v>
      </c>
      <c r="C1473" s="3">
        <v>45045.583333333336</v>
      </c>
      <c r="D1473" t="s">
        <v>55</v>
      </c>
      <c r="E1473" t="s">
        <v>10</v>
      </c>
      <c r="F1473" t="s">
        <v>43</v>
      </c>
    </row>
    <row r="1474" spans="1:6">
      <c r="A1474" t="s">
        <v>410</v>
      </c>
      <c r="B1474" s="2" t="s">
        <v>93</v>
      </c>
      <c r="C1474" s="3">
        <v>45045.583333333336</v>
      </c>
      <c r="D1474" t="s">
        <v>460</v>
      </c>
      <c r="E1474" t="s">
        <v>461</v>
      </c>
      <c r="F1474" t="s">
        <v>473</v>
      </c>
    </row>
    <row r="1475" spans="1:6">
      <c r="A1475" t="s">
        <v>408</v>
      </c>
      <c r="B1475" s="2" t="s">
        <v>93</v>
      </c>
      <c r="C1475" s="3">
        <v>45045.583333333336</v>
      </c>
      <c r="D1475" t="s">
        <v>41</v>
      </c>
      <c r="E1475" t="s">
        <v>42</v>
      </c>
      <c r="F1475" t="s">
        <v>39</v>
      </c>
    </row>
    <row r="1476" spans="1:6">
      <c r="A1476" t="s">
        <v>411</v>
      </c>
      <c r="B1476" s="2" t="s">
        <v>93</v>
      </c>
      <c r="C1476" s="3">
        <v>45045.583333333336</v>
      </c>
      <c r="D1476" t="s">
        <v>13</v>
      </c>
      <c r="E1476" t="s">
        <v>14</v>
      </c>
      <c r="F1476" t="s">
        <v>24</v>
      </c>
    </row>
    <row r="1477" spans="1:6">
      <c r="A1477" t="s">
        <v>431</v>
      </c>
      <c r="B1477" s="2" t="s">
        <v>93</v>
      </c>
      <c r="C1477" s="3">
        <v>45045.583333333336</v>
      </c>
      <c r="D1477" t="s">
        <v>8</v>
      </c>
      <c r="E1477" t="s">
        <v>9</v>
      </c>
      <c r="F1477" t="s">
        <v>73</v>
      </c>
    </row>
    <row r="1478" spans="1:6">
      <c r="A1478" t="s">
        <v>412</v>
      </c>
      <c r="B1478" s="2" t="s">
        <v>93</v>
      </c>
      <c r="C1478" s="3">
        <v>45045.583333333336</v>
      </c>
      <c r="D1478" t="s">
        <v>65</v>
      </c>
      <c r="E1478" t="s">
        <v>30</v>
      </c>
      <c r="F1478" t="s">
        <v>34</v>
      </c>
    </row>
    <row r="1479" spans="1:6">
      <c r="A1479" t="s">
        <v>407</v>
      </c>
      <c r="B1479" s="2" t="s">
        <v>93</v>
      </c>
      <c r="C1479" s="3">
        <v>45045.583333333336</v>
      </c>
      <c r="D1479" t="s">
        <v>18</v>
      </c>
      <c r="E1479" t="s">
        <v>19</v>
      </c>
      <c r="F1479" t="s">
        <v>33</v>
      </c>
    </row>
    <row r="1480" spans="1:6">
      <c r="A1480" t="s">
        <v>413</v>
      </c>
      <c r="B1480" s="2" t="s">
        <v>93</v>
      </c>
      <c r="C1480" s="3">
        <v>45045.583333333336</v>
      </c>
      <c r="D1480" t="s">
        <v>52</v>
      </c>
      <c r="E1480" t="s">
        <v>53</v>
      </c>
      <c r="F1480" t="s">
        <v>70</v>
      </c>
    </row>
    <row r="1481" spans="1:6">
      <c r="A1481" t="s">
        <v>414</v>
      </c>
      <c r="B1481" s="2" t="s">
        <v>93</v>
      </c>
      <c r="C1481" s="3">
        <v>45045.583333333336</v>
      </c>
      <c r="D1481" t="s">
        <v>61</v>
      </c>
      <c r="E1481" t="s">
        <v>25</v>
      </c>
      <c r="F1481" t="s">
        <v>15</v>
      </c>
    </row>
    <row r="1482" spans="1:6">
      <c r="A1482" t="s">
        <v>425</v>
      </c>
      <c r="B1482" s="2" t="s">
        <v>94</v>
      </c>
      <c r="C1482" s="3">
        <v>45052.583333333336</v>
      </c>
      <c r="D1482" t="s">
        <v>471</v>
      </c>
      <c r="E1482" t="s">
        <v>472</v>
      </c>
      <c r="F1482" t="s">
        <v>43</v>
      </c>
    </row>
    <row r="1483" spans="1:6">
      <c r="A1483" t="s">
        <v>423</v>
      </c>
      <c r="B1483" s="2" t="s">
        <v>94</v>
      </c>
      <c r="C1483" s="3">
        <v>45052.583333333336</v>
      </c>
      <c r="D1483" t="s">
        <v>41</v>
      </c>
      <c r="E1483" t="s">
        <v>42</v>
      </c>
      <c r="F1483" t="s">
        <v>34</v>
      </c>
    </row>
    <row r="1484" spans="1:6">
      <c r="A1484" t="s">
        <v>426</v>
      </c>
      <c r="B1484" s="2" t="s">
        <v>94</v>
      </c>
      <c r="C1484" s="3">
        <v>45052.583333333336</v>
      </c>
      <c r="D1484" t="s">
        <v>8</v>
      </c>
      <c r="E1484" t="s">
        <v>9</v>
      </c>
      <c r="F1484" t="s">
        <v>30</v>
      </c>
    </row>
    <row r="1485" spans="1:6">
      <c r="A1485" t="s">
        <v>418</v>
      </c>
      <c r="B1485" s="2" t="s">
        <v>94</v>
      </c>
      <c r="C1485" s="3">
        <v>45052.583333333336</v>
      </c>
      <c r="D1485" t="s">
        <v>18</v>
      </c>
      <c r="E1485" t="s">
        <v>19</v>
      </c>
      <c r="F1485" t="s">
        <v>461</v>
      </c>
    </row>
    <row r="1486" spans="1:6">
      <c r="A1486" t="s">
        <v>416</v>
      </c>
      <c r="B1486" s="2" t="s">
        <v>94</v>
      </c>
      <c r="C1486" s="3">
        <v>45052.583333333336</v>
      </c>
      <c r="D1486" t="s">
        <v>86</v>
      </c>
      <c r="E1486" t="s">
        <v>73</v>
      </c>
      <c r="F1486" t="s">
        <v>20</v>
      </c>
    </row>
    <row r="1487" spans="1:6">
      <c r="A1487" t="s">
        <v>421</v>
      </c>
      <c r="B1487" s="2" t="s">
        <v>94</v>
      </c>
      <c r="C1487" s="3">
        <v>45052.583333333336</v>
      </c>
      <c r="D1487" t="s">
        <v>61</v>
      </c>
      <c r="E1487" t="s">
        <v>25</v>
      </c>
      <c r="F1487" t="s">
        <v>10</v>
      </c>
    </row>
    <row r="1488" spans="1:6">
      <c r="A1488" t="s">
        <v>420</v>
      </c>
      <c r="B1488" s="2" t="s">
        <v>94</v>
      </c>
      <c r="C1488" s="3">
        <v>45052.583333333336</v>
      </c>
      <c r="D1488" t="s">
        <v>474</v>
      </c>
      <c r="E1488" t="s">
        <v>473</v>
      </c>
      <c r="F1488" t="s">
        <v>15</v>
      </c>
    </row>
    <row r="1489" spans="1:6">
      <c r="A1489" t="s">
        <v>419</v>
      </c>
      <c r="B1489" s="2" t="s">
        <v>94</v>
      </c>
      <c r="C1489" s="3">
        <v>45052.583333333336</v>
      </c>
      <c r="D1489" t="s">
        <v>32</v>
      </c>
      <c r="E1489" t="s">
        <v>33</v>
      </c>
      <c r="F1489" t="s">
        <v>14</v>
      </c>
    </row>
    <row r="1490" spans="1:6">
      <c r="A1490" t="s">
        <v>424</v>
      </c>
      <c r="B1490" s="2" t="s">
        <v>94</v>
      </c>
      <c r="C1490" s="3">
        <v>45052.583333333336</v>
      </c>
      <c r="D1490" t="s">
        <v>23</v>
      </c>
      <c r="E1490" t="s">
        <v>24</v>
      </c>
      <c r="F1490" t="s">
        <v>53</v>
      </c>
    </row>
    <row r="1491" spans="1:6">
      <c r="A1491" t="s">
        <v>422</v>
      </c>
      <c r="B1491" s="2" t="s">
        <v>94</v>
      </c>
      <c r="C1491" s="3">
        <v>45052.583333333336</v>
      </c>
      <c r="D1491" t="s">
        <v>72</v>
      </c>
      <c r="E1491" t="s">
        <v>39</v>
      </c>
      <c r="F1491" t="s">
        <v>70</v>
      </c>
    </row>
    <row r="1492" spans="1:6">
      <c r="A1492" t="s">
        <v>435</v>
      </c>
      <c r="B1492" s="2" t="s">
        <v>96</v>
      </c>
      <c r="C1492" s="3">
        <v>45059.583333333336</v>
      </c>
      <c r="D1492" t="s">
        <v>55</v>
      </c>
      <c r="E1492" t="s">
        <v>10</v>
      </c>
      <c r="F1492" t="s">
        <v>42</v>
      </c>
    </row>
    <row r="1493" spans="1:6">
      <c r="A1493" t="s">
        <v>433</v>
      </c>
      <c r="B1493" s="2" t="s">
        <v>96</v>
      </c>
      <c r="C1493" s="3">
        <v>45059.583333333336</v>
      </c>
      <c r="D1493" t="s">
        <v>69</v>
      </c>
      <c r="E1493" t="s">
        <v>70</v>
      </c>
      <c r="F1493" t="s">
        <v>33</v>
      </c>
    </row>
    <row r="1494" spans="1:6">
      <c r="A1494" t="s">
        <v>439</v>
      </c>
      <c r="B1494" s="2" t="s">
        <v>96</v>
      </c>
      <c r="C1494" s="3">
        <v>45059.583333333336</v>
      </c>
      <c r="D1494" t="s">
        <v>460</v>
      </c>
      <c r="E1494" t="s">
        <v>461</v>
      </c>
      <c r="F1494" t="s">
        <v>24</v>
      </c>
    </row>
    <row r="1495" spans="1:6">
      <c r="A1495" t="s">
        <v>427</v>
      </c>
      <c r="B1495" s="2" t="s">
        <v>96</v>
      </c>
      <c r="C1495" s="3">
        <v>45059.583333333336</v>
      </c>
      <c r="D1495" t="s">
        <v>63</v>
      </c>
      <c r="E1495" t="s">
        <v>43</v>
      </c>
      <c r="F1495" t="s">
        <v>473</v>
      </c>
    </row>
    <row r="1496" spans="1:6">
      <c r="A1496" t="s">
        <v>438</v>
      </c>
      <c r="B1496" s="2" t="s">
        <v>96</v>
      </c>
      <c r="C1496" s="3">
        <v>45059.583333333336</v>
      </c>
      <c r="D1496" t="s">
        <v>13</v>
      </c>
      <c r="E1496" t="s">
        <v>14</v>
      </c>
      <c r="F1496" t="s">
        <v>472</v>
      </c>
    </row>
    <row r="1497" spans="1:6">
      <c r="A1497" t="s">
        <v>429</v>
      </c>
      <c r="B1497" s="2" t="s">
        <v>96</v>
      </c>
      <c r="C1497" s="3">
        <v>45059.583333333336</v>
      </c>
      <c r="D1497" t="s">
        <v>47</v>
      </c>
      <c r="E1497" t="s">
        <v>34</v>
      </c>
      <c r="F1497" t="s">
        <v>73</v>
      </c>
    </row>
    <row r="1498" spans="1:6">
      <c r="A1498" t="s">
        <v>432</v>
      </c>
      <c r="B1498" s="2" t="s">
        <v>96</v>
      </c>
      <c r="C1498" s="3">
        <v>45059.583333333336</v>
      </c>
      <c r="D1498" t="s">
        <v>50</v>
      </c>
      <c r="E1498" t="s">
        <v>20</v>
      </c>
      <c r="F1498" t="s">
        <v>25</v>
      </c>
    </row>
    <row r="1499" spans="1:6">
      <c r="A1499" t="s">
        <v>434</v>
      </c>
      <c r="B1499" s="2" t="s">
        <v>96</v>
      </c>
      <c r="C1499" s="3">
        <v>45059.583333333336</v>
      </c>
      <c r="D1499" t="s">
        <v>65</v>
      </c>
      <c r="E1499" t="s">
        <v>30</v>
      </c>
      <c r="F1499" t="s">
        <v>19</v>
      </c>
    </row>
    <row r="1500" spans="1:6">
      <c r="A1500" t="s">
        <v>437</v>
      </c>
      <c r="B1500" s="2" t="s">
        <v>96</v>
      </c>
      <c r="C1500" s="3">
        <v>45059.583333333336</v>
      </c>
      <c r="D1500" t="s">
        <v>52</v>
      </c>
      <c r="E1500" t="s">
        <v>53</v>
      </c>
      <c r="F1500" t="s">
        <v>39</v>
      </c>
    </row>
    <row r="1501" spans="1:6">
      <c r="A1501" t="s">
        <v>436</v>
      </c>
      <c r="B1501" s="2" t="s">
        <v>96</v>
      </c>
      <c r="C1501" s="3">
        <v>45059.583333333336</v>
      </c>
      <c r="D1501" t="s">
        <v>58</v>
      </c>
      <c r="E1501" t="s">
        <v>15</v>
      </c>
      <c r="F1501" t="s">
        <v>9</v>
      </c>
    </row>
    <row r="1502" spans="1:6">
      <c r="A1502" t="s">
        <v>442</v>
      </c>
      <c r="B1502" s="2" t="s">
        <v>101</v>
      </c>
      <c r="C1502" s="3">
        <v>45066.583333333336</v>
      </c>
      <c r="D1502" t="s">
        <v>471</v>
      </c>
      <c r="E1502" t="s">
        <v>472</v>
      </c>
      <c r="F1502" t="s">
        <v>53</v>
      </c>
    </row>
    <row r="1503" spans="1:6">
      <c r="A1503" t="s">
        <v>448</v>
      </c>
      <c r="B1503" s="2" t="s">
        <v>101</v>
      </c>
      <c r="C1503" s="3">
        <v>45066.583333333336</v>
      </c>
      <c r="D1503" t="s">
        <v>41</v>
      </c>
      <c r="E1503" t="s">
        <v>42</v>
      </c>
      <c r="F1503" t="s">
        <v>15</v>
      </c>
    </row>
    <row r="1504" spans="1:6">
      <c r="A1504" t="s">
        <v>443</v>
      </c>
      <c r="B1504" s="2" t="s">
        <v>101</v>
      </c>
      <c r="C1504" s="3">
        <v>45066.583333333336</v>
      </c>
      <c r="D1504" t="s">
        <v>8</v>
      </c>
      <c r="E1504" t="s">
        <v>9</v>
      </c>
      <c r="F1504" t="s">
        <v>14</v>
      </c>
    </row>
    <row r="1505" spans="1:6">
      <c r="A1505" t="s">
        <v>447</v>
      </c>
      <c r="B1505" s="2" t="s">
        <v>101</v>
      </c>
      <c r="C1505" s="3">
        <v>45066.583333333336</v>
      </c>
      <c r="D1505" t="s">
        <v>18</v>
      </c>
      <c r="E1505" t="s">
        <v>19</v>
      </c>
      <c r="F1505" t="s">
        <v>70</v>
      </c>
    </row>
    <row r="1506" spans="1:6">
      <c r="A1506" t="s">
        <v>444</v>
      </c>
      <c r="B1506" s="2" t="s">
        <v>101</v>
      </c>
      <c r="C1506" s="3">
        <v>45066.583333333336</v>
      </c>
      <c r="D1506" t="s">
        <v>86</v>
      </c>
      <c r="E1506" t="s">
        <v>73</v>
      </c>
      <c r="F1506" t="s">
        <v>43</v>
      </c>
    </row>
    <row r="1507" spans="1:6">
      <c r="A1507" t="s">
        <v>440</v>
      </c>
      <c r="B1507" s="2" t="s">
        <v>101</v>
      </c>
      <c r="C1507" s="3">
        <v>45066.583333333336</v>
      </c>
      <c r="D1507" t="s">
        <v>61</v>
      </c>
      <c r="E1507" t="s">
        <v>25</v>
      </c>
      <c r="F1507" t="s">
        <v>30</v>
      </c>
    </row>
    <row r="1508" spans="1:6">
      <c r="A1508" t="s">
        <v>445</v>
      </c>
      <c r="B1508" s="2" t="s">
        <v>101</v>
      </c>
      <c r="C1508" s="3">
        <v>45066.583333333336</v>
      </c>
      <c r="D1508" t="s">
        <v>474</v>
      </c>
      <c r="E1508" t="s">
        <v>473</v>
      </c>
      <c r="F1508" t="s">
        <v>10</v>
      </c>
    </row>
    <row r="1509" spans="1:6">
      <c r="A1509" t="s">
        <v>441</v>
      </c>
      <c r="B1509" s="2" t="s">
        <v>101</v>
      </c>
      <c r="C1509" s="3">
        <v>45066.583333333336</v>
      </c>
      <c r="D1509" t="s">
        <v>32</v>
      </c>
      <c r="E1509" t="s">
        <v>33</v>
      </c>
      <c r="F1509" t="s">
        <v>461</v>
      </c>
    </row>
    <row r="1510" spans="1:6">
      <c r="A1510" t="s">
        <v>446</v>
      </c>
      <c r="B1510" s="2" t="s">
        <v>101</v>
      </c>
      <c r="C1510" s="3">
        <v>45066.583333333336</v>
      </c>
      <c r="D1510" t="s">
        <v>23</v>
      </c>
      <c r="E1510" t="s">
        <v>24</v>
      </c>
      <c r="F1510" t="s">
        <v>20</v>
      </c>
    </row>
    <row r="1511" spans="1:6">
      <c r="A1511" t="s">
        <v>449</v>
      </c>
      <c r="B1511" s="2" t="s">
        <v>101</v>
      </c>
      <c r="C1511" s="3">
        <v>45066.583333333336</v>
      </c>
      <c r="D1511" t="s">
        <v>72</v>
      </c>
      <c r="E1511" t="s">
        <v>39</v>
      </c>
      <c r="F1511" t="s">
        <v>34</v>
      </c>
    </row>
    <row r="1512" spans="1:6">
      <c r="A1512" t="s">
        <v>450</v>
      </c>
      <c r="B1512" s="2" t="s">
        <v>95</v>
      </c>
      <c r="C1512" s="3">
        <v>45074.625</v>
      </c>
      <c r="D1512" t="s">
        <v>55</v>
      </c>
      <c r="E1512" t="s">
        <v>10</v>
      </c>
      <c r="F1512" t="s">
        <v>39</v>
      </c>
    </row>
    <row r="1513" spans="1:6">
      <c r="A1513" t="s">
        <v>451</v>
      </c>
      <c r="B1513" s="2" t="s">
        <v>95</v>
      </c>
      <c r="C1513" s="3">
        <v>45074.625</v>
      </c>
      <c r="D1513" t="s">
        <v>69</v>
      </c>
      <c r="E1513" t="s">
        <v>70</v>
      </c>
      <c r="F1513" t="s">
        <v>42</v>
      </c>
    </row>
    <row r="1514" spans="1:6">
      <c r="A1514" t="s">
        <v>452</v>
      </c>
      <c r="B1514" s="2" t="s">
        <v>95</v>
      </c>
      <c r="C1514" s="3">
        <v>45074.625</v>
      </c>
      <c r="D1514" t="s">
        <v>460</v>
      </c>
      <c r="E1514" t="s">
        <v>461</v>
      </c>
      <c r="F1514" t="s">
        <v>73</v>
      </c>
    </row>
    <row r="1515" spans="1:6">
      <c r="A1515" t="s">
        <v>453</v>
      </c>
      <c r="B1515" s="2" t="s">
        <v>95</v>
      </c>
      <c r="C1515" s="3">
        <v>45074.625</v>
      </c>
      <c r="D1515" t="s">
        <v>63</v>
      </c>
      <c r="E1515" t="s">
        <v>43</v>
      </c>
      <c r="F1515" t="s">
        <v>25</v>
      </c>
    </row>
    <row r="1516" spans="1:6">
      <c r="A1516" t="s">
        <v>454</v>
      </c>
      <c r="B1516" s="2" t="s">
        <v>95</v>
      </c>
      <c r="C1516" s="3">
        <v>45074.625</v>
      </c>
      <c r="D1516" t="s">
        <v>13</v>
      </c>
      <c r="E1516" t="s">
        <v>14</v>
      </c>
      <c r="F1516" t="s">
        <v>473</v>
      </c>
    </row>
    <row r="1517" spans="1:6">
      <c r="A1517" t="s">
        <v>455</v>
      </c>
      <c r="B1517" s="2" t="s">
        <v>95</v>
      </c>
      <c r="C1517" s="3">
        <v>45074.625</v>
      </c>
      <c r="D1517" t="s">
        <v>47</v>
      </c>
      <c r="E1517" t="s">
        <v>34</v>
      </c>
      <c r="F1517" t="s">
        <v>472</v>
      </c>
    </row>
    <row r="1518" spans="1:6">
      <c r="A1518" t="s">
        <v>456</v>
      </c>
      <c r="B1518" s="2" t="s">
        <v>95</v>
      </c>
      <c r="C1518" s="3">
        <v>45074.625</v>
      </c>
      <c r="D1518" t="s">
        <v>50</v>
      </c>
      <c r="E1518" t="s">
        <v>20</v>
      </c>
      <c r="F1518" t="s">
        <v>33</v>
      </c>
    </row>
    <row r="1519" spans="1:6">
      <c r="A1519" t="s">
        <v>457</v>
      </c>
      <c r="B1519" s="2" t="s">
        <v>95</v>
      </c>
      <c r="C1519" s="3">
        <v>45074.625</v>
      </c>
      <c r="D1519" t="s">
        <v>65</v>
      </c>
      <c r="E1519" t="s">
        <v>30</v>
      </c>
      <c r="F1519" t="s">
        <v>24</v>
      </c>
    </row>
    <row r="1520" spans="1:6">
      <c r="A1520" t="s">
        <v>458</v>
      </c>
      <c r="B1520" s="2" t="s">
        <v>95</v>
      </c>
      <c r="C1520" s="3">
        <v>45074.625</v>
      </c>
      <c r="D1520" t="s">
        <v>52</v>
      </c>
      <c r="E1520" t="s">
        <v>53</v>
      </c>
      <c r="F1520" t="s">
        <v>9</v>
      </c>
    </row>
    <row r="1521" spans="1:6">
      <c r="A1521" t="s">
        <v>459</v>
      </c>
      <c r="B1521" s="2" t="s">
        <v>95</v>
      </c>
      <c r="C1521" s="3">
        <v>45074.625</v>
      </c>
      <c r="D1521" t="s">
        <v>58</v>
      </c>
      <c r="E1521" t="s">
        <v>15</v>
      </c>
      <c r="F1521" t="s">
        <v>19</v>
      </c>
    </row>
  </sheetData>
  <phoneticPr fontId="4" type="noConversion"/>
  <printOptions horizontalCentered="1"/>
  <pageMargins left="0.7" right="0.7" top="0.75" bottom="0.75" header="0.3" footer="0.3"/>
  <pageSetup orientation="landscape"/>
  <headerFooter>
    <oddHeader>&amp;C&amp;20&amp;U&amp;"Arial,Regular Bold"English Premier League 2020/21 Fixture</oddHeader>
    <oddFooter>&amp;L&amp;F&amp;C&amp;A&amp;RPage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2550C-F9F3-4C5C-B9D9-D789988D25B1}">
  <dimension ref="B4:C41"/>
  <sheetViews>
    <sheetView tabSelected="1" workbookViewId="0">
      <selection activeCell="B5" sqref="B5"/>
    </sheetView>
  </sheetViews>
  <sheetFormatPr defaultRowHeight="15"/>
  <cols>
    <col min="2" max="2" width="43.42578125" bestFit="1" customWidth="1"/>
  </cols>
  <sheetData>
    <row r="4" spans="2:2">
      <c r="B4" s="17" t="s">
        <v>742</v>
      </c>
    </row>
    <row r="5" spans="2:2">
      <c r="B5" s="5" t="s">
        <v>743</v>
      </c>
    </row>
    <row r="6" spans="2:2">
      <c r="B6" t="s">
        <v>717</v>
      </c>
    </row>
    <row r="7" spans="2:2">
      <c r="B7" t="s">
        <v>716</v>
      </c>
    </row>
    <row r="8" spans="2:2">
      <c r="B8" t="s">
        <v>718</v>
      </c>
    </row>
    <row r="10" spans="2:2">
      <c r="B10" s="17" t="s">
        <v>719</v>
      </c>
    </row>
    <row r="11" spans="2:2">
      <c r="B11" t="s">
        <v>720</v>
      </c>
    </row>
    <row r="12" spans="2:2">
      <c r="B12" t="s">
        <v>721</v>
      </c>
    </row>
    <row r="13" spans="2:2">
      <c r="B13" t="s">
        <v>722</v>
      </c>
    </row>
    <row r="21" spans="2:3">
      <c r="B21" s="30" t="s">
        <v>723</v>
      </c>
    </row>
    <row r="22" spans="2:3">
      <c r="C22" s="30" t="s">
        <v>724</v>
      </c>
    </row>
    <row r="23" spans="2:3">
      <c r="B23" s="30" t="s">
        <v>725</v>
      </c>
    </row>
    <row r="24" spans="2:3">
      <c r="B24" s="30"/>
    </row>
    <row r="25" spans="2:3">
      <c r="B25" s="30" t="s">
        <v>726</v>
      </c>
    </row>
    <row r="26" spans="2:3">
      <c r="B26" s="30" t="s">
        <v>727</v>
      </c>
    </row>
    <row r="27" spans="2:3">
      <c r="B27" s="30" t="s">
        <v>728</v>
      </c>
    </row>
    <row r="28" spans="2:3">
      <c r="B28" s="30" t="s">
        <v>729</v>
      </c>
    </row>
    <row r="29" spans="2:3">
      <c r="B29" s="30" t="s">
        <v>730</v>
      </c>
    </row>
    <row r="30" spans="2:3">
      <c r="B30" s="30" t="s">
        <v>731</v>
      </c>
    </row>
    <row r="31" spans="2:3">
      <c r="B31" s="30" t="s">
        <v>732</v>
      </c>
    </row>
    <row r="32" spans="2:3">
      <c r="B32" s="30" t="s">
        <v>733</v>
      </c>
    </row>
    <row r="33" spans="2:2">
      <c r="B33" s="30" t="s">
        <v>734</v>
      </c>
    </row>
    <row r="34" spans="2:2">
      <c r="B34" s="30" t="s">
        <v>735</v>
      </c>
    </row>
    <row r="35" spans="2:2">
      <c r="B35" s="30" t="s">
        <v>736</v>
      </c>
    </row>
    <row r="36" spans="2:2">
      <c r="B36" s="30" t="s">
        <v>737</v>
      </c>
    </row>
    <row r="37" spans="2:2">
      <c r="B37" s="30" t="s">
        <v>738</v>
      </c>
    </row>
    <row r="38" spans="2:2">
      <c r="B38" s="30" t="s">
        <v>739</v>
      </c>
    </row>
    <row r="39" spans="2:2">
      <c r="B39" s="30" t="s">
        <v>740</v>
      </c>
    </row>
    <row r="40" spans="2:2">
      <c r="B40" s="30"/>
    </row>
    <row r="41" spans="2:2">
      <c r="B41" s="30" t="s">
        <v>741</v>
      </c>
    </row>
  </sheetData>
  <pageMargins left="0.7" right="0.7" top="0.75" bottom="0.75" header="0.3" footer="0.3"/>
  <pageSetup orientation="portrait" horizontalDpi="4294967292"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66F45-917E-42C6-AC9F-05B51B97DCFF}">
  <dimension ref="A1:J1521"/>
  <sheetViews>
    <sheetView workbookViewId="0">
      <selection activeCell="M14" sqref="M14"/>
    </sheetView>
  </sheetViews>
  <sheetFormatPr defaultRowHeight="15"/>
  <cols>
    <col min="1" max="1" width="15" customWidth="1"/>
    <col min="2" max="2" width="15.140625" customWidth="1"/>
    <col min="3" max="3" width="12.85546875" customWidth="1"/>
    <col min="4" max="4" width="26.42578125" customWidth="1"/>
    <col min="5" max="6" width="13.5703125" customWidth="1"/>
    <col min="7" max="7" width="17.85546875" bestFit="1" customWidth="1"/>
    <col min="8" max="8" width="8.5703125" bestFit="1" customWidth="1"/>
  </cols>
  <sheetData>
    <row r="1" spans="1:10">
      <c r="A1" s="1"/>
      <c r="B1" s="6" t="s">
        <v>479</v>
      </c>
      <c r="C1" s="6" t="s">
        <v>0</v>
      </c>
      <c r="D1" s="6" t="s">
        <v>1</v>
      </c>
      <c r="E1" s="6" t="s">
        <v>2</v>
      </c>
      <c r="F1" s="6" t="s">
        <v>3</v>
      </c>
      <c r="G1" s="6" t="s">
        <v>4</v>
      </c>
      <c r="H1" s="6" t="s">
        <v>5</v>
      </c>
      <c r="I1" s="9"/>
      <c r="J1" s="9"/>
    </row>
    <row r="2" spans="1:10">
      <c r="B2" t="s">
        <v>7</v>
      </c>
      <c r="C2" s="2" t="s">
        <v>7</v>
      </c>
      <c r="D2" s="3">
        <v>43686.833333333336</v>
      </c>
      <c r="E2" t="s">
        <v>18</v>
      </c>
      <c r="F2" t="s">
        <v>19</v>
      </c>
      <c r="G2" t="s">
        <v>466</v>
      </c>
      <c r="H2" t="s">
        <v>143</v>
      </c>
    </row>
    <row r="3" spans="1:10">
      <c r="B3" t="s">
        <v>46</v>
      </c>
      <c r="C3" s="2" t="s">
        <v>7</v>
      </c>
      <c r="D3" s="3">
        <v>43687.520833333336</v>
      </c>
      <c r="E3" t="s">
        <v>23</v>
      </c>
      <c r="F3" t="s">
        <v>24</v>
      </c>
      <c r="G3" t="s">
        <v>73</v>
      </c>
      <c r="H3" t="s">
        <v>230</v>
      </c>
    </row>
    <row r="4" spans="1:10">
      <c r="B4" t="s">
        <v>12</v>
      </c>
      <c r="C4" s="2" t="s">
        <v>7</v>
      </c>
      <c r="D4" s="3">
        <v>43687.625</v>
      </c>
      <c r="E4" t="s">
        <v>471</v>
      </c>
      <c r="F4" t="s">
        <v>472</v>
      </c>
      <c r="G4" t="s">
        <v>38</v>
      </c>
      <c r="H4" t="s">
        <v>84</v>
      </c>
    </row>
    <row r="5" spans="1:10">
      <c r="B5" t="s">
        <v>6</v>
      </c>
      <c r="C5" s="2" t="s">
        <v>7</v>
      </c>
      <c r="D5" s="3">
        <v>43687.625</v>
      </c>
      <c r="E5" t="s">
        <v>81</v>
      </c>
      <c r="F5" t="s">
        <v>66</v>
      </c>
      <c r="G5" t="s">
        <v>15</v>
      </c>
      <c r="H5" t="s">
        <v>158</v>
      </c>
    </row>
    <row r="6" spans="1:10">
      <c r="B6" t="s">
        <v>17</v>
      </c>
      <c r="C6" s="2" t="s">
        <v>7</v>
      </c>
      <c r="D6" s="3">
        <v>43687.625</v>
      </c>
      <c r="E6" t="s">
        <v>13</v>
      </c>
      <c r="F6" t="s">
        <v>14</v>
      </c>
      <c r="G6" t="s">
        <v>34</v>
      </c>
      <c r="H6" t="s">
        <v>116</v>
      </c>
    </row>
    <row r="7" spans="1:10">
      <c r="B7" t="s">
        <v>27</v>
      </c>
      <c r="C7" s="2" t="s">
        <v>7</v>
      </c>
      <c r="D7" s="3">
        <v>43687.625</v>
      </c>
      <c r="E7" t="s">
        <v>463</v>
      </c>
      <c r="F7" t="s">
        <v>464</v>
      </c>
      <c r="G7" t="s">
        <v>42</v>
      </c>
      <c r="H7" t="s">
        <v>11</v>
      </c>
    </row>
    <row r="8" spans="1:10">
      <c r="B8" t="s">
        <v>22</v>
      </c>
      <c r="C8" s="2" t="s">
        <v>7</v>
      </c>
      <c r="D8" s="3">
        <v>43687.729166666664</v>
      </c>
      <c r="E8" t="s">
        <v>32</v>
      </c>
      <c r="F8" t="s">
        <v>33</v>
      </c>
      <c r="G8" t="s">
        <v>70</v>
      </c>
      <c r="H8" t="s">
        <v>91</v>
      </c>
    </row>
    <row r="9" spans="1:10">
      <c r="B9" t="s">
        <v>31</v>
      </c>
      <c r="C9" s="2" t="s">
        <v>7</v>
      </c>
      <c r="D9" s="3">
        <v>43688.583333333336</v>
      </c>
      <c r="E9" t="s">
        <v>65</v>
      </c>
      <c r="F9" t="s">
        <v>30</v>
      </c>
      <c r="G9" t="s">
        <v>39</v>
      </c>
      <c r="H9" t="s">
        <v>116</v>
      </c>
    </row>
    <row r="10" spans="1:10">
      <c r="B10" t="s">
        <v>40</v>
      </c>
      <c r="C10" s="2" t="s">
        <v>7</v>
      </c>
      <c r="D10" s="3">
        <v>43688.583333333336</v>
      </c>
      <c r="E10" t="s">
        <v>61</v>
      </c>
      <c r="F10" t="s">
        <v>25</v>
      </c>
      <c r="G10" t="s">
        <v>10</v>
      </c>
      <c r="H10" t="s">
        <v>35</v>
      </c>
      <c r="I10" s="5"/>
    </row>
    <row r="11" spans="1:10">
      <c r="B11" t="s">
        <v>36</v>
      </c>
      <c r="C11" s="2" t="s">
        <v>7</v>
      </c>
      <c r="D11" s="3">
        <v>43688.6875</v>
      </c>
      <c r="E11" t="s">
        <v>52</v>
      </c>
      <c r="F11" t="s">
        <v>53</v>
      </c>
      <c r="G11" t="s">
        <v>43</v>
      </c>
      <c r="H11" t="s">
        <v>88</v>
      </c>
    </row>
    <row r="12" spans="1:10">
      <c r="B12" t="s">
        <v>54</v>
      </c>
      <c r="C12" s="2" t="s">
        <v>46</v>
      </c>
      <c r="D12" s="3">
        <v>43694.520833333336</v>
      </c>
      <c r="E12" t="s">
        <v>55</v>
      </c>
      <c r="F12" t="s">
        <v>10</v>
      </c>
      <c r="G12" t="s">
        <v>66</v>
      </c>
      <c r="H12" t="s">
        <v>56</v>
      </c>
    </row>
    <row r="13" spans="1:10">
      <c r="B13" t="s">
        <v>68</v>
      </c>
      <c r="C13" s="2" t="s">
        <v>46</v>
      </c>
      <c r="D13" s="3">
        <v>43694.625</v>
      </c>
      <c r="E13" t="s">
        <v>69</v>
      </c>
      <c r="F13" t="s">
        <v>70</v>
      </c>
      <c r="G13" t="s">
        <v>472</v>
      </c>
      <c r="H13" t="s">
        <v>77</v>
      </c>
    </row>
    <row r="14" spans="1:10">
      <c r="B14" t="s">
        <v>62</v>
      </c>
      <c r="C14" s="2" t="s">
        <v>46</v>
      </c>
      <c r="D14" s="3">
        <v>43694.625</v>
      </c>
      <c r="E14" t="s">
        <v>41</v>
      </c>
      <c r="F14" t="s">
        <v>42</v>
      </c>
      <c r="G14" t="s">
        <v>24</v>
      </c>
      <c r="H14" t="s">
        <v>84</v>
      </c>
    </row>
    <row r="15" spans="1:10">
      <c r="B15" t="s">
        <v>49</v>
      </c>
      <c r="C15" s="2" t="s">
        <v>46</v>
      </c>
      <c r="D15" s="3">
        <v>43694.625</v>
      </c>
      <c r="E15" t="s">
        <v>47</v>
      </c>
      <c r="F15" t="s">
        <v>34</v>
      </c>
      <c r="G15" t="s">
        <v>464</v>
      </c>
      <c r="H15" t="s">
        <v>16</v>
      </c>
    </row>
    <row r="16" spans="1:10">
      <c r="B16" t="s">
        <v>51</v>
      </c>
      <c r="C16" s="2" t="s">
        <v>46</v>
      </c>
      <c r="D16" s="3">
        <v>43694.625</v>
      </c>
      <c r="E16" t="s">
        <v>465</v>
      </c>
      <c r="F16" t="s">
        <v>466</v>
      </c>
      <c r="G16" t="s">
        <v>25</v>
      </c>
      <c r="H16" t="s">
        <v>91</v>
      </c>
    </row>
    <row r="17" spans="2:8">
      <c r="B17" t="s">
        <v>57</v>
      </c>
      <c r="C17" s="2" t="s">
        <v>46</v>
      </c>
      <c r="D17" s="3">
        <v>43694.625</v>
      </c>
      <c r="E17" t="s">
        <v>58</v>
      </c>
      <c r="F17" t="s">
        <v>15</v>
      </c>
      <c r="G17" t="s">
        <v>19</v>
      </c>
      <c r="H17" t="s">
        <v>77</v>
      </c>
    </row>
    <row r="18" spans="2:8">
      <c r="B18" t="s">
        <v>64</v>
      </c>
      <c r="C18" s="2" t="s">
        <v>46</v>
      </c>
      <c r="D18" s="3">
        <v>43694.729166666664</v>
      </c>
      <c r="E18" t="s">
        <v>86</v>
      </c>
      <c r="F18" t="s">
        <v>73</v>
      </c>
      <c r="G18" t="s">
        <v>33</v>
      </c>
      <c r="H18" t="s">
        <v>106</v>
      </c>
    </row>
    <row r="19" spans="2:8">
      <c r="B19" t="s">
        <v>60</v>
      </c>
      <c r="C19" s="2" t="s">
        <v>46</v>
      </c>
      <c r="D19" s="3">
        <v>43695.583333333336</v>
      </c>
      <c r="E19" t="s">
        <v>37</v>
      </c>
      <c r="F19" t="s">
        <v>38</v>
      </c>
      <c r="G19" t="s">
        <v>14</v>
      </c>
      <c r="H19" t="s">
        <v>16</v>
      </c>
    </row>
    <row r="20" spans="2:8">
      <c r="B20" t="s">
        <v>45</v>
      </c>
      <c r="C20" s="2" t="s">
        <v>46</v>
      </c>
      <c r="D20" s="3">
        <v>43695.6875</v>
      </c>
      <c r="E20" t="s">
        <v>63</v>
      </c>
      <c r="F20" t="s">
        <v>43</v>
      </c>
      <c r="G20" t="s">
        <v>30</v>
      </c>
      <c r="H20" t="s">
        <v>84</v>
      </c>
    </row>
    <row r="21" spans="2:8">
      <c r="B21" t="s">
        <v>71</v>
      </c>
      <c r="C21" s="2" t="s">
        <v>46</v>
      </c>
      <c r="D21" s="3">
        <v>43696.833333333336</v>
      </c>
      <c r="E21" t="s">
        <v>72</v>
      </c>
      <c r="F21" t="s">
        <v>39</v>
      </c>
      <c r="G21" t="s">
        <v>53</v>
      </c>
      <c r="H21" t="s">
        <v>84</v>
      </c>
    </row>
    <row r="22" spans="2:8">
      <c r="B22" t="s">
        <v>80</v>
      </c>
      <c r="C22" s="2" t="s">
        <v>12</v>
      </c>
      <c r="D22" s="3">
        <v>43700.833333333336</v>
      </c>
      <c r="E22" t="s">
        <v>69</v>
      </c>
      <c r="F22" t="s">
        <v>70</v>
      </c>
      <c r="G22" t="s">
        <v>34</v>
      </c>
      <c r="H22" t="s">
        <v>98</v>
      </c>
    </row>
    <row r="23" spans="2:8">
      <c r="B23" t="s">
        <v>85</v>
      </c>
      <c r="C23" s="2" t="s">
        <v>12</v>
      </c>
      <c r="D23" s="3">
        <v>43701.520833333336</v>
      </c>
      <c r="E23" t="s">
        <v>465</v>
      </c>
      <c r="F23" t="s">
        <v>466</v>
      </c>
      <c r="G23" t="s">
        <v>43</v>
      </c>
      <c r="H23" t="s">
        <v>75</v>
      </c>
    </row>
    <row r="24" spans="2:8">
      <c r="B24" t="s">
        <v>76</v>
      </c>
      <c r="C24" s="2" t="s">
        <v>12</v>
      </c>
      <c r="D24" s="3">
        <v>43701.625</v>
      </c>
      <c r="E24" t="s">
        <v>41</v>
      </c>
      <c r="F24" t="s">
        <v>42</v>
      </c>
      <c r="G24" t="s">
        <v>15</v>
      </c>
      <c r="H24" t="s">
        <v>26</v>
      </c>
    </row>
    <row r="25" spans="2:8">
      <c r="B25" t="s">
        <v>90</v>
      </c>
      <c r="C25" s="2" t="s">
        <v>12</v>
      </c>
      <c r="D25" s="3">
        <v>43701.625</v>
      </c>
      <c r="E25" t="s">
        <v>52</v>
      </c>
      <c r="F25" t="s">
        <v>53</v>
      </c>
      <c r="G25" t="s">
        <v>14</v>
      </c>
      <c r="H25" t="s">
        <v>77</v>
      </c>
    </row>
    <row r="26" spans="2:8">
      <c r="B26" t="s">
        <v>82</v>
      </c>
      <c r="C26" s="2" t="s">
        <v>12</v>
      </c>
      <c r="D26" s="3">
        <v>43701.625</v>
      </c>
      <c r="E26" t="s">
        <v>37</v>
      </c>
      <c r="F26" t="s">
        <v>38</v>
      </c>
      <c r="G26" t="s">
        <v>30</v>
      </c>
      <c r="H26" s="7" t="s">
        <v>77</v>
      </c>
    </row>
    <row r="27" spans="2:8">
      <c r="B27" t="s">
        <v>78</v>
      </c>
      <c r="C27" s="2" t="s">
        <v>12</v>
      </c>
      <c r="D27" s="3">
        <v>43701.625</v>
      </c>
      <c r="E27" t="s">
        <v>463</v>
      </c>
      <c r="F27" t="s">
        <v>464</v>
      </c>
      <c r="G27" t="s">
        <v>24</v>
      </c>
      <c r="H27" t="s">
        <v>44</v>
      </c>
    </row>
    <row r="28" spans="2:8">
      <c r="B28" t="s">
        <v>89</v>
      </c>
      <c r="C28" s="2" t="s">
        <v>12</v>
      </c>
      <c r="D28" s="3">
        <v>43701.729166666664</v>
      </c>
      <c r="E28" t="s">
        <v>18</v>
      </c>
      <c r="F28" t="s">
        <v>19</v>
      </c>
      <c r="G28" t="s">
        <v>10</v>
      </c>
      <c r="H28" t="s">
        <v>91</v>
      </c>
    </row>
    <row r="29" spans="2:8">
      <c r="B29" t="s">
        <v>74</v>
      </c>
      <c r="C29" s="2" t="s">
        <v>12</v>
      </c>
      <c r="D29" s="3">
        <v>43702.583333333336</v>
      </c>
      <c r="E29" t="s">
        <v>471</v>
      </c>
      <c r="F29" t="s">
        <v>472</v>
      </c>
      <c r="G29" t="s">
        <v>73</v>
      </c>
      <c r="H29" t="s">
        <v>44</v>
      </c>
    </row>
    <row r="30" spans="2:8">
      <c r="B30" t="s">
        <v>83</v>
      </c>
      <c r="C30" s="2" t="s">
        <v>12</v>
      </c>
      <c r="D30" s="3">
        <v>43702.6875</v>
      </c>
      <c r="E30" t="s">
        <v>32</v>
      </c>
      <c r="F30" t="s">
        <v>33</v>
      </c>
      <c r="G30" t="s">
        <v>25</v>
      </c>
      <c r="H30" t="s">
        <v>35</v>
      </c>
    </row>
    <row r="31" spans="2:8">
      <c r="B31" t="s">
        <v>87</v>
      </c>
      <c r="C31" s="2" t="s">
        <v>12</v>
      </c>
      <c r="D31" s="3">
        <v>43702.6875</v>
      </c>
      <c r="E31" t="s">
        <v>72</v>
      </c>
      <c r="F31" t="s">
        <v>39</v>
      </c>
      <c r="G31" t="s">
        <v>66</v>
      </c>
      <c r="H31" t="s">
        <v>84</v>
      </c>
    </row>
    <row r="32" spans="2:8">
      <c r="B32" t="s">
        <v>97</v>
      </c>
      <c r="C32" s="2" t="s">
        <v>6</v>
      </c>
      <c r="D32" s="3">
        <v>43708.520833333336</v>
      </c>
      <c r="E32" t="s">
        <v>58</v>
      </c>
      <c r="F32" t="s">
        <v>15</v>
      </c>
      <c r="G32" t="s">
        <v>53</v>
      </c>
      <c r="H32" t="s">
        <v>84</v>
      </c>
    </row>
    <row r="33" spans="2:8">
      <c r="B33" t="s">
        <v>92</v>
      </c>
      <c r="C33" s="2" t="s">
        <v>6</v>
      </c>
      <c r="D33" s="3">
        <v>43708.625</v>
      </c>
      <c r="E33" t="s">
        <v>63</v>
      </c>
      <c r="F33" t="s">
        <v>43</v>
      </c>
      <c r="G33" t="s">
        <v>38</v>
      </c>
      <c r="H33" t="s">
        <v>106</v>
      </c>
    </row>
    <row r="34" spans="2:8">
      <c r="B34" t="s">
        <v>93</v>
      </c>
      <c r="C34" s="2" t="s">
        <v>6</v>
      </c>
      <c r="D34" s="3">
        <v>43708.625</v>
      </c>
      <c r="E34" t="s">
        <v>13</v>
      </c>
      <c r="F34" t="s">
        <v>14</v>
      </c>
      <c r="G34" t="s">
        <v>70</v>
      </c>
      <c r="H34" t="s">
        <v>16</v>
      </c>
    </row>
    <row r="35" spans="2:8">
      <c r="B35" t="s">
        <v>96</v>
      </c>
      <c r="C35" s="2" t="s">
        <v>6</v>
      </c>
      <c r="D35" s="3">
        <v>43708.625</v>
      </c>
      <c r="E35" t="s">
        <v>65</v>
      </c>
      <c r="F35" t="s">
        <v>30</v>
      </c>
      <c r="G35" t="s">
        <v>472</v>
      </c>
      <c r="H35" t="s">
        <v>91</v>
      </c>
    </row>
    <row r="36" spans="2:8">
      <c r="B36" t="s">
        <v>101</v>
      </c>
      <c r="C36" s="2" t="s">
        <v>6</v>
      </c>
      <c r="D36" s="3">
        <v>43708.625</v>
      </c>
      <c r="E36" t="s">
        <v>86</v>
      </c>
      <c r="F36" t="s">
        <v>73</v>
      </c>
      <c r="G36" t="s">
        <v>42</v>
      </c>
      <c r="H36" t="s">
        <v>88</v>
      </c>
    </row>
    <row r="37" spans="2:8">
      <c r="B37" t="s">
        <v>95</v>
      </c>
      <c r="C37" s="2" t="s">
        <v>6</v>
      </c>
      <c r="D37" s="3">
        <v>43708.625</v>
      </c>
      <c r="E37" t="s">
        <v>61</v>
      </c>
      <c r="F37" t="s">
        <v>25</v>
      </c>
      <c r="G37" t="s">
        <v>464</v>
      </c>
      <c r="H37" t="s">
        <v>84</v>
      </c>
    </row>
    <row r="38" spans="2:8">
      <c r="B38" t="s">
        <v>100</v>
      </c>
      <c r="C38" s="2" t="s">
        <v>6</v>
      </c>
      <c r="D38" s="3">
        <v>43708.625</v>
      </c>
      <c r="E38" t="s">
        <v>23</v>
      </c>
      <c r="F38" t="s">
        <v>24</v>
      </c>
      <c r="G38" t="s">
        <v>466</v>
      </c>
      <c r="H38" t="s">
        <v>98</v>
      </c>
    </row>
    <row r="39" spans="2:8">
      <c r="B39" t="s">
        <v>103</v>
      </c>
      <c r="C39" s="2" t="s">
        <v>6</v>
      </c>
      <c r="D39" s="3">
        <v>43708.729166666664</v>
      </c>
      <c r="E39" t="s">
        <v>81</v>
      </c>
      <c r="F39" t="s">
        <v>66</v>
      </c>
      <c r="G39" t="s">
        <v>19</v>
      </c>
      <c r="H39" t="s">
        <v>11</v>
      </c>
    </row>
    <row r="40" spans="2:8">
      <c r="B40" t="s">
        <v>94</v>
      </c>
      <c r="C40" s="2" t="s">
        <v>6</v>
      </c>
      <c r="D40" s="3">
        <v>43709.583333333336</v>
      </c>
      <c r="E40" t="s">
        <v>47</v>
      </c>
      <c r="F40" t="s">
        <v>34</v>
      </c>
      <c r="G40" t="s">
        <v>39</v>
      </c>
      <c r="H40" t="s">
        <v>267</v>
      </c>
    </row>
    <row r="41" spans="2:8">
      <c r="B41" t="s">
        <v>99</v>
      </c>
      <c r="C41" s="2" t="s">
        <v>6</v>
      </c>
      <c r="D41" s="3">
        <v>43709.6875</v>
      </c>
      <c r="E41" t="s">
        <v>55</v>
      </c>
      <c r="F41" t="s">
        <v>10</v>
      </c>
      <c r="G41" t="s">
        <v>33</v>
      </c>
      <c r="H41" t="s">
        <v>106</v>
      </c>
    </row>
    <row r="42" spans="2:8">
      <c r="B42" t="s">
        <v>117</v>
      </c>
      <c r="C42" s="2" t="s">
        <v>17</v>
      </c>
      <c r="D42" s="3">
        <v>43722.520833333336</v>
      </c>
      <c r="E42" t="s">
        <v>18</v>
      </c>
      <c r="F42" t="s">
        <v>19</v>
      </c>
      <c r="G42" t="s">
        <v>25</v>
      </c>
      <c r="H42" t="s">
        <v>91</v>
      </c>
    </row>
    <row r="43" spans="2:8">
      <c r="B43" t="s">
        <v>105</v>
      </c>
      <c r="C43" s="2" t="s">
        <v>17</v>
      </c>
      <c r="D43" s="3">
        <v>43722.625</v>
      </c>
      <c r="E43" t="s">
        <v>41</v>
      </c>
      <c r="F43" t="s">
        <v>42</v>
      </c>
      <c r="G43" t="s">
        <v>66</v>
      </c>
      <c r="H43" t="s">
        <v>84</v>
      </c>
    </row>
    <row r="44" spans="2:8">
      <c r="B44" t="s">
        <v>114</v>
      </c>
      <c r="C44" s="2" t="s">
        <v>17</v>
      </c>
      <c r="D44" s="3">
        <v>43722.625</v>
      </c>
      <c r="E44" t="s">
        <v>52</v>
      </c>
      <c r="F44" t="s">
        <v>53</v>
      </c>
      <c r="G44" t="s">
        <v>30</v>
      </c>
      <c r="H44" t="s">
        <v>16</v>
      </c>
    </row>
    <row r="45" spans="2:8">
      <c r="B45" t="s">
        <v>109</v>
      </c>
      <c r="C45" s="2" t="s">
        <v>17</v>
      </c>
      <c r="D45" s="3">
        <v>43722.625</v>
      </c>
      <c r="E45" t="s">
        <v>37</v>
      </c>
      <c r="F45" t="s">
        <v>38</v>
      </c>
      <c r="G45" t="s">
        <v>15</v>
      </c>
      <c r="H45" t="s">
        <v>35</v>
      </c>
    </row>
    <row r="46" spans="2:8">
      <c r="B46" t="s">
        <v>111</v>
      </c>
      <c r="C46" s="2" t="s">
        <v>17</v>
      </c>
      <c r="D46" s="3">
        <v>43722.625</v>
      </c>
      <c r="E46" t="s">
        <v>32</v>
      </c>
      <c r="F46" t="s">
        <v>33</v>
      </c>
      <c r="G46" t="s">
        <v>14</v>
      </c>
      <c r="H46" t="s">
        <v>88</v>
      </c>
    </row>
    <row r="47" spans="2:8">
      <c r="B47" t="s">
        <v>115</v>
      </c>
      <c r="C47" s="2" t="s">
        <v>17</v>
      </c>
      <c r="D47" s="3">
        <v>43722.625</v>
      </c>
      <c r="E47" t="s">
        <v>72</v>
      </c>
      <c r="F47" t="s">
        <v>39</v>
      </c>
      <c r="G47" t="s">
        <v>43</v>
      </c>
      <c r="H47" t="s">
        <v>59</v>
      </c>
    </row>
    <row r="48" spans="2:8">
      <c r="B48" t="s">
        <v>108</v>
      </c>
      <c r="C48" s="2" t="s">
        <v>17</v>
      </c>
      <c r="D48" s="3">
        <v>43722.729166666664</v>
      </c>
      <c r="E48" t="s">
        <v>465</v>
      </c>
      <c r="F48" t="s">
        <v>466</v>
      </c>
      <c r="G48" t="s">
        <v>73</v>
      </c>
      <c r="H48" t="s">
        <v>267</v>
      </c>
    </row>
    <row r="49" spans="2:8">
      <c r="B49" t="s">
        <v>107</v>
      </c>
      <c r="C49" s="2" t="s">
        <v>17</v>
      </c>
      <c r="D49" s="3">
        <v>43723.583333333336</v>
      </c>
      <c r="E49" t="s">
        <v>471</v>
      </c>
      <c r="F49" t="s">
        <v>472</v>
      </c>
      <c r="G49" t="s">
        <v>34</v>
      </c>
      <c r="H49" t="s">
        <v>91</v>
      </c>
    </row>
    <row r="50" spans="2:8">
      <c r="B50" t="s">
        <v>113</v>
      </c>
      <c r="C50" s="2" t="s">
        <v>17</v>
      </c>
      <c r="D50" s="3">
        <v>43723.6875</v>
      </c>
      <c r="E50" t="s">
        <v>463</v>
      </c>
      <c r="F50" t="s">
        <v>464</v>
      </c>
      <c r="G50" t="s">
        <v>10</v>
      </c>
      <c r="H50" t="s">
        <v>106</v>
      </c>
    </row>
    <row r="51" spans="2:8">
      <c r="B51" t="s">
        <v>112</v>
      </c>
      <c r="C51" s="2" t="s">
        <v>17</v>
      </c>
      <c r="D51" s="3">
        <v>43724.833333333336</v>
      </c>
      <c r="E51" t="s">
        <v>69</v>
      </c>
      <c r="F51" t="s">
        <v>70</v>
      </c>
      <c r="G51" t="s">
        <v>24</v>
      </c>
      <c r="H51" t="s">
        <v>116</v>
      </c>
    </row>
    <row r="52" spans="2:8">
      <c r="B52" t="s">
        <v>119</v>
      </c>
      <c r="C52" s="2" t="s">
        <v>31</v>
      </c>
      <c r="D52" s="3">
        <v>43728.833333333336</v>
      </c>
      <c r="E52" t="s">
        <v>58</v>
      </c>
      <c r="F52" t="s">
        <v>15</v>
      </c>
      <c r="G52" t="s">
        <v>472</v>
      </c>
      <c r="H52" t="s">
        <v>44</v>
      </c>
    </row>
    <row r="53" spans="2:8">
      <c r="B53" t="s">
        <v>122</v>
      </c>
      <c r="C53" s="2" t="s">
        <v>31</v>
      </c>
      <c r="D53" s="3">
        <v>43729.520833333336</v>
      </c>
      <c r="E53" t="s">
        <v>65</v>
      </c>
      <c r="F53" t="s">
        <v>30</v>
      </c>
      <c r="G53" t="s">
        <v>33</v>
      </c>
      <c r="H53" t="s">
        <v>56</v>
      </c>
    </row>
    <row r="54" spans="2:8">
      <c r="B54" t="s">
        <v>118</v>
      </c>
      <c r="C54" s="2" t="s">
        <v>31</v>
      </c>
      <c r="D54" s="3">
        <v>43729.625</v>
      </c>
      <c r="E54" t="s">
        <v>81</v>
      </c>
      <c r="F54" t="s">
        <v>66</v>
      </c>
      <c r="G54" t="s">
        <v>466</v>
      </c>
      <c r="H54" t="s">
        <v>98</v>
      </c>
    </row>
    <row r="55" spans="2:8">
      <c r="B55" t="s">
        <v>120</v>
      </c>
      <c r="C55" s="2" t="s">
        <v>31</v>
      </c>
      <c r="D55" s="3">
        <v>43729.625</v>
      </c>
      <c r="E55" t="s">
        <v>47</v>
      </c>
      <c r="F55" t="s">
        <v>34</v>
      </c>
      <c r="G55" t="s">
        <v>38</v>
      </c>
      <c r="H55" t="s">
        <v>26</v>
      </c>
    </row>
    <row r="56" spans="2:8">
      <c r="B56" t="s">
        <v>121</v>
      </c>
      <c r="C56" s="2" t="s">
        <v>31</v>
      </c>
      <c r="D56" s="3">
        <v>43729.625</v>
      </c>
      <c r="E56" t="s">
        <v>86</v>
      </c>
      <c r="F56" t="s">
        <v>73</v>
      </c>
      <c r="G56" t="s">
        <v>464</v>
      </c>
      <c r="H56" t="s">
        <v>476</v>
      </c>
    </row>
    <row r="57" spans="2:8">
      <c r="B57" t="s">
        <v>123</v>
      </c>
      <c r="C57" s="2" t="s">
        <v>31</v>
      </c>
      <c r="D57" s="3">
        <v>43729.729166666664</v>
      </c>
      <c r="E57" t="s">
        <v>61</v>
      </c>
      <c r="F57" t="s">
        <v>25</v>
      </c>
      <c r="G57" t="s">
        <v>42</v>
      </c>
      <c r="H57" t="s">
        <v>116</v>
      </c>
    </row>
    <row r="58" spans="2:8">
      <c r="B58" t="s">
        <v>127</v>
      </c>
      <c r="C58" s="2" t="s">
        <v>31</v>
      </c>
      <c r="D58" s="3">
        <v>43730.583333333336</v>
      </c>
      <c r="E58" t="s">
        <v>13</v>
      </c>
      <c r="F58" t="s">
        <v>14</v>
      </c>
      <c r="G58" t="s">
        <v>39</v>
      </c>
      <c r="H58" t="s">
        <v>84</v>
      </c>
    </row>
    <row r="59" spans="2:8">
      <c r="B59" t="s">
        <v>124</v>
      </c>
      <c r="C59" s="2" t="s">
        <v>31</v>
      </c>
      <c r="D59" s="3">
        <v>43730.583333333336</v>
      </c>
      <c r="E59" t="s">
        <v>23</v>
      </c>
      <c r="F59" t="s">
        <v>24</v>
      </c>
      <c r="G59" t="s">
        <v>53</v>
      </c>
      <c r="H59" t="s">
        <v>98</v>
      </c>
    </row>
    <row r="60" spans="2:8">
      <c r="B60" t="s">
        <v>125</v>
      </c>
      <c r="C60" s="2" t="s">
        <v>31</v>
      </c>
      <c r="D60" s="3">
        <v>43730.6875</v>
      </c>
      <c r="E60" t="s">
        <v>55</v>
      </c>
      <c r="F60" t="s">
        <v>10</v>
      </c>
      <c r="G60" t="s">
        <v>70</v>
      </c>
      <c r="H60" t="s">
        <v>267</v>
      </c>
    </row>
    <row r="61" spans="2:8">
      <c r="B61" t="s">
        <v>126</v>
      </c>
      <c r="C61" s="2" t="s">
        <v>31</v>
      </c>
      <c r="D61" s="3">
        <v>43730.6875</v>
      </c>
      <c r="E61" t="s">
        <v>63</v>
      </c>
      <c r="F61" t="s">
        <v>43</v>
      </c>
      <c r="G61" t="s">
        <v>19</v>
      </c>
      <c r="H61" t="s">
        <v>77</v>
      </c>
    </row>
    <row r="62" spans="2:8">
      <c r="B62" t="s">
        <v>129</v>
      </c>
      <c r="C62" s="2" t="s">
        <v>27</v>
      </c>
      <c r="D62" s="3">
        <v>43736.520833333336</v>
      </c>
      <c r="E62" t="s">
        <v>37</v>
      </c>
      <c r="F62" t="s">
        <v>38</v>
      </c>
      <c r="G62" t="s">
        <v>19</v>
      </c>
      <c r="H62" t="s">
        <v>35</v>
      </c>
    </row>
    <row r="63" spans="2:8">
      <c r="B63" t="s">
        <v>132</v>
      </c>
      <c r="C63" s="2" t="s">
        <v>27</v>
      </c>
      <c r="D63" s="3">
        <v>43736.625</v>
      </c>
      <c r="E63" t="s">
        <v>471</v>
      </c>
      <c r="F63" t="s">
        <v>472</v>
      </c>
      <c r="G63" t="s">
        <v>24</v>
      </c>
      <c r="H63" t="s">
        <v>106</v>
      </c>
    </row>
    <row r="64" spans="2:8">
      <c r="B64" t="s">
        <v>130</v>
      </c>
      <c r="C64" s="2" t="s">
        <v>27</v>
      </c>
      <c r="D64" s="3">
        <v>43736.625</v>
      </c>
      <c r="E64" t="s">
        <v>69</v>
      </c>
      <c r="F64" t="s">
        <v>70</v>
      </c>
      <c r="G64" t="s">
        <v>66</v>
      </c>
      <c r="H64" t="s">
        <v>106</v>
      </c>
    </row>
    <row r="65" spans="2:8">
      <c r="B65" t="s">
        <v>137</v>
      </c>
      <c r="C65" s="2" t="s">
        <v>27</v>
      </c>
      <c r="D65" s="3">
        <v>43736.625</v>
      </c>
      <c r="E65" t="s">
        <v>63</v>
      </c>
      <c r="F65" t="s">
        <v>43</v>
      </c>
      <c r="G65" t="s">
        <v>42</v>
      </c>
      <c r="H65" t="s">
        <v>98</v>
      </c>
    </row>
    <row r="66" spans="2:8">
      <c r="B66" t="s">
        <v>138</v>
      </c>
      <c r="C66" s="2" t="s">
        <v>27</v>
      </c>
      <c r="D66" s="3">
        <v>43736.625</v>
      </c>
      <c r="E66" t="s">
        <v>13</v>
      </c>
      <c r="F66" t="s">
        <v>14</v>
      </c>
      <c r="G66" t="s">
        <v>466</v>
      </c>
      <c r="H66" t="s">
        <v>98</v>
      </c>
    </row>
    <row r="67" spans="2:8">
      <c r="B67" t="s">
        <v>136</v>
      </c>
      <c r="C67" s="2" t="s">
        <v>27</v>
      </c>
      <c r="D67" s="3">
        <v>43736.625</v>
      </c>
      <c r="E67" t="s">
        <v>32</v>
      </c>
      <c r="F67" t="s">
        <v>33</v>
      </c>
      <c r="G67" t="s">
        <v>15</v>
      </c>
      <c r="H67" t="s">
        <v>56</v>
      </c>
    </row>
    <row r="68" spans="2:8">
      <c r="B68" t="s">
        <v>128</v>
      </c>
      <c r="C68" s="2" t="s">
        <v>27</v>
      </c>
      <c r="D68" s="3">
        <v>43736.625</v>
      </c>
      <c r="E68" t="s">
        <v>72</v>
      </c>
      <c r="F68" t="s">
        <v>39</v>
      </c>
      <c r="G68" t="s">
        <v>464</v>
      </c>
      <c r="H68" t="s">
        <v>98</v>
      </c>
    </row>
    <row r="69" spans="2:8">
      <c r="B69" t="s">
        <v>131</v>
      </c>
      <c r="C69" s="2" t="s">
        <v>27</v>
      </c>
      <c r="D69" s="3">
        <v>43736.729166666664</v>
      </c>
      <c r="E69" t="s">
        <v>47</v>
      </c>
      <c r="F69" t="s">
        <v>34</v>
      </c>
      <c r="G69" t="s">
        <v>73</v>
      </c>
      <c r="H69" t="s">
        <v>44</v>
      </c>
    </row>
    <row r="70" spans="2:8">
      <c r="B70" t="s">
        <v>135</v>
      </c>
      <c r="C70" s="2" t="s">
        <v>27</v>
      </c>
      <c r="D70" s="3">
        <v>43737.6875</v>
      </c>
      <c r="E70" t="s">
        <v>65</v>
      </c>
      <c r="F70" t="s">
        <v>30</v>
      </c>
      <c r="G70" t="s">
        <v>25</v>
      </c>
      <c r="H70" t="s">
        <v>164</v>
      </c>
    </row>
    <row r="71" spans="2:8">
      <c r="B71" t="s">
        <v>134</v>
      </c>
      <c r="C71" s="2" t="s">
        <v>27</v>
      </c>
      <c r="D71" s="3">
        <v>43738.833333333336</v>
      </c>
      <c r="E71" t="s">
        <v>52</v>
      </c>
      <c r="F71" t="s">
        <v>53</v>
      </c>
      <c r="G71" t="s">
        <v>10</v>
      </c>
      <c r="H71" t="s">
        <v>84</v>
      </c>
    </row>
    <row r="72" spans="2:8">
      <c r="B72" t="s">
        <v>139</v>
      </c>
      <c r="C72" s="2" t="s">
        <v>22</v>
      </c>
      <c r="D72" s="3">
        <v>43743.520833333336</v>
      </c>
      <c r="E72" t="s">
        <v>41</v>
      </c>
      <c r="F72" t="s">
        <v>42</v>
      </c>
      <c r="G72" t="s">
        <v>33</v>
      </c>
      <c r="H72" t="s">
        <v>158</v>
      </c>
    </row>
    <row r="73" spans="2:8">
      <c r="B73" t="s">
        <v>144</v>
      </c>
      <c r="C73" s="2" t="s">
        <v>22</v>
      </c>
      <c r="D73" s="3">
        <v>43743.625</v>
      </c>
      <c r="E73" t="s">
        <v>81</v>
      </c>
      <c r="F73" t="s">
        <v>66</v>
      </c>
      <c r="G73" t="s">
        <v>34</v>
      </c>
      <c r="H73" t="s">
        <v>16</v>
      </c>
    </row>
    <row r="74" spans="2:8">
      <c r="B74" t="s">
        <v>142</v>
      </c>
      <c r="C74" s="2" t="s">
        <v>22</v>
      </c>
      <c r="D74" s="3">
        <v>43743.625</v>
      </c>
      <c r="E74" t="s">
        <v>18</v>
      </c>
      <c r="F74" t="s">
        <v>19</v>
      </c>
      <c r="G74" t="s">
        <v>30</v>
      </c>
      <c r="H74" t="s">
        <v>56</v>
      </c>
    </row>
    <row r="75" spans="2:8">
      <c r="B75" t="s">
        <v>148</v>
      </c>
      <c r="C75" s="2" t="s">
        <v>22</v>
      </c>
      <c r="D75" s="3">
        <v>43743.625</v>
      </c>
      <c r="E75" t="s">
        <v>465</v>
      </c>
      <c r="F75" t="s">
        <v>466</v>
      </c>
      <c r="G75" t="s">
        <v>70</v>
      </c>
      <c r="H75" t="s">
        <v>177</v>
      </c>
    </row>
    <row r="76" spans="2:8">
      <c r="B76" t="s">
        <v>146</v>
      </c>
      <c r="C76" s="2" t="s">
        <v>22</v>
      </c>
      <c r="D76" s="3">
        <v>43743.625</v>
      </c>
      <c r="E76" t="s">
        <v>463</v>
      </c>
      <c r="F76" t="s">
        <v>464</v>
      </c>
      <c r="G76" t="s">
        <v>38</v>
      </c>
      <c r="H76" t="s">
        <v>116</v>
      </c>
    </row>
    <row r="77" spans="2:8">
      <c r="B77" t="s">
        <v>145</v>
      </c>
      <c r="C77" s="2" t="s">
        <v>22</v>
      </c>
      <c r="D77" s="3">
        <v>43743.729166666664</v>
      </c>
      <c r="E77" t="s">
        <v>23</v>
      </c>
      <c r="F77" t="s">
        <v>24</v>
      </c>
      <c r="G77" t="s">
        <v>14</v>
      </c>
      <c r="H77" t="s">
        <v>77</v>
      </c>
    </row>
    <row r="78" spans="2:8">
      <c r="B78" t="s">
        <v>149</v>
      </c>
      <c r="C78" s="2" t="s">
        <v>22</v>
      </c>
      <c r="D78" s="3">
        <v>43744.583333333336</v>
      </c>
      <c r="E78" t="s">
        <v>55</v>
      </c>
      <c r="F78" t="s">
        <v>10</v>
      </c>
      <c r="G78" t="s">
        <v>472</v>
      </c>
      <c r="H78" t="s">
        <v>16</v>
      </c>
    </row>
    <row r="79" spans="2:8">
      <c r="B79" t="s">
        <v>141</v>
      </c>
      <c r="C79" s="2" t="s">
        <v>22</v>
      </c>
      <c r="D79" s="3">
        <v>43744.583333333336</v>
      </c>
      <c r="E79" t="s">
        <v>86</v>
      </c>
      <c r="F79" t="s">
        <v>73</v>
      </c>
      <c r="G79" t="s">
        <v>39</v>
      </c>
      <c r="H79" t="s">
        <v>26</v>
      </c>
    </row>
    <row r="80" spans="2:8">
      <c r="B80" t="s">
        <v>140</v>
      </c>
      <c r="C80" s="2" t="s">
        <v>22</v>
      </c>
      <c r="D80" s="3">
        <v>43744.583333333336</v>
      </c>
      <c r="E80" t="s">
        <v>58</v>
      </c>
      <c r="F80" t="s">
        <v>15</v>
      </c>
      <c r="G80" t="s">
        <v>43</v>
      </c>
      <c r="H80" t="s">
        <v>110</v>
      </c>
    </row>
    <row r="81" spans="2:8">
      <c r="B81" t="s">
        <v>147</v>
      </c>
      <c r="C81" s="2" t="s">
        <v>22</v>
      </c>
      <c r="D81" s="3">
        <v>43744.6875</v>
      </c>
      <c r="E81" t="s">
        <v>61</v>
      </c>
      <c r="F81" t="s">
        <v>25</v>
      </c>
      <c r="G81" t="s">
        <v>53</v>
      </c>
      <c r="H81" t="s">
        <v>16</v>
      </c>
    </row>
    <row r="82" spans="2:8">
      <c r="B82" t="s">
        <v>157</v>
      </c>
      <c r="C82" s="2" t="s">
        <v>40</v>
      </c>
      <c r="D82" s="3">
        <v>43757.520833333336</v>
      </c>
      <c r="E82" t="s">
        <v>47</v>
      </c>
      <c r="F82" t="s">
        <v>34</v>
      </c>
      <c r="G82" t="s">
        <v>24</v>
      </c>
      <c r="H82" t="s">
        <v>98</v>
      </c>
    </row>
    <row r="83" spans="2:8">
      <c r="B83" t="s">
        <v>151</v>
      </c>
      <c r="C83" s="2" t="s">
        <v>40</v>
      </c>
      <c r="D83" s="3">
        <v>43757.625</v>
      </c>
      <c r="E83" t="s">
        <v>471</v>
      </c>
      <c r="F83" t="s">
        <v>472</v>
      </c>
      <c r="G83" t="s">
        <v>466</v>
      </c>
      <c r="H83" t="s">
        <v>116</v>
      </c>
    </row>
    <row r="84" spans="2:8">
      <c r="B84" t="s">
        <v>159</v>
      </c>
      <c r="C84" s="2" t="s">
        <v>40</v>
      </c>
      <c r="D84" s="3">
        <v>43757.625</v>
      </c>
      <c r="E84" t="s">
        <v>69</v>
      </c>
      <c r="F84" t="s">
        <v>70</v>
      </c>
      <c r="G84" t="s">
        <v>42</v>
      </c>
      <c r="H84" t="s">
        <v>56</v>
      </c>
    </row>
    <row r="85" spans="2:8">
      <c r="B85" t="s">
        <v>154</v>
      </c>
      <c r="C85" s="2" t="s">
        <v>40</v>
      </c>
      <c r="D85" s="3">
        <v>43757.625</v>
      </c>
      <c r="E85" t="s">
        <v>63</v>
      </c>
      <c r="F85" t="s">
        <v>43</v>
      </c>
      <c r="G85" t="s">
        <v>25</v>
      </c>
      <c r="H85" t="s">
        <v>16</v>
      </c>
    </row>
    <row r="86" spans="2:8">
      <c r="B86" t="s">
        <v>153</v>
      </c>
      <c r="C86" s="2" t="s">
        <v>40</v>
      </c>
      <c r="D86" s="3">
        <v>43757.625</v>
      </c>
      <c r="E86" t="s">
        <v>65</v>
      </c>
      <c r="F86" t="s">
        <v>30</v>
      </c>
      <c r="G86" t="s">
        <v>66</v>
      </c>
      <c r="H86" t="s">
        <v>56</v>
      </c>
    </row>
    <row r="87" spans="2:8">
      <c r="B87" t="s">
        <v>152</v>
      </c>
      <c r="C87" s="2" t="s">
        <v>40</v>
      </c>
      <c r="D87" s="3">
        <v>43757.625</v>
      </c>
      <c r="E87" t="s">
        <v>32</v>
      </c>
      <c r="F87" t="s">
        <v>33</v>
      </c>
      <c r="G87" t="s">
        <v>464</v>
      </c>
      <c r="H87" t="s">
        <v>84</v>
      </c>
    </row>
    <row r="88" spans="2:8">
      <c r="B88" t="s">
        <v>160</v>
      </c>
      <c r="C88" s="2" t="s">
        <v>40</v>
      </c>
      <c r="D88" s="3">
        <v>43757.625</v>
      </c>
      <c r="E88" t="s">
        <v>72</v>
      </c>
      <c r="F88" t="s">
        <v>39</v>
      </c>
      <c r="G88" t="s">
        <v>15</v>
      </c>
      <c r="H88" t="s">
        <v>84</v>
      </c>
    </row>
    <row r="89" spans="2:8">
      <c r="B89" t="s">
        <v>156</v>
      </c>
      <c r="C89" s="2" t="s">
        <v>40</v>
      </c>
      <c r="D89" s="3">
        <v>43757.729166666664</v>
      </c>
      <c r="E89" t="s">
        <v>13</v>
      </c>
      <c r="F89" t="s">
        <v>14</v>
      </c>
      <c r="G89" t="s">
        <v>73</v>
      </c>
      <c r="H89" t="s">
        <v>26</v>
      </c>
    </row>
    <row r="90" spans="2:8">
      <c r="B90" t="s">
        <v>150</v>
      </c>
      <c r="C90" s="2" t="s">
        <v>40</v>
      </c>
      <c r="D90" s="3">
        <v>43758.6875</v>
      </c>
      <c r="E90" t="s">
        <v>52</v>
      </c>
      <c r="F90" t="s">
        <v>53</v>
      </c>
      <c r="G90" t="s">
        <v>19</v>
      </c>
      <c r="H90" t="s">
        <v>84</v>
      </c>
    </row>
    <row r="91" spans="2:8">
      <c r="B91" t="s">
        <v>155</v>
      </c>
      <c r="C91" s="2" t="s">
        <v>40</v>
      </c>
      <c r="D91" s="3">
        <v>43759.833333333336</v>
      </c>
      <c r="E91" t="s">
        <v>37</v>
      </c>
      <c r="F91" t="s">
        <v>38</v>
      </c>
      <c r="G91" t="s">
        <v>10</v>
      </c>
      <c r="H91" t="s">
        <v>16</v>
      </c>
    </row>
    <row r="92" spans="2:8">
      <c r="B92" t="s">
        <v>167</v>
      </c>
      <c r="C92" s="2" t="s">
        <v>36</v>
      </c>
      <c r="D92" s="3">
        <v>43763.833333333336</v>
      </c>
      <c r="E92" t="s">
        <v>58</v>
      </c>
      <c r="F92" t="s">
        <v>15</v>
      </c>
      <c r="G92" t="s">
        <v>30</v>
      </c>
      <c r="H92" t="s">
        <v>477</v>
      </c>
    </row>
    <row r="93" spans="2:8">
      <c r="B93" t="s">
        <v>165</v>
      </c>
      <c r="C93" s="2" t="s">
        <v>36</v>
      </c>
      <c r="D93" s="3">
        <v>43764.520833333336</v>
      </c>
      <c r="E93" t="s">
        <v>86</v>
      </c>
      <c r="F93" t="s">
        <v>73</v>
      </c>
      <c r="G93" t="s">
        <v>70</v>
      </c>
      <c r="H93" t="s">
        <v>158</v>
      </c>
    </row>
    <row r="94" spans="2:8">
      <c r="B94" t="s">
        <v>162</v>
      </c>
      <c r="C94" s="2" t="s">
        <v>36</v>
      </c>
      <c r="D94" s="3">
        <v>43764.625</v>
      </c>
      <c r="E94" t="s">
        <v>41</v>
      </c>
      <c r="F94" t="s">
        <v>42</v>
      </c>
      <c r="G94" t="s">
        <v>34</v>
      </c>
      <c r="H94" t="s">
        <v>267</v>
      </c>
    </row>
    <row r="95" spans="2:8">
      <c r="B95" t="s">
        <v>166</v>
      </c>
      <c r="C95" s="2" t="s">
        <v>36</v>
      </c>
      <c r="D95" s="3">
        <v>43764.625</v>
      </c>
      <c r="E95" t="s">
        <v>463</v>
      </c>
      <c r="F95" t="s">
        <v>464</v>
      </c>
      <c r="G95" t="s">
        <v>472</v>
      </c>
      <c r="H95" t="s">
        <v>116</v>
      </c>
    </row>
    <row r="96" spans="2:8">
      <c r="B96" t="s">
        <v>171</v>
      </c>
      <c r="C96" s="2" t="s">
        <v>36</v>
      </c>
      <c r="D96" s="3">
        <v>43764.625</v>
      </c>
      <c r="E96" t="s">
        <v>23</v>
      </c>
      <c r="F96" t="s">
        <v>24</v>
      </c>
      <c r="G96" t="s">
        <v>38</v>
      </c>
      <c r="H96" t="s">
        <v>84</v>
      </c>
    </row>
    <row r="97" spans="2:8">
      <c r="B97" t="s">
        <v>168</v>
      </c>
      <c r="C97" s="2" t="s">
        <v>36</v>
      </c>
      <c r="D97" s="3">
        <v>43764.729166666664</v>
      </c>
      <c r="E97" t="s">
        <v>81</v>
      </c>
      <c r="F97" t="s">
        <v>66</v>
      </c>
      <c r="G97" t="s">
        <v>43</v>
      </c>
      <c r="H97" t="s">
        <v>417</v>
      </c>
    </row>
    <row r="98" spans="2:8">
      <c r="B98" t="s">
        <v>170</v>
      </c>
      <c r="C98" s="2" t="s">
        <v>36</v>
      </c>
      <c r="D98" s="3">
        <v>43765.583333333336</v>
      </c>
      <c r="E98" t="s">
        <v>61</v>
      </c>
      <c r="F98" t="s">
        <v>25</v>
      </c>
      <c r="G98" t="s">
        <v>39</v>
      </c>
      <c r="H98" t="s">
        <v>84</v>
      </c>
    </row>
    <row r="99" spans="2:8">
      <c r="B99" t="s">
        <v>169</v>
      </c>
      <c r="C99" s="2" t="s">
        <v>36</v>
      </c>
      <c r="D99" s="3">
        <v>43765.6875</v>
      </c>
      <c r="E99" t="s">
        <v>55</v>
      </c>
      <c r="F99" t="s">
        <v>10</v>
      </c>
      <c r="G99" t="s">
        <v>14</v>
      </c>
      <c r="H99" t="s">
        <v>106</v>
      </c>
    </row>
    <row r="100" spans="2:8">
      <c r="B100" t="s">
        <v>161</v>
      </c>
      <c r="C100" s="2" t="s">
        <v>36</v>
      </c>
      <c r="D100" s="3">
        <v>43765.6875</v>
      </c>
      <c r="E100" t="s">
        <v>18</v>
      </c>
      <c r="F100" t="s">
        <v>19</v>
      </c>
      <c r="G100" t="s">
        <v>33</v>
      </c>
      <c r="H100" t="s">
        <v>56</v>
      </c>
    </row>
    <row r="101" spans="2:8">
      <c r="B101" t="s">
        <v>163</v>
      </c>
      <c r="C101" s="2" t="s">
        <v>36</v>
      </c>
      <c r="D101" s="3">
        <v>43765.6875</v>
      </c>
      <c r="E101" t="s">
        <v>465</v>
      </c>
      <c r="F101" t="s">
        <v>466</v>
      </c>
      <c r="G101" t="s">
        <v>53</v>
      </c>
      <c r="H101" t="s">
        <v>44</v>
      </c>
    </row>
    <row r="102" spans="2:8">
      <c r="B102" t="s">
        <v>261</v>
      </c>
      <c r="C102" s="2" t="s">
        <v>54</v>
      </c>
      <c r="D102" s="3">
        <v>43771.520833333336</v>
      </c>
      <c r="E102" t="s">
        <v>471</v>
      </c>
      <c r="F102" t="s">
        <v>472</v>
      </c>
      <c r="G102" t="s">
        <v>53</v>
      </c>
      <c r="H102" t="s">
        <v>16</v>
      </c>
    </row>
    <row r="103" spans="2:8">
      <c r="B103" t="s">
        <v>181</v>
      </c>
      <c r="C103" s="2" t="s">
        <v>54</v>
      </c>
      <c r="D103" s="3">
        <v>43771.625</v>
      </c>
      <c r="E103" t="s">
        <v>55</v>
      </c>
      <c r="F103" t="s">
        <v>10</v>
      </c>
      <c r="G103" t="s">
        <v>39</v>
      </c>
      <c r="H103" t="s">
        <v>84</v>
      </c>
    </row>
    <row r="104" spans="2:8">
      <c r="B104" t="s">
        <v>172</v>
      </c>
      <c r="C104" s="2" t="s">
        <v>54</v>
      </c>
      <c r="D104" s="3">
        <v>43771.625</v>
      </c>
      <c r="E104" t="s">
        <v>69</v>
      </c>
      <c r="F104" t="s">
        <v>70</v>
      </c>
      <c r="G104" t="s">
        <v>19</v>
      </c>
      <c r="H104" t="s">
        <v>77</v>
      </c>
    </row>
    <row r="105" spans="2:8">
      <c r="B105" t="s">
        <v>175</v>
      </c>
      <c r="C105" s="2" t="s">
        <v>54</v>
      </c>
      <c r="D105" s="3">
        <v>43771.625</v>
      </c>
      <c r="E105" t="s">
        <v>41</v>
      </c>
      <c r="F105" t="s">
        <v>42</v>
      </c>
      <c r="G105" t="s">
        <v>466</v>
      </c>
      <c r="H105" t="s">
        <v>98</v>
      </c>
    </row>
    <row r="106" spans="2:8">
      <c r="B106" t="s">
        <v>178</v>
      </c>
      <c r="C106" s="2" t="s">
        <v>54</v>
      </c>
      <c r="D106" s="3">
        <v>43771.625</v>
      </c>
      <c r="E106" t="s">
        <v>86</v>
      </c>
      <c r="F106" t="s">
        <v>73</v>
      </c>
      <c r="G106" t="s">
        <v>15</v>
      </c>
      <c r="H106" t="s">
        <v>56</v>
      </c>
    </row>
    <row r="107" spans="2:8">
      <c r="B107" t="s">
        <v>179</v>
      </c>
      <c r="C107" s="2" t="s">
        <v>54</v>
      </c>
      <c r="D107" s="3">
        <v>43771.625</v>
      </c>
      <c r="E107" t="s">
        <v>37</v>
      </c>
      <c r="F107" t="s">
        <v>38</v>
      </c>
      <c r="G107" t="s">
        <v>66</v>
      </c>
      <c r="H107" t="s">
        <v>158</v>
      </c>
    </row>
    <row r="108" spans="2:8">
      <c r="B108" t="s">
        <v>174</v>
      </c>
      <c r="C108" s="2" t="s">
        <v>54</v>
      </c>
      <c r="D108" s="3">
        <v>43771.625</v>
      </c>
      <c r="E108" t="s">
        <v>23</v>
      </c>
      <c r="F108" t="s">
        <v>24</v>
      </c>
      <c r="G108" t="s">
        <v>25</v>
      </c>
      <c r="H108" t="s">
        <v>75</v>
      </c>
    </row>
    <row r="109" spans="2:8">
      <c r="B109" t="s">
        <v>176</v>
      </c>
      <c r="C109" s="2" t="s">
        <v>54</v>
      </c>
      <c r="D109" s="3">
        <v>43771.729166666664</v>
      </c>
      <c r="E109" t="s">
        <v>463</v>
      </c>
      <c r="F109" t="s">
        <v>464</v>
      </c>
      <c r="G109" t="s">
        <v>43</v>
      </c>
      <c r="H109" t="s">
        <v>77</v>
      </c>
    </row>
    <row r="110" spans="2:8">
      <c r="B110" t="s">
        <v>180</v>
      </c>
      <c r="C110" s="2" t="s">
        <v>54</v>
      </c>
      <c r="D110" s="3">
        <v>43772.583333333336</v>
      </c>
      <c r="E110" t="s">
        <v>13</v>
      </c>
      <c r="F110" t="s">
        <v>14</v>
      </c>
      <c r="G110" t="s">
        <v>30</v>
      </c>
      <c r="H110" t="s">
        <v>26</v>
      </c>
    </row>
    <row r="111" spans="2:8">
      <c r="B111" t="s">
        <v>173</v>
      </c>
      <c r="C111" s="2" t="s">
        <v>54</v>
      </c>
      <c r="D111" s="3">
        <v>43772.6875</v>
      </c>
      <c r="E111" t="s">
        <v>47</v>
      </c>
      <c r="F111" t="s">
        <v>34</v>
      </c>
      <c r="G111" t="s">
        <v>33</v>
      </c>
      <c r="H111" t="s">
        <v>84</v>
      </c>
    </row>
    <row r="112" spans="2:8">
      <c r="B112" t="s">
        <v>185</v>
      </c>
      <c r="C112" s="2" t="s">
        <v>68</v>
      </c>
      <c r="D112" s="3">
        <v>43777.833333333336</v>
      </c>
      <c r="E112" t="s">
        <v>465</v>
      </c>
      <c r="F112" t="s">
        <v>466</v>
      </c>
      <c r="G112" t="s">
        <v>464</v>
      </c>
      <c r="H112" t="s">
        <v>26</v>
      </c>
    </row>
    <row r="113" spans="2:8">
      <c r="B113" t="s">
        <v>188</v>
      </c>
      <c r="C113" s="2" t="s">
        <v>68</v>
      </c>
      <c r="D113" s="3">
        <v>43778.520833333336</v>
      </c>
      <c r="E113" t="s">
        <v>63</v>
      </c>
      <c r="F113" t="s">
        <v>43</v>
      </c>
      <c r="G113" t="s">
        <v>14</v>
      </c>
      <c r="H113" t="s">
        <v>98</v>
      </c>
    </row>
    <row r="114" spans="2:8">
      <c r="B114" t="s">
        <v>190</v>
      </c>
      <c r="C114" s="2" t="s">
        <v>68</v>
      </c>
      <c r="D114" s="3">
        <v>43778.625</v>
      </c>
      <c r="E114" t="s">
        <v>81</v>
      </c>
      <c r="F114" t="s">
        <v>66</v>
      </c>
      <c r="G114" t="s">
        <v>24</v>
      </c>
      <c r="H114" t="s">
        <v>158</v>
      </c>
    </row>
    <row r="115" spans="2:8">
      <c r="B115" t="s">
        <v>191</v>
      </c>
      <c r="C115" s="2" t="s">
        <v>68</v>
      </c>
      <c r="D115" s="3">
        <v>43778.625</v>
      </c>
      <c r="E115" t="s">
        <v>61</v>
      </c>
      <c r="F115" t="s">
        <v>25</v>
      </c>
      <c r="G115" t="s">
        <v>472</v>
      </c>
      <c r="H115" t="s">
        <v>56</v>
      </c>
    </row>
    <row r="116" spans="2:8">
      <c r="B116" t="s">
        <v>184</v>
      </c>
      <c r="C116" s="2" t="s">
        <v>68</v>
      </c>
      <c r="D116" s="3">
        <v>43778.625</v>
      </c>
      <c r="E116" t="s">
        <v>58</v>
      </c>
      <c r="F116" t="s">
        <v>15</v>
      </c>
      <c r="G116" t="s">
        <v>34</v>
      </c>
      <c r="H116" t="s">
        <v>77</v>
      </c>
    </row>
    <row r="117" spans="2:8">
      <c r="B117" t="s">
        <v>187</v>
      </c>
      <c r="C117" s="2" t="s">
        <v>68</v>
      </c>
      <c r="D117" s="3">
        <v>43778.625</v>
      </c>
      <c r="E117" t="s">
        <v>32</v>
      </c>
      <c r="F117" t="s">
        <v>33</v>
      </c>
      <c r="G117" t="s">
        <v>38</v>
      </c>
      <c r="H117" t="s">
        <v>84</v>
      </c>
    </row>
    <row r="118" spans="2:8">
      <c r="B118" t="s">
        <v>186</v>
      </c>
      <c r="C118" s="2" t="s">
        <v>68</v>
      </c>
      <c r="D118" s="3">
        <v>43778.729166666664</v>
      </c>
      <c r="E118" t="s">
        <v>65</v>
      </c>
      <c r="F118" t="s">
        <v>30</v>
      </c>
      <c r="G118" t="s">
        <v>10</v>
      </c>
      <c r="H118" t="s">
        <v>98</v>
      </c>
    </row>
    <row r="119" spans="2:8">
      <c r="B119" t="s">
        <v>182</v>
      </c>
      <c r="C119" s="2" t="s">
        <v>68</v>
      </c>
      <c r="D119" s="3">
        <v>43779.583333333336</v>
      </c>
      <c r="E119" t="s">
        <v>52</v>
      </c>
      <c r="F119" t="s">
        <v>53</v>
      </c>
      <c r="G119" t="s">
        <v>42</v>
      </c>
      <c r="H119" t="s">
        <v>91</v>
      </c>
    </row>
    <row r="120" spans="2:8">
      <c r="B120" t="s">
        <v>183</v>
      </c>
      <c r="C120" s="2" t="s">
        <v>68</v>
      </c>
      <c r="D120" s="3">
        <v>43779.583333333336</v>
      </c>
      <c r="E120" t="s">
        <v>72</v>
      </c>
      <c r="F120" t="s">
        <v>39</v>
      </c>
      <c r="G120" t="s">
        <v>70</v>
      </c>
      <c r="H120" t="s">
        <v>56</v>
      </c>
    </row>
    <row r="121" spans="2:8">
      <c r="B121" t="s">
        <v>189</v>
      </c>
      <c r="C121" s="2" t="s">
        <v>68</v>
      </c>
      <c r="D121" s="3">
        <v>43779.6875</v>
      </c>
      <c r="E121" t="s">
        <v>18</v>
      </c>
      <c r="F121" t="s">
        <v>19</v>
      </c>
      <c r="G121" t="s">
        <v>73</v>
      </c>
      <c r="H121" t="s">
        <v>91</v>
      </c>
    </row>
    <row r="122" spans="2:8">
      <c r="B122" t="s">
        <v>193</v>
      </c>
      <c r="C122" s="2" t="s">
        <v>62</v>
      </c>
      <c r="D122" s="3">
        <v>43792.520833333336</v>
      </c>
      <c r="E122" t="s">
        <v>23</v>
      </c>
      <c r="F122" t="s">
        <v>24</v>
      </c>
      <c r="G122" t="s">
        <v>33</v>
      </c>
      <c r="H122" t="s">
        <v>75</v>
      </c>
    </row>
    <row r="123" spans="2:8">
      <c r="B123" t="s">
        <v>194</v>
      </c>
      <c r="C123" s="2" t="s">
        <v>62</v>
      </c>
      <c r="D123" s="3">
        <v>43792.625</v>
      </c>
      <c r="E123" t="s">
        <v>471</v>
      </c>
      <c r="F123" t="s">
        <v>472</v>
      </c>
      <c r="G123" t="s">
        <v>39</v>
      </c>
      <c r="H123" t="s">
        <v>77</v>
      </c>
    </row>
    <row r="124" spans="2:8">
      <c r="B124" t="s">
        <v>200</v>
      </c>
      <c r="C124" s="2" t="s">
        <v>62</v>
      </c>
      <c r="D124" s="3">
        <v>43792.625</v>
      </c>
      <c r="E124" t="s">
        <v>55</v>
      </c>
      <c r="F124" t="s">
        <v>10</v>
      </c>
      <c r="G124" t="s">
        <v>15</v>
      </c>
      <c r="H124" t="s">
        <v>106</v>
      </c>
    </row>
    <row r="125" spans="2:8">
      <c r="B125" t="s">
        <v>195</v>
      </c>
      <c r="C125" s="2" t="s">
        <v>62</v>
      </c>
      <c r="D125" s="3">
        <v>43792.625</v>
      </c>
      <c r="E125" t="s">
        <v>41</v>
      </c>
      <c r="F125" t="s">
        <v>42</v>
      </c>
      <c r="G125" t="s">
        <v>30</v>
      </c>
      <c r="H125" t="s">
        <v>26</v>
      </c>
    </row>
    <row r="126" spans="2:8">
      <c r="B126" t="s">
        <v>196</v>
      </c>
      <c r="C126" s="2" t="s">
        <v>62</v>
      </c>
      <c r="D126" s="3">
        <v>43792.625</v>
      </c>
      <c r="E126" t="s">
        <v>13</v>
      </c>
      <c r="F126" t="s">
        <v>14</v>
      </c>
      <c r="G126" t="s">
        <v>19</v>
      </c>
      <c r="H126" t="s">
        <v>77</v>
      </c>
    </row>
    <row r="127" spans="2:8">
      <c r="B127" t="s">
        <v>201</v>
      </c>
      <c r="C127" s="2" t="s">
        <v>62</v>
      </c>
      <c r="D127" s="3">
        <v>43792.625</v>
      </c>
      <c r="E127" t="s">
        <v>47</v>
      </c>
      <c r="F127" t="s">
        <v>34</v>
      </c>
      <c r="G127" t="s">
        <v>466</v>
      </c>
      <c r="H127" t="s">
        <v>26</v>
      </c>
    </row>
    <row r="128" spans="2:8">
      <c r="B128" t="s">
        <v>199</v>
      </c>
      <c r="C128" s="2" t="s">
        <v>62</v>
      </c>
      <c r="D128" s="3">
        <v>43792.625</v>
      </c>
      <c r="E128" t="s">
        <v>463</v>
      </c>
      <c r="F128" t="s">
        <v>464</v>
      </c>
      <c r="G128" t="s">
        <v>66</v>
      </c>
      <c r="H128" t="s">
        <v>11</v>
      </c>
    </row>
    <row r="129" spans="2:8">
      <c r="B129" t="s">
        <v>198</v>
      </c>
      <c r="C129" s="2" t="s">
        <v>62</v>
      </c>
      <c r="D129" s="3">
        <v>43792.729166666664</v>
      </c>
      <c r="E129" t="s">
        <v>86</v>
      </c>
      <c r="F129" t="s">
        <v>73</v>
      </c>
      <c r="G129" t="s">
        <v>43</v>
      </c>
      <c r="H129" t="s">
        <v>56</v>
      </c>
    </row>
    <row r="130" spans="2:8">
      <c r="B130" t="s">
        <v>192</v>
      </c>
      <c r="C130" s="2" t="s">
        <v>62</v>
      </c>
      <c r="D130" s="3">
        <v>43793.6875</v>
      </c>
      <c r="E130" t="s">
        <v>37</v>
      </c>
      <c r="F130" t="s">
        <v>38</v>
      </c>
      <c r="G130" t="s">
        <v>53</v>
      </c>
      <c r="H130" t="s">
        <v>79</v>
      </c>
    </row>
    <row r="131" spans="2:8">
      <c r="B131" t="s">
        <v>197</v>
      </c>
      <c r="C131" s="2" t="s">
        <v>62</v>
      </c>
      <c r="D131" s="3">
        <v>43794.833333333336</v>
      </c>
      <c r="E131" t="s">
        <v>69</v>
      </c>
      <c r="F131" t="s">
        <v>70</v>
      </c>
      <c r="G131" t="s">
        <v>25</v>
      </c>
      <c r="H131" t="s">
        <v>98</v>
      </c>
    </row>
    <row r="132" spans="2:8">
      <c r="B132" t="s">
        <v>209</v>
      </c>
      <c r="C132" s="2" t="s">
        <v>45</v>
      </c>
      <c r="D132" s="3">
        <v>43799.520833333336</v>
      </c>
      <c r="E132" t="s">
        <v>61</v>
      </c>
      <c r="F132" t="s">
        <v>25</v>
      </c>
      <c r="G132" t="s">
        <v>73</v>
      </c>
      <c r="H132" t="s">
        <v>106</v>
      </c>
    </row>
    <row r="133" spans="2:8">
      <c r="B133" t="s">
        <v>207</v>
      </c>
      <c r="C133" s="2" t="s">
        <v>45</v>
      </c>
      <c r="D133" s="3">
        <v>43799.625</v>
      </c>
      <c r="E133" t="s">
        <v>81</v>
      </c>
      <c r="F133" t="s">
        <v>66</v>
      </c>
      <c r="G133" t="s">
        <v>14</v>
      </c>
      <c r="H133" t="s">
        <v>26</v>
      </c>
    </row>
    <row r="134" spans="2:8">
      <c r="B134" t="s">
        <v>212</v>
      </c>
      <c r="C134" s="2" t="s">
        <v>45</v>
      </c>
      <c r="D134" s="3">
        <v>43799.625</v>
      </c>
      <c r="E134" t="s">
        <v>63</v>
      </c>
      <c r="F134" t="s">
        <v>43</v>
      </c>
      <c r="G134" t="s">
        <v>24</v>
      </c>
      <c r="H134" t="s">
        <v>35</v>
      </c>
    </row>
    <row r="135" spans="2:8">
      <c r="B135" t="s">
        <v>202</v>
      </c>
      <c r="C135" s="2" t="s">
        <v>45</v>
      </c>
      <c r="D135" s="3">
        <v>43799.625</v>
      </c>
      <c r="E135" t="s">
        <v>18</v>
      </c>
      <c r="F135" t="s">
        <v>19</v>
      </c>
      <c r="G135" t="s">
        <v>42</v>
      </c>
      <c r="H135" t="s">
        <v>56</v>
      </c>
    </row>
    <row r="136" spans="2:8">
      <c r="B136" t="s">
        <v>208</v>
      </c>
      <c r="C136" s="2" t="s">
        <v>45</v>
      </c>
      <c r="D136" s="3">
        <v>43799.625</v>
      </c>
      <c r="E136" t="s">
        <v>32</v>
      </c>
      <c r="F136" t="s">
        <v>33</v>
      </c>
      <c r="G136" t="s">
        <v>472</v>
      </c>
      <c r="H136" t="s">
        <v>267</v>
      </c>
    </row>
    <row r="137" spans="2:8">
      <c r="B137" t="s">
        <v>204</v>
      </c>
      <c r="C137" s="2" t="s">
        <v>45</v>
      </c>
      <c r="D137" s="3">
        <v>43799.729166666664</v>
      </c>
      <c r="E137" t="s">
        <v>58</v>
      </c>
      <c r="F137" t="s">
        <v>15</v>
      </c>
      <c r="G137" t="s">
        <v>464</v>
      </c>
      <c r="H137" t="s">
        <v>56</v>
      </c>
    </row>
    <row r="138" spans="2:8">
      <c r="B138" t="s">
        <v>206</v>
      </c>
      <c r="C138" s="2" t="s">
        <v>45</v>
      </c>
      <c r="D138" s="3">
        <v>43800.583333333336</v>
      </c>
      <c r="E138" t="s">
        <v>465</v>
      </c>
      <c r="F138" t="s">
        <v>466</v>
      </c>
      <c r="G138" t="s">
        <v>10</v>
      </c>
      <c r="H138" t="s">
        <v>106</v>
      </c>
    </row>
    <row r="139" spans="2:8">
      <c r="B139" t="s">
        <v>211</v>
      </c>
      <c r="C139" s="2" t="s">
        <v>45</v>
      </c>
      <c r="D139" s="3">
        <v>43800.583333333336</v>
      </c>
      <c r="E139" t="s">
        <v>72</v>
      </c>
      <c r="F139" t="s">
        <v>39</v>
      </c>
      <c r="G139" t="s">
        <v>38</v>
      </c>
      <c r="H139" t="s">
        <v>84</v>
      </c>
    </row>
    <row r="140" spans="2:8">
      <c r="B140" t="s">
        <v>213</v>
      </c>
      <c r="C140" s="2" t="s">
        <v>45</v>
      </c>
      <c r="D140" s="3">
        <v>43800.6875</v>
      </c>
      <c r="E140" t="s">
        <v>65</v>
      </c>
      <c r="F140" t="s">
        <v>30</v>
      </c>
      <c r="G140" t="s">
        <v>34</v>
      </c>
      <c r="H140" t="s">
        <v>56</v>
      </c>
    </row>
    <row r="141" spans="2:8">
      <c r="B141" t="s">
        <v>205</v>
      </c>
      <c r="C141" s="2" t="s">
        <v>45</v>
      </c>
      <c r="D141" s="3">
        <v>43800.6875</v>
      </c>
      <c r="E141" t="s">
        <v>52</v>
      </c>
      <c r="F141" t="s">
        <v>53</v>
      </c>
      <c r="G141" t="s">
        <v>70</v>
      </c>
      <c r="H141" t="s">
        <v>106</v>
      </c>
    </row>
    <row r="142" spans="2:8">
      <c r="B142" t="s">
        <v>221</v>
      </c>
      <c r="C142" s="2" t="s">
        <v>49</v>
      </c>
      <c r="D142" s="3">
        <v>43802.8125</v>
      </c>
      <c r="E142" t="s">
        <v>13</v>
      </c>
      <c r="F142" t="s">
        <v>14</v>
      </c>
      <c r="G142" t="s">
        <v>472</v>
      </c>
      <c r="H142" t="s">
        <v>16</v>
      </c>
    </row>
    <row r="143" spans="2:8">
      <c r="B143" t="s">
        <v>215</v>
      </c>
      <c r="C143" s="2" t="s">
        <v>49</v>
      </c>
      <c r="D143" s="3">
        <v>43802.84375</v>
      </c>
      <c r="E143" t="s">
        <v>81</v>
      </c>
      <c r="F143" t="s">
        <v>66</v>
      </c>
      <c r="G143" t="s">
        <v>73</v>
      </c>
      <c r="H143" t="s">
        <v>110</v>
      </c>
    </row>
    <row r="144" spans="2:8">
      <c r="B144" t="s">
        <v>216</v>
      </c>
      <c r="C144" s="2" t="s">
        <v>49</v>
      </c>
      <c r="D144" s="3">
        <v>43803.8125</v>
      </c>
      <c r="E144" t="s">
        <v>65</v>
      </c>
      <c r="F144" t="s">
        <v>30</v>
      </c>
      <c r="G144" t="s">
        <v>464</v>
      </c>
      <c r="H144" t="s">
        <v>98</v>
      </c>
    </row>
    <row r="145" spans="2:8">
      <c r="B145" t="s">
        <v>214</v>
      </c>
      <c r="C145" s="2" t="s">
        <v>49</v>
      </c>
      <c r="D145" s="3">
        <v>43803.8125</v>
      </c>
      <c r="E145" t="s">
        <v>72</v>
      </c>
      <c r="F145" t="s">
        <v>39</v>
      </c>
      <c r="G145" t="s">
        <v>24</v>
      </c>
      <c r="H145" t="s">
        <v>98</v>
      </c>
    </row>
    <row r="146" spans="2:8">
      <c r="B146" t="s">
        <v>222</v>
      </c>
      <c r="C146" s="2" t="s">
        <v>49</v>
      </c>
      <c r="D146" s="3">
        <v>43803.8125</v>
      </c>
      <c r="E146" t="s">
        <v>52</v>
      </c>
      <c r="F146" t="s">
        <v>53</v>
      </c>
      <c r="G146" t="s">
        <v>33</v>
      </c>
      <c r="H146" t="s">
        <v>56</v>
      </c>
    </row>
    <row r="147" spans="2:8">
      <c r="B147" t="s">
        <v>218</v>
      </c>
      <c r="C147" s="2" t="s">
        <v>49</v>
      </c>
      <c r="D147" s="3">
        <v>43803.8125</v>
      </c>
      <c r="E147" t="s">
        <v>63</v>
      </c>
      <c r="F147" t="s">
        <v>43</v>
      </c>
      <c r="G147" t="s">
        <v>70</v>
      </c>
      <c r="H147" t="s">
        <v>56</v>
      </c>
    </row>
    <row r="148" spans="2:8">
      <c r="B148" t="s">
        <v>219</v>
      </c>
      <c r="C148" s="2" t="s">
        <v>49</v>
      </c>
      <c r="D148" s="3">
        <v>43803.8125</v>
      </c>
      <c r="E148" t="s">
        <v>58</v>
      </c>
      <c r="F148" t="s">
        <v>15</v>
      </c>
      <c r="G148" t="s">
        <v>466</v>
      </c>
      <c r="H148" t="s">
        <v>56</v>
      </c>
    </row>
    <row r="149" spans="2:8">
      <c r="B149" t="s">
        <v>223</v>
      </c>
      <c r="C149" s="2" t="s">
        <v>49</v>
      </c>
      <c r="D149" s="3">
        <v>43803.84375</v>
      </c>
      <c r="E149" t="s">
        <v>18</v>
      </c>
      <c r="F149" t="s">
        <v>19</v>
      </c>
      <c r="G149" t="s">
        <v>34</v>
      </c>
      <c r="H149" t="s">
        <v>48</v>
      </c>
    </row>
    <row r="150" spans="2:8">
      <c r="B150" t="s">
        <v>220</v>
      </c>
      <c r="C150" s="2" t="s">
        <v>49</v>
      </c>
      <c r="D150" s="3">
        <v>43804.8125</v>
      </c>
      <c r="E150" t="s">
        <v>37</v>
      </c>
      <c r="F150" t="s">
        <v>38</v>
      </c>
      <c r="G150" t="s">
        <v>25</v>
      </c>
      <c r="H150" t="s">
        <v>26</v>
      </c>
    </row>
    <row r="151" spans="2:8">
      <c r="B151" t="s">
        <v>217</v>
      </c>
      <c r="C151" s="2" t="s">
        <v>49</v>
      </c>
      <c r="D151" s="3">
        <v>43804.84375</v>
      </c>
      <c r="E151" t="s">
        <v>55</v>
      </c>
      <c r="F151" t="s">
        <v>10</v>
      </c>
      <c r="G151" t="s">
        <v>42</v>
      </c>
      <c r="H151" t="s">
        <v>77</v>
      </c>
    </row>
    <row r="152" spans="2:8">
      <c r="B152" t="s">
        <v>224</v>
      </c>
      <c r="C152" s="2" t="s">
        <v>64</v>
      </c>
      <c r="D152" s="3">
        <v>43806.520833333336</v>
      </c>
      <c r="E152" t="s">
        <v>47</v>
      </c>
      <c r="F152" t="s">
        <v>34</v>
      </c>
      <c r="G152" t="s">
        <v>43</v>
      </c>
      <c r="H152" t="s">
        <v>91</v>
      </c>
    </row>
    <row r="153" spans="2:8">
      <c r="B153" t="s">
        <v>226</v>
      </c>
      <c r="C153" s="2" t="s">
        <v>64</v>
      </c>
      <c r="D153" s="3">
        <v>43806.625</v>
      </c>
      <c r="E153" t="s">
        <v>471</v>
      </c>
      <c r="F153" t="s">
        <v>472</v>
      </c>
      <c r="G153" t="s">
        <v>19</v>
      </c>
      <c r="H153" t="s">
        <v>11</v>
      </c>
    </row>
    <row r="154" spans="2:8">
      <c r="B154" t="s">
        <v>228</v>
      </c>
      <c r="C154" s="2" t="s">
        <v>64</v>
      </c>
      <c r="D154" s="3">
        <v>43806.625</v>
      </c>
      <c r="E154" t="s">
        <v>32</v>
      </c>
      <c r="F154" t="s">
        <v>33</v>
      </c>
      <c r="G154" t="s">
        <v>66</v>
      </c>
      <c r="H154" t="s">
        <v>164</v>
      </c>
    </row>
    <row r="155" spans="2:8">
      <c r="B155" t="s">
        <v>246</v>
      </c>
      <c r="C155" s="2" t="s">
        <v>64</v>
      </c>
      <c r="D155" s="3">
        <v>43806.625</v>
      </c>
      <c r="E155" t="s">
        <v>463</v>
      </c>
      <c r="F155" t="s">
        <v>464</v>
      </c>
      <c r="G155" t="s">
        <v>14</v>
      </c>
      <c r="H155" t="s">
        <v>116</v>
      </c>
    </row>
    <row r="156" spans="2:8">
      <c r="B156" t="s">
        <v>315</v>
      </c>
      <c r="C156" s="2" t="s">
        <v>64</v>
      </c>
      <c r="D156" s="3">
        <v>43806.729166666664</v>
      </c>
      <c r="E156" t="s">
        <v>86</v>
      </c>
      <c r="F156" t="s">
        <v>73</v>
      </c>
      <c r="G156" t="s">
        <v>53</v>
      </c>
      <c r="H156" t="s">
        <v>77</v>
      </c>
    </row>
    <row r="157" spans="2:8">
      <c r="B157" t="s">
        <v>227</v>
      </c>
      <c r="C157" s="2" t="s">
        <v>64</v>
      </c>
      <c r="D157" s="3">
        <v>43807.583333333336</v>
      </c>
      <c r="E157" t="s">
        <v>69</v>
      </c>
      <c r="F157" t="s">
        <v>70</v>
      </c>
      <c r="G157" t="s">
        <v>30</v>
      </c>
      <c r="H157" t="s">
        <v>110</v>
      </c>
    </row>
    <row r="158" spans="2:8">
      <c r="B158" t="s">
        <v>231</v>
      </c>
      <c r="C158" s="2" t="s">
        <v>64</v>
      </c>
      <c r="D158" s="3">
        <v>43807.583333333336</v>
      </c>
      <c r="E158" t="s">
        <v>61</v>
      </c>
      <c r="F158" t="s">
        <v>25</v>
      </c>
      <c r="G158" t="s">
        <v>15</v>
      </c>
      <c r="H158" t="s">
        <v>56</v>
      </c>
    </row>
    <row r="159" spans="2:8">
      <c r="B159" t="s">
        <v>232</v>
      </c>
      <c r="C159" s="2" t="s">
        <v>64</v>
      </c>
      <c r="D159" s="3">
        <v>43807.583333333336</v>
      </c>
      <c r="E159" t="s">
        <v>465</v>
      </c>
      <c r="F159" t="s">
        <v>466</v>
      </c>
      <c r="G159" t="s">
        <v>38</v>
      </c>
      <c r="H159" t="s">
        <v>77</v>
      </c>
    </row>
    <row r="160" spans="2:8">
      <c r="B160" t="s">
        <v>225</v>
      </c>
      <c r="C160" s="2" t="s">
        <v>64</v>
      </c>
      <c r="D160" s="3">
        <v>43807.6875</v>
      </c>
      <c r="E160" t="s">
        <v>41</v>
      </c>
      <c r="F160" t="s">
        <v>42</v>
      </c>
      <c r="G160" t="s">
        <v>39</v>
      </c>
      <c r="H160" t="s">
        <v>106</v>
      </c>
    </row>
    <row r="161" spans="2:8">
      <c r="B161" t="s">
        <v>229</v>
      </c>
      <c r="C161" s="2" t="s">
        <v>64</v>
      </c>
      <c r="D161" s="3">
        <v>43808.833333333336</v>
      </c>
      <c r="E161" t="s">
        <v>23</v>
      </c>
      <c r="F161" t="s">
        <v>24</v>
      </c>
      <c r="G161" t="s">
        <v>10</v>
      </c>
      <c r="H161" t="s">
        <v>44</v>
      </c>
    </row>
    <row r="162" spans="2:8">
      <c r="B162" t="s">
        <v>234</v>
      </c>
      <c r="C162" s="2" t="s">
        <v>51</v>
      </c>
      <c r="D162" s="3">
        <v>43813.520833333336</v>
      </c>
      <c r="E162" t="s">
        <v>18</v>
      </c>
      <c r="F162" t="s">
        <v>19</v>
      </c>
      <c r="G162" t="s">
        <v>464</v>
      </c>
      <c r="H162" t="s">
        <v>98</v>
      </c>
    </row>
    <row r="163" spans="2:8">
      <c r="B163" t="s">
        <v>314</v>
      </c>
      <c r="C163" s="2" t="s">
        <v>51</v>
      </c>
      <c r="D163" s="3">
        <v>43813.625</v>
      </c>
      <c r="E163" t="s">
        <v>81</v>
      </c>
      <c r="F163" t="s">
        <v>66</v>
      </c>
      <c r="G163" t="s">
        <v>25</v>
      </c>
      <c r="H163" t="s">
        <v>16</v>
      </c>
    </row>
    <row r="164" spans="2:8">
      <c r="B164" t="s">
        <v>241</v>
      </c>
      <c r="C164" s="2" t="s">
        <v>51</v>
      </c>
      <c r="D164" s="3">
        <v>43813.625</v>
      </c>
      <c r="E164" t="s">
        <v>63</v>
      </c>
      <c r="F164" t="s">
        <v>43</v>
      </c>
      <c r="G164" t="s">
        <v>472</v>
      </c>
      <c r="H164" t="s">
        <v>35</v>
      </c>
    </row>
    <row r="165" spans="2:8">
      <c r="B165" t="s">
        <v>233</v>
      </c>
      <c r="C165" s="2" t="s">
        <v>51</v>
      </c>
      <c r="D165" s="3">
        <v>43813.625</v>
      </c>
      <c r="E165" t="s">
        <v>65</v>
      </c>
      <c r="F165" t="s">
        <v>30</v>
      </c>
      <c r="G165" t="s">
        <v>466</v>
      </c>
      <c r="H165" t="s">
        <v>84</v>
      </c>
    </row>
    <row r="166" spans="2:8">
      <c r="B166" t="s">
        <v>242</v>
      </c>
      <c r="C166" s="2" t="s">
        <v>51</v>
      </c>
      <c r="D166" s="3">
        <v>43813.625</v>
      </c>
      <c r="E166" t="s">
        <v>37</v>
      </c>
      <c r="F166" t="s">
        <v>38</v>
      </c>
      <c r="G166" t="s">
        <v>70</v>
      </c>
      <c r="H166" t="s">
        <v>98</v>
      </c>
    </row>
    <row r="167" spans="2:8">
      <c r="B167" t="s">
        <v>235</v>
      </c>
      <c r="C167" s="2" t="s">
        <v>51</v>
      </c>
      <c r="D167" s="3">
        <v>43813.729166666664</v>
      </c>
      <c r="E167" t="s">
        <v>58</v>
      </c>
      <c r="F167" t="s">
        <v>15</v>
      </c>
      <c r="G167" t="s">
        <v>24</v>
      </c>
      <c r="H167" t="s">
        <v>35</v>
      </c>
    </row>
    <row r="168" spans="2:8">
      <c r="B168" t="s">
        <v>240</v>
      </c>
      <c r="C168" s="2" t="s">
        <v>51</v>
      </c>
      <c r="D168" s="3">
        <v>43814.583333333336</v>
      </c>
      <c r="E168" t="s">
        <v>52</v>
      </c>
      <c r="F168" t="s">
        <v>53</v>
      </c>
      <c r="G168" t="s">
        <v>34</v>
      </c>
      <c r="H168" t="s">
        <v>84</v>
      </c>
    </row>
    <row r="169" spans="2:8">
      <c r="B169" t="s">
        <v>238</v>
      </c>
      <c r="C169" s="2" t="s">
        <v>51</v>
      </c>
      <c r="D169" s="3">
        <v>43814.583333333336</v>
      </c>
      <c r="E169" t="s">
        <v>72</v>
      </c>
      <c r="F169" t="s">
        <v>39</v>
      </c>
      <c r="G169" t="s">
        <v>33</v>
      </c>
      <c r="H169" t="s">
        <v>77</v>
      </c>
    </row>
    <row r="170" spans="2:8">
      <c r="B170" t="s">
        <v>237</v>
      </c>
      <c r="C170" s="2" t="s">
        <v>51</v>
      </c>
      <c r="D170" s="3">
        <v>43814.6875</v>
      </c>
      <c r="E170" t="s">
        <v>55</v>
      </c>
      <c r="F170" t="s">
        <v>10</v>
      </c>
      <c r="G170" t="s">
        <v>73</v>
      </c>
      <c r="H170" t="s">
        <v>11</v>
      </c>
    </row>
    <row r="171" spans="2:8">
      <c r="B171" t="s">
        <v>236</v>
      </c>
      <c r="C171" s="2" t="s">
        <v>51</v>
      </c>
      <c r="D171" s="3">
        <v>43815.822916666664</v>
      </c>
      <c r="E171" t="s">
        <v>13</v>
      </c>
      <c r="F171" t="s">
        <v>14</v>
      </c>
      <c r="G171" t="s">
        <v>42</v>
      </c>
      <c r="H171" t="s">
        <v>84</v>
      </c>
    </row>
    <row r="172" spans="2:8">
      <c r="B172" t="s">
        <v>326</v>
      </c>
      <c r="C172" s="2" t="s">
        <v>60</v>
      </c>
      <c r="D172" s="3">
        <v>43820.520833333336</v>
      </c>
      <c r="E172" t="s">
        <v>47</v>
      </c>
      <c r="F172" t="s">
        <v>34</v>
      </c>
      <c r="G172" t="s">
        <v>10</v>
      </c>
      <c r="H172" t="s">
        <v>116</v>
      </c>
    </row>
    <row r="173" spans="2:8">
      <c r="B173" t="s">
        <v>247</v>
      </c>
      <c r="C173" s="2" t="s">
        <v>60</v>
      </c>
      <c r="D173" s="3">
        <v>43820.625</v>
      </c>
      <c r="E173" t="s">
        <v>471</v>
      </c>
      <c r="F173" t="s">
        <v>472</v>
      </c>
      <c r="G173" t="s">
        <v>66</v>
      </c>
      <c r="H173" t="s">
        <v>35</v>
      </c>
    </row>
    <row r="174" spans="2:8">
      <c r="B174" t="s">
        <v>368</v>
      </c>
      <c r="C174" s="2" t="s">
        <v>60</v>
      </c>
      <c r="D174" s="3">
        <v>43820.625</v>
      </c>
      <c r="E174" t="s">
        <v>69</v>
      </c>
      <c r="F174" t="s">
        <v>70</v>
      </c>
      <c r="G174" t="s">
        <v>15</v>
      </c>
      <c r="H174" t="s">
        <v>44</v>
      </c>
    </row>
    <row r="175" spans="2:8">
      <c r="B175" t="s">
        <v>259</v>
      </c>
      <c r="C175" s="2" t="s">
        <v>60</v>
      </c>
      <c r="D175" s="3">
        <v>43820.625</v>
      </c>
      <c r="E175" t="s">
        <v>41</v>
      </c>
      <c r="F175" t="s">
        <v>42</v>
      </c>
      <c r="G175" t="s">
        <v>38</v>
      </c>
      <c r="H175" t="s">
        <v>35</v>
      </c>
    </row>
    <row r="176" spans="2:8">
      <c r="B176" t="s">
        <v>243</v>
      </c>
      <c r="C176" s="2" t="s">
        <v>60</v>
      </c>
      <c r="D176" s="3">
        <v>43820.625</v>
      </c>
      <c r="E176" t="s">
        <v>61</v>
      </c>
      <c r="F176" t="s">
        <v>25</v>
      </c>
      <c r="G176" t="s">
        <v>14</v>
      </c>
      <c r="H176" t="s">
        <v>16</v>
      </c>
    </row>
    <row r="177" spans="2:8">
      <c r="B177" t="s">
        <v>257</v>
      </c>
      <c r="C177" s="2" t="s">
        <v>60</v>
      </c>
      <c r="D177" s="3">
        <v>43820.625</v>
      </c>
      <c r="E177" t="s">
        <v>465</v>
      </c>
      <c r="F177" t="s">
        <v>466</v>
      </c>
      <c r="G177" t="s">
        <v>39</v>
      </c>
      <c r="H177" t="s">
        <v>77</v>
      </c>
    </row>
    <row r="178" spans="2:8">
      <c r="B178" t="s">
        <v>258</v>
      </c>
      <c r="C178" s="2" t="s">
        <v>60</v>
      </c>
      <c r="D178" s="3">
        <v>43820.729166666664</v>
      </c>
      <c r="E178" t="s">
        <v>86</v>
      </c>
      <c r="F178" t="s">
        <v>73</v>
      </c>
      <c r="G178" t="s">
        <v>30</v>
      </c>
      <c r="H178" t="s">
        <v>91</v>
      </c>
    </row>
    <row r="179" spans="2:8">
      <c r="B179" t="s">
        <v>260</v>
      </c>
      <c r="C179" s="2" t="s">
        <v>60</v>
      </c>
      <c r="D179" s="3">
        <v>43821.583333333336</v>
      </c>
      <c r="E179" t="s">
        <v>463</v>
      </c>
      <c r="F179" t="s">
        <v>464</v>
      </c>
      <c r="G179" t="s">
        <v>53</v>
      </c>
      <c r="H179" t="s">
        <v>98</v>
      </c>
    </row>
    <row r="180" spans="2:8">
      <c r="B180" t="s">
        <v>244</v>
      </c>
      <c r="C180" s="2" t="s">
        <v>60</v>
      </c>
      <c r="D180" s="3">
        <v>43821.6875</v>
      </c>
      <c r="E180" t="s">
        <v>32</v>
      </c>
      <c r="F180" t="s">
        <v>33</v>
      </c>
      <c r="G180" t="s">
        <v>43</v>
      </c>
      <c r="H180" t="s">
        <v>26</v>
      </c>
    </row>
    <row r="181" spans="2:8">
      <c r="B181" t="s">
        <v>250</v>
      </c>
      <c r="C181" s="2" t="s">
        <v>57</v>
      </c>
      <c r="D181" s="3">
        <v>43825.520833333336</v>
      </c>
      <c r="E181" t="s">
        <v>32</v>
      </c>
      <c r="F181" t="s">
        <v>33</v>
      </c>
      <c r="G181" t="s">
        <v>42</v>
      </c>
      <c r="H181" t="s">
        <v>56</v>
      </c>
    </row>
    <row r="182" spans="2:8">
      <c r="B182" t="s">
        <v>256</v>
      </c>
      <c r="C182" s="2" t="s">
        <v>57</v>
      </c>
      <c r="D182" s="3">
        <v>43825.625</v>
      </c>
      <c r="E182" t="s">
        <v>471</v>
      </c>
      <c r="F182" t="s">
        <v>472</v>
      </c>
      <c r="G182" t="s">
        <v>10</v>
      </c>
      <c r="H182" t="s">
        <v>84</v>
      </c>
    </row>
    <row r="183" spans="2:8">
      <c r="B183" t="s">
        <v>430</v>
      </c>
      <c r="C183" s="2" t="s">
        <v>57</v>
      </c>
      <c r="D183" s="3">
        <v>43825.625</v>
      </c>
      <c r="E183" t="s">
        <v>69</v>
      </c>
      <c r="F183" t="s">
        <v>70</v>
      </c>
      <c r="G183" t="s">
        <v>466</v>
      </c>
      <c r="H183" t="s">
        <v>16</v>
      </c>
    </row>
    <row r="184" spans="2:8">
      <c r="B184" t="s">
        <v>251</v>
      </c>
      <c r="C184" s="2" t="s">
        <v>57</v>
      </c>
      <c r="D184" s="3">
        <v>43825.625</v>
      </c>
      <c r="E184" t="s">
        <v>63</v>
      </c>
      <c r="F184" t="s">
        <v>43</v>
      </c>
      <c r="G184" t="s">
        <v>15</v>
      </c>
      <c r="H184" t="s">
        <v>26</v>
      </c>
    </row>
    <row r="185" spans="2:8">
      <c r="B185" t="s">
        <v>249</v>
      </c>
      <c r="C185" s="2" t="s">
        <v>57</v>
      </c>
      <c r="D185" s="3">
        <v>43825.625</v>
      </c>
      <c r="E185" t="s">
        <v>13</v>
      </c>
      <c r="F185" t="s">
        <v>14</v>
      </c>
      <c r="G185" t="s">
        <v>24</v>
      </c>
      <c r="H185" t="s">
        <v>56</v>
      </c>
    </row>
    <row r="186" spans="2:8">
      <c r="B186" t="s">
        <v>252</v>
      </c>
      <c r="C186" s="2" t="s">
        <v>57</v>
      </c>
      <c r="D186" s="3">
        <v>43825.625</v>
      </c>
      <c r="E186" t="s">
        <v>47</v>
      </c>
      <c r="F186" t="s">
        <v>34</v>
      </c>
      <c r="G186" t="s">
        <v>66</v>
      </c>
      <c r="H186" t="s">
        <v>16</v>
      </c>
    </row>
    <row r="187" spans="2:8">
      <c r="B187" t="s">
        <v>253</v>
      </c>
      <c r="C187" s="2" t="s">
        <v>57</v>
      </c>
      <c r="D187" s="3">
        <v>43825.625</v>
      </c>
      <c r="E187" t="s">
        <v>37</v>
      </c>
      <c r="F187" t="s">
        <v>38</v>
      </c>
      <c r="G187" t="s">
        <v>464</v>
      </c>
      <c r="H187" t="s">
        <v>84</v>
      </c>
    </row>
    <row r="188" spans="2:8">
      <c r="B188" t="s">
        <v>255</v>
      </c>
      <c r="C188" s="2" t="s">
        <v>57</v>
      </c>
      <c r="D188" s="3">
        <v>43825.729166666664</v>
      </c>
      <c r="E188" t="s">
        <v>52</v>
      </c>
      <c r="F188" t="s">
        <v>53</v>
      </c>
      <c r="G188" t="s">
        <v>25</v>
      </c>
      <c r="H188" t="s">
        <v>143</v>
      </c>
    </row>
    <row r="189" spans="2:8">
      <c r="B189" t="s">
        <v>254</v>
      </c>
      <c r="C189" s="2" t="s">
        <v>57</v>
      </c>
      <c r="D189" s="3">
        <v>43825.833333333336</v>
      </c>
      <c r="E189" t="s">
        <v>65</v>
      </c>
      <c r="F189" t="s">
        <v>30</v>
      </c>
      <c r="G189" t="s">
        <v>19</v>
      </c>
      <c r="H189" t="s">
        <v>239</v>
      </c>
    </row>
    <row r="190" spans="2:8">
      <c r="B190" t="s">
        <v>248</v>
      </c>
      <c r="C190" s="2" t="s">
        <v>57</v>
      </c>
      <c r="D190" s="3">
        <v>43826.822916666664</v>
      </c>
      <c r="E190" t="s">
        <v>72</v>
      </c>
      <c r="F190" t="s">
        <v>39</v>
      </c>
      <c r="G190" t="s">
        <v>73</v>
      </c>
      <c r="H190" t="s">
        <v>267</v>
      </c>
    </row>
    <row r="191" spans="2:8">
      <c r="B191" t="s">
        <v>266</v>
      </c>
      <c r="C191" s="2" t="s">
        <v>71</v>
      </c>
      <c r="D191" s="3">
        <v>43827.520833333336</v>
      </c>
      <c r="E191" t="s">
        <v>41</v>
      </c>
      <c r="F191" t="s">
        <v>42</v>
      </c>
      <c r="G191" t="s">
        <v>472</v>
      </c>
      <c r="H191" t="s">
        <v>98</v>
      </c>
    </row>
    <row r="192" spans="2:8">
      <c r="B192" t="s">
        <v>268</v>
      </c>
      <c r="C192" s="2" t="s">
        <v>71</v>
      </c>
      <c r="D192" s="3">
        <v>43827.625</v>
      </c>
      <c r="E192" t="s">
        <v>61</v>
      </c>
      <c r="F192" t="s">
        <v>25</v>
      </c>
      <c r="G192" t="s">
        <v>34</v>
      </c>
      <c r="H192" t="s">
        <v>77</v>
      </c>
    </row>
    <row r="193" spans="2:8">
      <c r="B193" t="s">
        <v>265</v>
      </c>
      <c r="C193" s="2" t="s">
        <v>71</v>
      </c>
      <c r="D193" s="3">
        <v>43827.625</v>
      </c>
      <c r="E193" t="s">
        <v>58</v>
      </c>
      <c r="F193" t="s">
        <v>15</v>
      </c>
      <c r="G193" t="s">
        <v>14</v>
      </c>
      <c r="H193" t="s">
        <v>84</v>
      </c>
    </row>
    <row r="194" spans="2:8">
      <c r="B194" t="s">
        <v>272</v>
      </c>
      <c r="C194" s="2" t="s">
        <v>71</v>
      </c>
      <c r="D194" s="3">
        <v>43827.625</v>
      </c>
      <c r="E194" t="s">
        <v>463</v>
      </c>
      <c r="F194" t="s">
        <v>464</v>
      </c>
      <c r="G194" t="s">
        <v>70</v>
      </c>
      <c r="H194" t="s">
        <v>158</v>
      </c>
    </row>
    <row r="195" spans="2:8">
      <c r="B195" t="s">
        <v>262</v>
      </c>
      <c r="C195" s="2" t="s">
        <v>71</v>
      </c>
      <c r="D195" s="3">
        <v>43827.729166666664</v>
      </c>
      <c r="E195" t="s">
        <v>465</v>
      </c>
      <c r="F195" t="s">
        <v>466</v>
      </c>
      <c r="G195" t="s">
        <v>33</v>
      </c>
      <c r="H195" t="s">
        <v>106</v>
      </c>
    </row>
    <row r="196" spans="2:8">
      <c r="B196" t="s">
        <v>263</v>
      </c>
      <c r="C196" s="2" t="s">
        <v>71</v>
      </c>
      <c r="D196" s="3">
        <v>43827.729166666664</v>
      </c>
      <c r="E196" t="s">
        <v>23</v>
      </c>
      <c r="F196" t="s">
        <v>24</v>
      </c>
      <c r="G196" t="s">
        <v>30</v>
      </c>
      <c r="H196" t="s">
        <v>77</v>
      </c>
    </row>
    <row r="197" spans="2:8">
      <c r="B197" t="s">
        <v>270</v>
      </c>
      <c r="C197" s="2" t="s">
        <v>71</v>
      </c>
      <c r="D197" s="3">
        <v>43827.822916666664</v>
      </c>
      <c r="E197" t="s">
        <v>81</v>
      </c>
      <c r="F197" t="s">
        <v>66</v>
      </c>
      <c r="G197" t="s">
        <v>53</v>
      </c>
      <c r="H197" t="s">
        <v>26</v>
      </c>
    </row>
    <row r="198" spans="2:8">
      <c r="B198" t="s">
        <v>269</v>
      </c>
      <c r="C198" s="2" t="s">
        <v>71</v>
      </c>
      <c r="D198" s="3">
        <v>43828.583333333336</v>
      </c>
      <c r="E198" t="s">
        <v>55</v>
      </c>
      <c r="F198" t="s">
        <v>10</v>
      </c>
      <c r="G198" t="s">
        <v>43</v>
      </c>
      <c r="H198" t="s">
        <v>77</v>
      </c>
    </row>
    <row r="199" spans="2:8">
      <c r="B199" t="s">
        <v>271</v>
      </c>
      <c r="C199" s="2" t="s">
        <v>71</v>
      </c>
      <c r="D199" s="3">
        <v>43828.6875</v>
      </c>
      <c r="E199" t="s">
        <v>18</v>
      </c>
      <c r="F199" t="s">
        <v>19</v>
      </c>
      <c r="G199" t="s">
        <v>39</v>
      </c>
      <c r="H199" t="s">
        <v>16</v>
      </c>
    </row>
    <row r="200" spans="2:8">
      <c r="B200" t="s">
        <v>264</v>
      </c>
      <c r="C200" s="2" t="s">
        <v>71</v>
      </c>
      <c r="D200" s="3">
        <v>43828.75</v>
      </c>
      <c r="E200" t="s">
        <v>86</v>
      </c>
      <c r="F200" t="s">
        <v>73</v>
      </c>
      <c r="G200" t="s">
        <v>38</v>
      </c>
      <c r="H200" t="s">
        <v>98</v>
      </c>
    </row>
    <row r="201" spans="2:8">
      <c r="B201" t="s">
        <v>282</v>
      </c>
      <c r="C201" s="2" t="s">
        <v>74</v>
      </c>
      <c r="D201" s="3">
        <v>43831.520833333336</v>
      </c>
      <c r="E201" t="s">
        <v>41</v>
      </c>
      <c r="F201" t="s">
        <v>42</v>
      </c>
      <c r="G201" t="s">
        <v>43</v>
      </c>
      <c r="H201" t="s">
        <v>84</v>
      </c>
    </row>
    <row r="202" spans="2:8">
      <c r="B202" t="s">
        <v>279</v>
      </c>
      <c r="C202" s="2" t="s">
        <v>74</v>
      </c>
      <c r="D202" s="3">
        <v>43831.520833333336</v>
      </c>
      <c r="E202" t="s">
        <v>81</v>
      </c>
      <c r="F202" t="s">
        <v>66</v>
      </c>
      <c r="G202" t="s">
        <v>70</v>
      </c>
      <c r="H202" t="s">
        <v>77</v>
      </c>
    </row>
    <row r="203" spans="2:8">
      <c r="B203" t="s">
        <v>280</v>
      </c>
      <c r="C203" s="2" t="s">
        <v>74</v>
      </c>
      <c r="D203" s="3">
        <v>43831.625</v>
      </c>
      <c r="E203" t="s">
        <v>61</v>
      </c>
      <c r="F203" t="s">
        <v>25</v>
      </c>
      <c r="G203" t="s">
        <v>30</v>
      </c>
      <c r="H203" t="s">
        <v>11</v>
      </c>
    </row>
    <row r="204" spans="2:8">
      <c r="B204" t="s">
        <v>278</v>
      </c>
      <c r="C204" s="2" t="s">
        <v>74</v>
      </c>
      <c r="D204" s="3">
        <v>43831.625</v>
      </c>
      <c r="E204" t="s">
        <v>58</v>
      </c>
      <c r="F204" t="s">
        <v>15</v>
      </c>
      <c r="G204" t="s">
        <v>33</v>
      </c>
      <c r="H204" t="s">
        <v>16</v>
      </c>
    </row>
    <row r="205" spans="2:8">
      <c r="B205" t="s">
        <v>276</v>
      </c>
      <c r="C205" s="2" t="s">
        <v>74</v>
      </c>
      <c r="D205" s="3">
        <v>43831.625</v>
      </c>
      <c r="E205" t="s">
        <v>463</v>
      </c>
      <c r="F205" t="s">
        <v>464</v>
      </c>
      <c r="G205" t="s">
        <v>39</v>
      </c>
      <c r="H205" t="s">
        <v>56</v>
      </c>
    </row>
    <row r="206" spans="2:8">
      <c r="B206" t="s">
        <v>273</v>
      </c>
      <c r="C206" s="2" t="s">
        <v>74</v>
      </c>
      <c r="D206" s="3">
        <v>43831.729166666664</v>
      </c>
      <c r="E206" t="s">
        <v>86</v>
      </c>
      <c r="F206" t="s">
        <v>73</v>
      </c>
      <c r="G206" t="s">
        <v>34</v>
      </c>
      <c r="H206" t="s">
        <v>56</v>
      </c>
    </row>
    <row r="207" spans="2:8">
      <c r="B207" t="s">
        <v>275</v>
      </c>
      <c r="C207" s="2" t="s">
        <v>74</v>
      </c>
      <c r="D207" s="3">
        <v>43831.729166666664</v>
      </c>
      <c r="E207" t="s">
        <v>465</v>
      </c>
      <c r="F207" t="s">
        <v>466</v>
      </c>
      <c r="G207" t="s">
        <v>14</v>
      </c>
      <c r="H207" t="s">
        <v>84</v>
      </c>
    </row>
    <row r="208" spans="2:8">
      <c r="B208" t="s">
        <v>281</v>
      </c>
      <c r="C208" s="2" t="s">
        <v>74</v>
      </c>
      <c r="D208" s="3">
        <v>43831.729166666664</v>
      </c>
      <c r="E208" t="s">
        <v>23</v>
      </c>
      <c r="F208" t="s">
        <v>24</v>
      </c>
      <c r="G208" t="s">
        <v>472</v>
      </c>
      <c r="H208" t="s">
        <v>88</v>
      </c>
    </row>
    <row r="209" spans="2:8">
      <c r="B209" t="s">
        <v>277</v>
      </c>
      <c r="C209" s="2" t="s">
        <v>74</v>
      </c>
      <c r="D209" s="3">
        <v>43831.833333333336</v>
      </c>
      <c r="E209" t="s">
        <v>55</v>
      </c>
      <c r="F209" t="s">
        <v>10</v>
      </c>
      <c r="G209" t="s">
        <v>53</v>
      </c>
      <c r="H209" t="s">
        <v>98</v>
      </c>
    </row>
    <row r="210" spans="2:8">
      <c r="B210" t="s">
        <v>274</v>
      </c>
      <c r="C210" s="2" t="s">
        <v>74</v>
      </c>
      <c r="D210" s="3">
        <v>43832.833333333336</v>
      </c>
      <c r="E210" t="s">
        <v>18</v>
      </c>
      <c r="F210" t="s">
        <v>19</v>
      </c>
      <c r="G210" t="s">
        <v>38</v>
      </c>
      <c r="H210" t="s">
        <v>98</v>
      </c>
    </row>
    <row r="211" spans="2:8">
      <c r="B211" t="s">
        <v>287</v>
      </c>
      <c r="C211" s="2" t="s">
        <v>80</v>
      </c>
      <c r="D211" s="3">
        <v>43840.833333333336</v>
      </c>
      <c r="E211" t="s">
        <v>37</v>
      </c>
      <c r="F211" t="s">
        <v>38</v>
      </c>
      <c r="G211" t="s">
        <v>24</v>
      </c>
      <c r="H211" t="s">
        <v>16</v>
      </c>
    </row>
    <row r="212" spans="2:8">
      <c r="B212" t="s">
        <v>290</v>
      </c>
      <c r="C212" s="2" t="s">
        <v>80</v>
      </c>
      <c r="D212" s="3">
        <v>43841.520833333336</v>
      </c>
      <c r="E212" t="s">
        <v>13</v>
      </c>
      <c r="F212" t="s">
        <v>14</v>
      </c>
      <c r="G212" t="s">
        <v>10</v>
      </c>
      <c r="H212" t="s">
        <v>84</v>
      </c>
    </row>
    <row r="213" spans="2:8">
      <c r="B213" t="s">
        <v>289</v>
      </c>
      <c r="C213" s="2" t="s">
        <v>80</v>
      </c>
      <c r="D213" s="3">
        <v>43841.625</v>
      </c>
      <c r="E213" t="s">
        <v>63</v>
      </c>
      <c r="F213" t="s">
        <v>43</v>
      </c>
      <c r="G213" t="s">
        <v>66</v>
      </c>
      <c r="H213" t="s">
        <v>158</v>
      </c>
    </row>
    <row r="214" spans="2:8">
      <c r="B214" t="s">
        <v>283</v>
      </c>
      <c r="C214" s="2" t="s">
        <v>80</v>
      </c>
      <c r="D214" s="3">
        <v>43841.625</v>
      </c>
      <c r="E214" t="s">
        <v>47</v>
      </c>
      <c r="F214" t="s">
        <v>34</v>
      </c>
      <c r="G214" t="s">
        <v>42</v>
      </c>
      <c r="H214" t="s">
        <v>16</v>
      </c>
    </row>
    <row r="215" spans="2:8">
      <c r="B215" t="s">
        <v>284</v>
      </c>
      <c r="C215" s="2" t="s">
        <v>80</v>
      </c>
      <c r="D215" s="3">
        <v>43841.625</v>
      </c>
      <c r="E215" t="s">
        <v>65</v>
      </c>
      <c r="F215" t="s">
        <v>30</v>
      </c>
      <c r="G215" t="s">
        <v>15</v>
      </c>
      <c r="H215" t="s">
        <v>77</v>
      </c>
    </row>
    <row r="216" spans="2:8">
      <c r="B216" t="s">
        <v>285</v>
      </c>
      <c r="C216" s="2" t="s">
        <v>80</v>
      </c>
      <c r="D216" s="3">
        <v>43841.625</v>
      </c>
      <c r="E216" t="s">
        <v>52</v>
      </c>
      <c r="F216" t="s">
        <v>53</v>
      </c>
      <c r="G216" t="s">
        <v>466</v>
      </c>
      <c r="H216" t="s">
        <v>88</v>
      </c>
    </row>
    <row r="217" spans="2:8">
      <c r="B217" t="s">
        <v>292</v>
      </c>
      <c r="C217" s="2" t="s">
        <v>80</v>
      </c>
      <c r="D217" s="3">
        <v>43841.625</v>
      </c>
      <c r="E217" t="s">
        <v>72</v>
      </c>
      <c r="F217" t="s">
        <v>39</v>
      </c>
      <c r="G217" t="s">
        <v>25</v>
      </c>
      <c r="H217" t="s">
        <v>84</v>
      </c>
    </row>
    <row r="218" spans="2:8">
      <c r="B218" t="s">
        <v>293</v>
      </c>
      <c r="C218" s="2" t="s">
        <v>80</v>
      </c>
      <c r="D218" s="3">
        <v>43841.729166666664</v>
      </c>
      <c r="E218" t="s">
        <v>32</v>
      </c>
      <c r="F218" t="s">
        <v>33</v>
      </c>
      <c r="G218" t="s">
        <v>19</v>
      </c>
      <c r="H218" t="s">
        <v>35</v>
      </c>
    </row>
    <row r="219" spans="2:8">
      <c r="B219" t="s">
        <v>291</v>
      </c>
      <c r="C219" s="2" t="s">
        <v>80</v>
      </c>
      <c r="D219" s="3">
        <v>43842.583333333336</v>
      </c>
      <c r="E219" t="s">
        <v>471</v>
      </c>
      <c r="F219" t="s">
        <v>472</v>
      </c>
      <c r="G219" t="s">
        <v>464</v>
      </c>
      <c r="H219" t="s">
        <v>11</v>
      </c>
    </row>
    <row r="220" spans="2:8">
      <c r="B220" t="s">
        <v>288</v>
      </c>
      <c r="C220" s="2" t="s">
        <v>80</v>
      </c>
      <c r="D220" s="3">
        <v>43842.6875</v>
      </c>
      <c r="E220" t="s">
        <v>69</v>
      </c>
      <c r="F220" t="s">
        <v>70</v>
      </c>
      <c r="G220" t="s">
        <v>73</v>
      </c>
      <c r="H220" t="s">
        <v>102</v>
      </c>
    </row>
    <row r="221" spans="2:8">
      <c r="B221" t="s">
        <v>299</v>
      </c>
      <c r="C221" s="2" t="s">
        <v>76</v>
      </c>
      <c r="D221" s="3">
        <v>43848.520833333336</v>
      </c>
      <c r="E221" t="s">
        <v>463</v>
      </c>
      <c r="F221" t="s">
        <v>464</v>
      </c>
      <c r="G221" t="s">
        <v>33</v>
      </c>
      <c r="H221" t="s">
        <v>116</v>
      </c>
    </row>
    <row r="222" spans="2:8">
      <c r="B222" t="s">
        <v>294</v>
      </c>
      <c r="C222" s="2" t="s">
        <v>76</v>
      </c>
      <c r="D222" s="3">
        <v>43848.625</v>
      </c>
      <c r="E222" t="s">
        <v>55</v>
      </c>
      <c r="F222" t="s">
        <v>10</v>
      </c>
      <c r="G222" t="s">
        <v>38</v>
      </c>
      <c r="H222" t="s">
        <v>84</v>
      </c>
    </row>
    <row r="223" spans="2:8">
      <c r="B223" t="s">
        <v>295</v>
      </c>
      <c r="C223" s="2" t="s">
        <v>76</v>
      </c>
      <c r="D223" s="3">
        <v>43848.625</v>
      </c>
      <c r="E223" t="s">
        <v>41</v>
      </c>
      <c r="F223" t="s">
        <v>42</v>
      </c>
      <c r="G223" t="s">
        <v>70</v>
      </c>
      <c r="H223" t="s">
        <v>84</v>
      </c>
    </row>
    <row r="224" spans="2:8">
      <c r="B224" t="s">
        <v>301</v>
      </c>
      <c r="C224" s="2" t="s">
        <v>76</v>
      </c>
      <c r="D224" s="3">
        <v>43848.625</v>
      </c>
      <c r="E224" t="s">
        <v>86</v>
      </c>
      <c r="F224" t="s">
        <v>73</v>
      </c>
      <c r="G224" t="s">
        <v>14</v>
      </c>
      <c r="H224" t="s">
        <v>106</v>
      </c>
    </row>
    <row r="225" spans="2:8">
      <c r="B225" t="s">
        <v>296</v>
      </c>
      <c r="C225" s="2" t="s">
        <v>76</v>
      </c>
      <c r="D225" s="3">
        <v>43848.625</v>
      </c>
      <c r="E225" t="s">
        <v>465</v>
      </c>
      <c r="F225" t="s">
        <v>466</v>
      </c>
      <c r="G225" t="s">
        <v>472</v>
      </c>
      <c r="H225" t="s">
        <v>16</v>
      </c>
    </row>
    <row r="226" spans="2:8">
      <c r="B226" t="s">
        <v>302</v>
      </c>
      <c r="C226" s="2" t="s">
        <v>76</v>
      </c>
      <c r="D226" s="3">
        <v>43848.625</v>
      </c>
      <c r="E226" t="s">
        <v>58</v>
      </c>
      <c r="F226" t="s">
        <v>15</v>
      </c>
      <c r="G226" t="s">
        <v>39</v>
      </c>
      <c r="H226" t="s">
        <v>75</v>
      </c>
    </row>
    <row r="227" spans="2:8">
      <c r="B227" t="s">
        <v>300</v>
      </c>
      <c r="C227" s="2" t="s">
        <v>76</v>
      </c>
      <c r="D227" s="3">
        <v>43848.625</v>
      </c>
      <c r="E227" t="s">
        <v>23</v>
      </c>
      <c r="F227" t="s">
        <v>24</v>
      </c>
      <c r="G227" t="s">
        <v>34</v>
      </c>
      <c r="H227" t="s">
        <v>84</v>
      </c>
    </row>
    <row r="228" spans="2:8">
      <c r="B228" t="s">
        <v>298</v>
      </c>
      <c r="C228" s="2" t="s">
        <v>76</v>
      </c>
      <c r="D228" s="3">
        <v>43848.729166666664</v>
      </c>
      <c r="E228" t="s">
        <v>61</v>
      </c>
      <c r="F228" t="s">
        <v>25</v>
      </c>
      <c r="G228" t="s">
        <v>43</v>
      </c>
      <c r="H228" t="s">
        <v>16</v>
      </c>
    </row>
    <row r="229" spans="2:8">
      <c r="B229" t="s">
        <v>297</v>
      </c>
      <c r="C229" s="2" t="s">
        <v>76</v>
      </c>
      <c r="D229" s="3">
        <v>43849.583333333336</v>
      </c>
      <c r="E229" t="s">
        <v>81</v>
      </c>
      <c r="F229" t="s">
        <v>66</v>
      </c>
      <c r="G229" t="s">
        <v>30</v>
      </c>
      <c r="H229" t="s">
        <v>56</v>
      </c>
    </row>
    <row r="230" spans="2:8">
      <c r="B230" t="s">
        <v>303</v>
      </c>
      <c r="C230" s="2" t="s">
        <v>76</v>
      </c>
      <c r="D230" s="3">
        <v>43849.6875</v>
      </c>
      <c r="E230" t="s">
        <v>18</v>
      </c>
      <c r="F230" t="s">
        <v>19</v>
      </c>
      <c r="G230" t="s">
        <v>53</v>
      </c>
      <c r="H230" t="s">
        <v>98</v>
      </c>
    </row>
    <row r="231" spans="2:8">
      <c r="B231" t="s">
        <v>310</v>
      </c>
      <c r="C231" s="2" t="s">
        <v>89</v>
      </c>
      <c r="D231" s="3">
        <v>43851.8125</v>
      </c>
      <c r="E231" t="s">
        <v>471</v>
      </c>
      <c r="F231" t="s">
        <v>472</v>
      </c>
      <c r="G231" t="s">
        <v>42</v>
      </c>
      <c r="H231" t="s">
        <v>91</v>
      </c>
    </row>
    <row r="232" spans="2:8">
      <c r="B232" t="s">
        <v>307</v>
      </c>
      <c r="C232" s="2" t="s">
        <v>89</v>
      </c>
      <c r="D232" s="3">
        <v>43851.8125</v>
      </c>
      <c r="E232" t="s">
        <v>69</v>
      </c>
      <c r="F232" t="s">
        <v>70</v>
      </c>
      <c r="G232" t="s">
        <v>464</v>
      </c>
      <c r="H232" t="s">
        <v>56</v>
      </c>
    </row>
    <row r="233" spans="2:8">
      <c r="B233" t="s">
        <v>313</v>
      </c>
      <c r="C233" s="2" t="s">
        <v>89</v>
      </c>
      <c r="D233" s="3">
        <v>43851.8125</v>
      </c>
      <c r="E233" t="s">
        <v>47</v>
      </c>
      <c r="F233" t="s">
        <v>34</v>
      </c>
      <c r="G233" t="s">
        <v>25</v>
      </c>
      <c r="H233" t="s">
        <v>106</v>
      </c>
    </row>
    <row r="234" spans="2:8">
      <c r="B234" t="s">
        <v>311</v>
      </c>
      <c r="C234" s="2" t="s">
        <v>89</v>
      </c>
      <c r="D234" s="3">
        <v>43851.8125</v>
      </c>
      <c r="E234" t="s">
        <v>37</v>
      </c>
      <c r="F234" t="s">
        <v>38</v>
      </c>
      <c r="G234" t="s">
        <v>73</v>
      </c>
      <c r="H234" t="s">
        <v>35</v>
      </c>
    </row>
    <row r="235" spans="2:8">
      <c r="B235" t="s">
        <v>312</v>
      </c>
      <c r="C235" s="2" t="s">
        <v>89</v>
      </c>
      <c r="D235" s="3">
        <v>43851.8125</v>
      </c>
      <c r="E235" t="s">
        <v>13</v>
      </c>
      <c r="F235" t="s">
        <v>14</v>
      </c>
      <c r="G235" t="s">
        <v>15</v>
      </c>
      <c r="H235" t="s">
        <v>26</v>
      </c>
    </row>
    <row r="236" spans="2:8">
      <c r="B236" t="s">
        <v>308</v>
      </c>
      <c r="C236" s="2" t="s">
        <v>89</v>
      </c>
      <c r="D236" s="3">
        <v>43851.84375</v>
      </c>
      <c r="E236" t="s">
        <v>63</v>
      </c>
      <c r="F236" t="s">
        <v>43</v>
      </c>
      <c r="G236" t="s">
        <v>10</v>
      </c>
      <c r="H236" t="s">
        <v>106</v>
      </c>
    </row>
    <row r="237" spans="2:8">
      <c r="B237" t="s">
        <v>305</v>
      </c>
      <c r="C237" s="2" t="s">
        <v>89</v>
      </c>
      <c r="D237" s="3">
        <v>43852.8125</v>
      </c>
      <c r="E237" t="s">
        <v>65</v>
      </c>
      <c r="F237" t="s">
        <v>30</v>
      </c>
      <c r="G237" t="s">
        <v>24</v>
      </c>
      <c r="H237" t="s">
        <v>143</v>
      </c>
    </row>
    <row r="238" spans="2:8">
      <c r="B238" t="s">
        <v>309</v>
      </c>
      <c r="C238" s="2" t="s">
        <v>89</v>
      </c>
      <c r="D238" s="3">
        <v>43852.8125</v>
      </c>
      <c r="E238" t="s">
        <v>32</v>
      </c>
      <c r="F238" t="s">
        <v>33</v>
      </c>
      <c r="G238" t="s">
        <v>466</v>
      </c>
      <c r="H238" t="s">
        <v>56</v>
      </c>
    </row>
    <row r="239" spans="2:8">
      <c r="B239" t="s">
        <v>306</v>
      </c>
      <c r="C239" s="2" t="s">
        <v>89</v>
      </c>
      <c r="D239" s="3">
        <v>43852.84375</v>
      </c>
      <c r="E239" t="s">
        <v>52</v>
      </c>
      <c r="F239" t="s">
        <v>53</v>
      </c>
      <c r="G239" t="s">
        <v>66</v>
      </c>
      <c r="H239" t="s">
        <v>26</v>
      </c>
    </row>
    <row r="240" spans="2:8">
      <c r="B240" t="s">
        <v>304</v>
      </c>
      <c r="C240" s="2" t="s">
        <v>89</v>
      </c>
      <c r="D240" s="3">
        <v>43853.833333333336</v>
      </c>
      <c r="E240" t="s">
        <v>72</v>
      </c>
      <c r="F240" t="s">
        <v>39</v>
      </c>
      <c r="G240" t="s">
        <v>19</v>
      </c>
      <c r="H240" t="s">
        <v>77</v>
      </c>
    </row>
    <row r="241" spans="2:8">
      <c r="B241" t="s">
        <v>245</v>
      </c>
      <c r="C241" s="2" t="s">
        <v>90</v>
      </c>
      <c r="D241" s="3">
        <v>43859.822916666664</v>
      </c>
      <c r="E241" t="s">
        <v>23</v>
      </c>
      <c r="F241" t="s">
        <v>24</v>
      </c>
      <c r="G241" t="s">
        <v>19</v>
      </c>
      <c r="H241" t="s">
        <v>26</v>
      </c>
    </row>
    <row r="242" spans="2:8">
      <c r="B242" t="s">
        <v>318</v>
      </c>
      <c r="C242" s="2" t="s">
        <v>90</v>
      </c>
      <c r="D242" s="3">
        <v>43862.520833333336</v>
      </c>
      <c r="E242" t="s">
        <v>65</v>
      </c>
      <c r="F242" t="s">
        <v>30</v>
      </c>
      <c r="G242" t="s">
        <v>43</v>
      </c>
      <c r="H242" t="s">
        <v>106</v>
      </c>
    </row>
    <row r="243" spans="2:8">
      <c r="B243" t="s">
        <v>323</v>
      </c>
      <c r="C243" s="2" t="s">
        <v>90</v>
      </c>
      <c r="D243" s="3">
        <v>43862.625</v>
      </c>
      <c r="E243" t="s">
        <v>471</v>
      </c>
      <c r="F243" t="s">
        <v>472</v>
      </c>
      <c r="G243" t="s">
        <v>70</v>
      </c>
      <c r="H243" t="s">
        <v>56</v>
      </c>
    </row>
    <row r="244" spans="2:8">
      <c r="B244" t="s">
        <v>325</v>
      </c>
      <c r="C244" s="2" t="s">
        <v>90</v>
      </c>
      <c r="D244" s="3">
        <v>43862.625</v>
      </c>
      <c r="E244" t="s">
        <v>13</v>
      </c>
      <c r="F244" t="s">
        <v>14</v>
      </c>
      <c r="G244" t="s">
        <v>38</v>
      </c>
      <c r="H244" t="s">
        <v>35</v>
      </c>
    </row>
    <row r="245" spans="2:8">
      <c r="B245" t="s">
        <v>320</v>
      </c>
      <c r="C245" s="2" t="s">
        <v>90</v>
      </c>
      <c r="D245" s="3">
        <v>43862.625</v>
      </c>
      <c r="E245" t="s">
        <v>18</v>
      </c>
      <c r="F245" t="s">
        <v>19</v>
      </c>
      <c r="G245" t="s">
        <v>15</v>
      </c>
      <c r="H245" t="s">
        <v>88</v>
      </c>
    </row>
    <row r="246" spans="2:8">
      <c r="B246" t="s">
        <v>324</v>
      </c>
      <c r="C246" s="2" t="s">
        <v>90</v>
      </c>
      <c r="D246" s="3">
        <v>43862.625</v>
      </c>
      <c r="E246" t="s">
        <v>61</v>
      </c>
      <c r="F246" t="s">
        <v>25</v>
      </c>
      <c r="G246" t="s">
        <v>466</v>
      </c>
      <c r="H246" t="s">
        <v>116</v>
      </c>
    </row>
    <row r="247" spans="2:8">
      <c r="B247" t="s">
        <v>321</v>
      </c>
      <c r="C247" s="2" t="s">
        <v>90</v>
      </c>
      <c r="D247" s="3">
        <v>43862.625</v>
      </c>
      <c r="E247" t="s">
        <v>463</v>
      </c>
      <c r="F247" t="s">
        <v>464</v>
      </c>
      <c r="G247" t="s">
        <v>34</v>
      </c>
      <c r="H247" t="s">
        <v>75</v>
      </c>
    </row>
    <row r="248" spans="2:8">
      <c r="B248" t="s">
        <v>316</v>
      </c>
      <c r="C248" s="2" t="s">
        <v>90</v>
      </c>
      <c r="D248" s="3">
        <v>43862.625</v>
      </c>
      <c r="E248" t="s">
        <v>23</v>
      </c>
      <c r="F248" t="s">
        <v>24</v>
      </c>
      <c r="G248" t="s">
        <v>42</v>
      </c>
      <c r="H248" t="s">
        <v>79</v>
      </c>
    </row>
    <row r="249" spans="2:8">
      <c r="B249" t="s">
        <v>319</v>
      </c>
      <c r="C249" s="2" t="s">
        <v>90</v>
      </c>
      <c r="D249" s="3">
        <v>43862.729166666664</v>
      </c>
      <c r="E249" t="s">
        <v>52</v>
      </c>
      <c r="F249" t="s">
        <v>53</v>
      </c>
      <c r="G249" t="s">
        <v>39</v>
      </c>
      <c r="H249" t="s">
        <v>116</v>
      </c>
    </row>
    <row r="250" spans="2:8">
      <c r="B250" t="s">
        <v>322</v>
      </c>
      <c r="C250" s="2" t="s">
        <v>90</v>
      </c>
      <c r="D250" s="3">
        <v>43863.583333333336</v>
      </c>
      <c r="E250" t="s">
        <v>81</v>
      </c>
      <c r="F250" t="s">
        <v>66</v>
      </c>
      <c r="G250" t="s">
        <v>10</v>
      </c>
      <c r="H250" t="s">
        <v>116</v>
      </c>
    </row>
    <row r="251" spans="2:8">
      <c r="B251" t="s">
        <v>317</v>
      </c>
      <c r="C251" s="2" t="s">
        <v>90</v>
      </c>
      <c r="D251" s="3">
        <v>43863.6875</v>
      </c>
      <c r="E251" t="s">
        <v>32</v>
      </c>
      <c r="F251" t="s">
        <v>33</v>
      </c>
      <c r="G251" t="s">
        <v>73</v>
      </c>
      <c r="H251" t="s">
        <v>98</v>
      </c>
    </row>
    <row r="252" spans="2:8">
      <c r="B252" t="s">
        <v>332</v>
      </c>
      <c r="C252" s="2" t="s">
        <v>85</v>
      </c>
      <c r="D252" s="3">
        <v>43869.520833333336</v>
      </c>
      <c r="E252" t="s">
        <v>47</v>
      </c>
      <c r="F252" t="s">
        <v>34</v>
      </c>
      <c r="G252" t="s">
        <v>14</v>
      </c>
      <c r="H252" t="s">
        <v>91</v>
      </c>
    </row>
    <row r="253" spans="2:8">
      <c r="B253" t="s">
        <v>336</v>
      </c>
      <c r="C253" s="2" t="s">
        <v>85</v>
      </c>
      <c r="D253" s="3">
        <v>43869.729166666664</v>
      </c>
      <c r="E253" t="s">
        <v>41</v>
      </c>
      <c r="F253" t="s">
        <v>42</v>
      </c>
      <c r="G253" t="s">
        <v>464</v>
      </c>
      <c r="H253" t="s">
        <v>84</v>
      </c>
    </row>
    <row r="254" spans="2:8">
      <c r="B254" t="s">
        <v>335</v>
      </c>
      <c r="C254" s="2" t="s">
        <v>85</v>
      </c>
      <c r="D254" s="3">
        <v>43870.583333333336</v>
      </c>
      <c r="E254" t="s">
        <v>37</v>
      </c>
      <c r="F254" t="s">
        <v>38</v>
      </c>
      <c r="G254" t="s">
        <v>472</v>
      </c>
      <c r="H254" t="s">
        <v>56</v>
      </c>
    </row>
    <row r="255" spans="2:8">
      <c r="B255" t="s">
        <v>328</v>
      </c>
      <c r="C255" s="2" t="s">
        <v>85</v>
      </c>
      <c r="D255" s="3">
        <v>43875.833333333336</v>
      </c>
      <c r="E255" t="s">
        <v>72</v>
      </c>
      <c r="F255" t="s">
        <v>39</v>
      </c>
      <c r="G255" t="s">
        <v>30</v>
      </c>
      <c r="H255" t="s">
        <v>116</v>
      </c>
    </row>
    <row r="256" spans="2:8">
      <c r="B256" t="s">
        <v>333</v>
      </c>
      <c r="C256" s="2" t="s">
        <v>85</v>
      </c>
      <c r="D256" s="3">
        <v>43876.520833333336</v>
      </c>
      <c r="E256" t="s">
        <v>58</v>
      </c>
      <c r="F256" t="s">
        <v>15</v>
      </c>
      <c r="G256" t="s">
        <v>66</v>
      </c>
      <c r="H256" t="s">
        <v>77</v>
      </c>
    </row>
    <row r="257" spans="2:8">
      <c r="B257" t="s">
        <v>330</v>
      </c>
      <c r="C257" s="2" t="s">
        <v>85</v>
      </c>
      <c r="D257" s="3">
        <v>43876.729166666664</v>
      </c>
      <c r="E257" t="s">
        <v>465</v>
      </c>
      <c r="F257" t="s">
        <v>466</v>
      </c>
      <c r="G257" t="s">
        <v>19</v>
      </c>
      <c r="H257" t="s">
        <v>35</v>
      </c>
    </row>
    <row r="258" spans="2:8">
      <c r="B258" t="s">
        <v>331</v>
      </c>
      <c r="C258" s="2" t="s">
        <v>85</v>
      </c>
      <c r="D258" s="3">
        <v>43877.583333333336</v>
      </c>
      <c r="E258" t="s">
        <v>69</v>
      </c>
      <c r="F258" t="s">
        <v>70</v>
      </c>
      <c r="G258" t="s">
        <v>33</v>
      </c>
      <c r="H258" t="s">
        <v>75</v>
      </c>
    </row>
    <row r="259" spans="2:8">
      <c r="B259" t="s">
        <v>334</v>
      </c>
      <c r="C259" s="2" t="s">
        <v>85</v>
      </c>
      <c r="D259" s="3">
        <v>43877.6875</v>
      </c>
      <c r="E259" t="s">
        <v>55</v>
      </c>
      <c r="F259" t="s">
        <v>10</v>
      </c>
      <c r="G259" t="s">
        <v>25</v>
      </c>
      <c r="H259" t="s">
        <v>88</v>
      </c>
    </row>
    <row r="260" spans="2:8">
      <c r="B260" t="s">
        <v>329</v>
      </c>
      <c r="C260" s="2" t="s">
        <v>85</v>
      </c>
      <c r="D260" s="3">
        <v>43878.833333333336</v>
      </c>
      <c r="E260" t="s">
        <v>63</v>
      </c>
      <c r="F260" t="s">
        <v>43</v>
      </c>
      <c r="G260" t="s">
        <v>53</v>
      </c>
      <c r="H260" t="s">
        <v>26</v>
      </c>
    </row>
    <row r="261" spans="2:8">
      <c r="B261" t="s">
        <v>327</v>
      </c>
      <c r="C261" s="2" t="s">
        <v>85</v>
      </c>
      <c r="D261" s="3">
        <v>43880.8125</v>
      </c>
      <c r="E261" t="s">
        <v>86</v>
      </c>
      <c r="F261" t="s">
        <v>73</v>
      </c>
      <c r="G261" t="s">
        <v>24</v>
      </c>
      <c r="H261" t="s">
        <v>98</v>
      </c>
    </row>
    <row r="262" spans="2:8">
      <c r="B262" t="s">
        <v>344</v>
      </c>
      <c r="C262" s="2" t="s">
        <v>82</v>
      </c>
      <c r="D262" s="3">
        <v>43883.520833333336</v>
      </c>
      <c r="E262" t="s">
        <v>63</v>
      </c>
      <c r="F262" t="s">
        <v>43</v>
      </c>
      <c r="G262" t="s">
        <v>33</v>
      </c>
      <c r="H262" t="s">
        <v>56</v>
      </c>
    </row>
    <row r="263" spans="2:8">
      <c r="B263" t="s">
        <v>347</v>
      </c>
      <c r="C263" s="2" t="s">
        <v>82</v>
      </c>
      <c r="D263" s="3">
        <v>43883.625</v>
      </c>
      <c r="E263" t="s">
        <v>81</v>
      </c>
      <c r="F263" t="s">
        <v>66</v>
      </c>
      <c r="G263" t="s">
        <v>472</v>
      </c>
      <c r="H263" t="s">
        <v>158</v>
      </c>
    </row>
    <row r="264" spans="2:8">
      <c r="B264" t="s">
        <v>352</v>
      </c>
      <c r="C264" s="2" t="s">
        <v>82</v>
      </c>
      <c r="D264" s="3">
        <v>43883.625</v>
      </c>
      <c r="E264" t="s">
        <v>13</v>
      </c>
      <c r="F264" t="s">
        <v>14</v>
      </c>
      <c r="G264" t="s">
        <v>25</v>
      </c>
      <c r="H264" t="s">
        <v>16</v>
      </c>
    </row>
    <row r="265" spans="2:8">
      <c r="B265" t="s">
        <v>351</v>
      </c>
      <c r="C265" s="2" t="s">
        <v>82</v>
      </c>
      <c r="D265" s="3">
        <v>43883.625</v>
      </c>
      <c r="E265" t="s">
        <v>37</v>
      </c>
      <c r="F265" t="s">
        <v>38</v>
      </c>
      <c r="G265" t="s">
        <v>42</v>
      </c>
      <c r="H265" t="s">
        <v>84</v>
      </c>
    </row>
    <row r="266" spans="2:8">
      <c r="B266" t="s">
        <v>348</v>
      </c>
      <c r="C266" s="2" t="s">
        <v>82</v>
      </c>
      <c r="D266" s="3">
        <v>43883.625</v>
      </c>
      <c r="E266" t="s">
        <v>58</v>
      </c>
      <c r="F266" t="s">
        <v>15</v>
      </c>
      <c r="G266" t="s">
        <v>70</v>
      </c>
      <c r="H266" t="s">
        <v>98</v>
      </c>
    </row>
    <row r="267" spans="2:8">
      <c r="B267" t="s">
        <v>349</v>
      </c>
      <c r="C267" s="2" t="s">
        <v>82</v>
      </c>
      <c r="D267" s="3">
        <v>43883.729166666664</v>
      </c>
      <c r="E267" t="s">
        <v>65</v>
      </c>
      <c r="F267" t="s">
        <v>30</v>
      </c>
      <c r="G267" t="s">
        <v>73</v>
      </c>
      <c r="H267" t="s">
        <v>35</v>
      </c>
    </row>
    <row r="268" spans="2:8">
      <c r="B268" t="s">
        <v>345</v>
      </c>
      <c r="C268" s="2" t="s">
        <v>82</v>
      </c>
      <c r="D268" s="3">
        <v>43884.583333333336</v>
      </c>
      <c r="E268" t="s">
        <v>52</v>
      </c>
      <c r="F268" t="s">
        <v>53</v>
      </c>
      <c r="G268" t="s">
        <v>464</v>
      </c>
      <c r="H268" t="s">
        <v>158</v>
      </c>
    </row>
    <row r="269" spans="2:8">
      <c r="B269" t="s">
        <v>353</v>
      </c>
      <c r="C269" s="2" t="s">
        <v>82</v>
      </c>
      <c r="D269" s="3">
        <v>43884.583333333336</v>
      </c>
      <c r="E269" t="s">
        <v>72</v>
      </c>
      <c r="F269" t="s">
        <v>39</v>
      </c>
      <c r="G269" t="s">
        <v>466</v>
      </c>
      <c r="H269" t="s">
        <v>158</v>
      </c>
    </row>
    <row r="270" spans="2:8">
      <c r="B270" t="s">
        <v>346</v>
      </c>
      <c r="C270" s="2" t="s">
        <v>82</v>
      </c>
      <c r="D270" s="3">
        <v>43884.6875</v>
      </c>
      <c r="E270" t="s">
        <v>55</v>
      </c>
      <c r="F270" t="s">
        <v>10</v>
      </c>
      <c r="G270" t="s">
        <v>34</v>
      </c>
      <c r="H270" t="s">
        <v>267</v>
      </c>
    </row>
    <row r="271" spans="2:8">
      <c r="B271" t="s">
        <v>350</v>
      </c>
      <c r="C271" s="2" t="s">
        <v>82</v>
      </c>
      <c r="D271" s="3">
        <v>43885.833333333336</v>
      </c>
      <c r="E271" t="s">
        <v>18</v>
      </c>
      <c r="F271" t="s">
        <v>19</v>
      </c>
      <c r="G271" t="s">
        <v>24</v>
      </c>
      <c r="H271" t="s">
        <v>267</v>
      </c>
    </row>
    <row r="272" spans="2:8">
      <c r="B272" t="s">
        <v>363</v>
      </c>
      <c r="C272" s="2" t="s">
        <v>83</v>
      </c>
      <c r="D272" s="3">
        <v>43889.833333333336</v>
      </c>
      <c r="E272" t="s">
        <v>465</v>
      </c>
      <c r="F272" t="s">
        <v>466</v>
      </c>
      <c r="G272" t="s">
        <v>30</v>
      </c>
      <c r="H272" t="s">
        <v>16</v>
      </c>
    </row>
    <row r="273" spans="2:8">
      <c r="B273" t="s">
        <v>358</v>
      </c>
      <c r="C273" s="2" t="s">
        <v>83</v>
      </c>
      <c r="D273" s="3">
        <v>43890.520833333336</v>
      </c>
      <c r="E273" t="s">
        <v>41</v>
      </c>
      <c r="F273" t="s">
        <v>42</v>
      </c>
      <c r="G273" t="s">
        <v>14</v>
      </c>
      <c r="H273" t="s">
        <v>35</v>
      </c>
    </row>
    <row r="274" spans="2:8">
      <c r="B274" t="s">
        <v>362</v>
      </c>
      <c r="C274" s="2" t="s">
        <v>83</v>
      </c>
      <c r="D274" s="3">
        <v>43890.625</v>
      </c>
      <c r="E274" t="s">
        <v>471</v>
      </c>
      <c r="F274" t="s">
        <v>472</v>
      </c>
      <c r="G274" t="s">
        <v>43</v>
      </c>
      <c r="H274" t="s">
        <v>106</v>
      </c>
    </row>
    <row r="275" spans="2:8">
      <c r="B275" t="s">
        <v>361</v>
      </c>
      <c r="C275" s="2" t="s">
        <v>83</v>
      </c>
      <c r="D275" s="3">
        <v>43890.625</v>
      </c>
      <c r="E275" t="s">
        <v>61</v>
      </c>
      <c r="F275" t="s">
        <v>25</v>
      </c>
      <c r="G275" t="s">
        <v>66</v>
      </c>
      <c r="H275" t="s">
        <v>116</v>
      </c>
    </row>
    <row r="276" spans="2:8">
      <c r="B276" t="s">
        <v>364</v>
      </c>
      <c r="C276" s="2" t="s">
        <v>83</v>
      </c>
      <c r="D276" s="3">
        <v>43890.625</v>
      </c>
      <c r="E276" t="s">
        <v>23</v>
      </c>
      <c r="F276" t="s">
        <v>24</v>
      </c>
      <c r="G276" t="s">
        <v>15</v>
      </c>
      <c r="H276" t="s">
        <v>91</v>
      </c>
    </row>
    <row r="277" spans="2:8">
      <c r="B277" t="s">
        <v>360</v>
      </c>
      <c r="C277" s="2" t="s">
        <v>83</v>
      </c>
      <c r="D277" s="3">
        <v>43890.729166666664</v>
      </c>
      <c r="E277" t="s">
        <v>463</v>
      </c>
      <c r="F277" t="s">
        <v>464</v>
      </c>
      <c r="G277" t="s">
        <v>19</v>
      </c>
      <c r="H277" t="s">
        <v>158</v>
      </c>
    </row>
    <row r="278" spans="2:8">
      <c r="B278" t="s">
        <v>359</v>
      </c>
      <c r="C278" s="2" t="s">
        <v>83</v>
      </c>
      <c r="D278" s="3">
        <v>43891.583333333336</v>
      </c>
      <c r="E278" t="s">
        <v>47</v>
      </c>
      <c r="F278" t="s">
        <v>34</v>
      </c>
      <c r="G278" t="s">
        <v>53</v>
      </c>
      <c r="H278" t="s">
        <v>84</v>
      </c>
    </row>
    <row r="279" spans="2:8">
      <c r="B279" t="s">
        <v>355</v>
      </c>
      <c r="C279" s="2" t="s">
        <v>83</v>
      </c>
      <c r="D279" s="3">
        <v>43891.583333333336</v>
      </c>
      <c r="E279" t="s">
        <v>32</v>
      </c>
      <c r="F279" t="s">
        <v>33</v>
      </c>
      <c r="G279" t="s">
        <v>39</v>
      </c>
      <c r="H279" t="s">
        <v>75</v>
      </c>
    </row>
    <row r="280" spans="2:8">
      <c r="B280" t="s">
        <v>337</v>
      </c>
      <c r="C280" s="2" t="s">
        <v>78</v>
      </c>
      <c r="D280" s="3">
        <v>43897.520833333336</v>
      </c>
      <c r="E280" t="s">
        <v>18</v>
      </c>
      <c r="F280" t="s">
        <v>19</v>
      </c>
      <c r="G280" t="s">
        <v>472</v>
      </c>
      <c r="H280" t="s">
        <v>56</v>
      </c>
    </row>
    <row r="281" spans="2:8">
      <c r="B281" t="s">
        <v>366</v>
      </c>
      <c r="C281" s="2" t="s">
        <v>78</v>
      </c>
      <c r="D281" s="3">
        <v>43897.625</v>
      </c>
      <c r="E281" t="s">
        <v>55</v>
      </c>
      <c r="F281" t="s">
        <v>10</v>
      </c>
      <c r="G281" t="s">
        <v>24</v>
      </c>
      <c r="H281" t="s">
        <v>16</v>
      </c>
    </row>
    <row r="282" spans="2:8">
      <c r="B282" t="s">
        <v>365</v>
      </c>
      <c r="C282" s="2" t="s">
        <v>78</v>
      </c>
      <c r="D282" s="3">
        <v>43897.625</v>
      </c>
      <c r="E282" t="s">
        <v>13</v>
      </c>
      <c r="F282" t="s">
        <v>14</v>
      </c>
      <c r="G282" t="s">
        <v>464</v>
      </c>
      <c r="H282" t="s">
        <v>16</v>
      </c>
    </row>
    <row r="283" spans="2:8">
      <c r="B283" t="s">
        <v>396</v>
      </c>
      <c r="C283" s="2" t="s">
        <v>78</v>
      </c>
      <c r="D283" s="3">
        <v>43897.625</v>
      </c>
      <c r="E283" t="s">
        <v>37</v>
      </c>
      <c r="F283" t="s">
        <v>38</v>
      </c>
      <c r="G283" t="s">
        <v>466</v>
      </c>
      <c r="H283" t="s">
        <v>16</v>
      </c>
    </row>
    <row r="284" spans="2:8">
      <c r="B284" t="s">
        <v>341</v>
      </c>
      <c r="C284" s="2" t="s">
        <v>78</v>
      </c>
      <c r="D284" s="3">
        <v>43897.625</v>
      </c>
      <c r="E284" t="s">
        <v>58</v>
      </c>
      <c r="F284" t="s">
        <v>15</v>
      </c>
      <c r="G284" t="s">
        <v>25</v>
      </c>
      <c r="H284" t="s">
        <v>35</v>
      </c>
    </row>
    <row r="285" spans="2:8">
      <c r="B285" t="s">
        <v>367</v>
      </c>
      <c r="C285" s="2" t="s">
        <v>78</v>
      </c>
      <c r="D285" s="3">
        <v>43897.625</v>
      </c>
      <c r="E285" t="s">
        <v>72</v>
      </c>
      <c r="F285" t="s">
        <v>39</v>
      </c>
      <c r="G285" t="s">
        <v>42</v>
      </c>
      <c r="H285" t="s">
        <v>116</v>
      </c>
    </row>
    <row r="286" spans="2:8">
      <c r="B286" t="s">
        <v>338</v>
      </c>
      <c r="C286" s="2" t="s">
        <v>78</v>
      </c>
      <c r="D286" s="3">
        <v>43897.729166666664</v>
      </c>
      <c r="E286" t="s">
        <v>81</v>
      </c>
      <c r="F286" t="s">
        <v>66</v>
      </c>
      <c r="G286" t="s">
        <v>33</v>
      </c>
      <c r="H286" t="s">
        <v>84</v>
      </c>
    </row>
    <row r="287" spans="2:8">
      <c r="B287" t="s">
        <v>340</v>
      </c>
      <c r="C287" s="2" t="s">
        <v>78</v>
      </c>
      <c r="D287" s="3">
        <v>43898.583333333336</v>
      </c>
      <c r="E287" t="s">
        <v>63</v>
      </c>
      <c r="F287" t="s">
        <v>43</v>
      </c>
      <c r="G287" t="s">
        <v>34</v>
      </c>
      <c r="H287" t="s">
        <v>88</v>
      </c>
    </row>
    <row r="288" spans="2:8">
      <c r="B288" t="s">
        <v>339</v>
      </c>
      <c r="C288" s="2" t="s">
        <v>78</v>
      </c>
      <c r="D288" s="3">
        <v>43898.6875</v>
      </c>
      <c r="E288" t="s">
        <v>52</v>
      </c>
      <c r="F288" t="s">
        <v>53</v>
      </c>
      <c r="G288" t="s">
        <v>73</v>
      </c>
      <c r="H288" t="s">
        <v>98</v>
      </c>
    </row>
    <row r="289" spans="2:8">
      <c r="B289" t="s">
        <v>343</v>
      </c>
      <c r="C289" s="2" t="s">
        <v>78</v>
      </c>
      <c r="D289" s="3">
        <v>43899.833333333336</v>
      </c>
      <c r="E289" t="s">
        <v>65</v>
      </c>
      <c r="F289" t="s">
        <v>30</v>
      </c>
      <c r="G289" t="s">
        <v>70</v>
      </c>
      <c r="H289" t="s">
        <v>88</v>
      </c>
    </row>
    <row r="290" spans="2:8">
      <c r="B290" t="s">
        <v>357</v>
      </c>
      <c r="C290" s="2" t="s">
        <v>87</v>
      </c>
      <c r="D290" s="3">
        <v>43999.75</v>
      </c>
      <c r="E290" t="s">
        <v>69</v>
      </c>
      <c r="F290" t="s">
        <v>70</v>
      </c>
      <c r="G290" t="s">
        <v>38</v>
      </c>
      <c r="H290" t="s">
        <v>116</v>
      </c>
    </row>
    <row r="291" spans="2:8">
      <c r="B291" t="s">
        <v>356</v>
      </c>
      <c r="C291" s="2" t="s">
        <v>87</v>
      </c>
      <c r="D291" s="3">
        <v>43999.84375</v>
      </c>
      <c r="E291" t="s">
        <v>86</v>
      </c>
      <c r="F291" t="s">
        <v>73</v>
      </c>
      <c r="G291" t="s">
        <v>10</v>
      </c>
      <c r="H291" t="s">
        <v>158</v>
      </c>
    </row>
    <row r="292" spans="2:8">
      <c r="B292" t="s">
        <v>376</v>
      </c>
      <c r="C292" s="2" t="s">
        <v>87</v>
      </c>
      <c r="D292" s="3">
        <v>44001.75</v>
      </c>
      <c r="E292" t="s">
        <v>465</v>
      </c>
      <c r="F292" t="s">
        <v>466</v>
      </c>
      <c r="G292" t="s">
        <v>15</v>
      </c>
      <c r="H292" t="s">
        <v>11</v>
      </c>
    </row>
    <row r="293" spans="2:8">
      <c r="B293" t="s">
        <v>374</v>
      </c>
      <c r="C293" s="2" t="s">
        <v>87</v>
      </c>
      <c r="D293" s="3">
        <v>44001.84375</v>
      </c>
      <c r="E293" t="s">
        <v>32</v>
      </c>
      <c r="F293" t="s">
        <v>33</v>
      </c>
      <c r="G293" t="s">
        <v>53</v>
      </c>
      <c r="H293" t="s">
        <v>84</v>
      </c>
    </row>
    <row r="294" spans="2:8">
      <c r="B294" t="s">
        <v>373</v>
      </c>
      <c r="C294" s="2" t="s">
        <v>87</v>
      </c>
      <c r="D294" s="3">
        <v>44002.520833333336</v>
      </c>
      <c r="E294" t="s">
        <v>463</v>
      </c>
      <c r="F294" t="s">
        <v>464</v>
      </c>
      <c r="G294" t="s">
        <v>30</v>
      </c>
      <c r="H294" t="s">
        <v>84</v>
      </c>
    </row>
    <row r="295" spans="2:8">
      <c r="B295" t="s">
        <v>369</v>
      </c>
      <c r="C295" s="2" t="s">
        <v>87</v>
      </c>
      <c r="D295" s="3">
        <v>44002.625</v>
      </c>
      <c r="E295" t="s">
        <v>41</v>
      </c>
      <c r="F295" t="s">
        <v>42</v>
      </c>
      <c r="G295" t="s">
        <v>10</v>
      </c>
      <c r="H295" t="s">
        <v>56</v>
      </c>
    </row>
    <row r="296" spans="2:8">
      <c r="B296" t="s">
        <v>378</v>
      </c>
      <c r="C296" s="2" t="s">
        <v>87</v>
      </c>
      <c r="D296" s="3">
        <v>44002.729166666664</v>
      </c>
      <c r="E296" t="s">
        <v>23</v>
      </c>
      <c r="F296" t="s">
        <v>24</v>
      </c>
      <c r="G296" t="s">
        <v>39</v>
      </c>
      <c r="H296" t="s">
        <v>26</v>
      </c>
    </row>
    <row r="297" spans="2:8">
      <c r="B297" t="s">
        <v>372</v>
      </c>
      <c r="C297" s="2" t="s">
        <v>87</v>
      </c>
      <c r="D297" s="3">
        <v>44002.822916666664</v>
      </c>
      <c r="E297" t="s">
        <v>471</v>
      </c>
      <c r="F297" t="s">
        <v>472</v>
      </c>
      <c r="G297" t="s">
        <v>14</v>
      </c>
      <c r="H297" t="s">
        <v>26</v>
      </c>
    </row>
    <row r="298" spans="2:8">
      <c r="B298" t="s">
        <v>371</v>
      </c>
      <c r="C298" s="2" t="s">
        <v>87</v>
      </c>
      <c r="D298" s="3">
        <v>44003.583333333336</v>
      </c>
      <c r="E298" t="s">
        <v>61</v>
      </c>
      <c r="F298" t="s">
        <v>25</v>
      </c>
      <c r="G298" t="s">
        <v>38</v>
      </c>
      <c r="H298" t="s">
        <v>158</v>
      </c>
    </row>
    <row r="299" spans="2:8">
      <c r="B299" t="s">
        <v>375</v>
      </c>
      <c r="C299" s="2" t="s">
        <v>87</v>
      </c>
      <c r="D299" s="3">
        <v>44003.677083333336</v>
      </c>
      <c r="E299" t="s">
        <v>69</v>
      </c>
      <c r="F299" t="s">
        <v>70</v>
      </c>
      <c r="G299" t="s">
        <v>43</v>
      </c>
      <c r="H299" t="s">
        <v>77</v>
      </c>
    </row>
    <row r="300" spans="2:8">
      <c r="B300" t="s">
        <v>377</v>
      </c>
      <c r="C300" s="2" t="s">
        <v>87</v>
      </c>
      <c r="D300" s="3">
        <v>44003.791666666664</v>
      </c>
      <c r="E300" t="s">
        <v>47</v>
      </c>
      <c r="F300" t="s">
        <v>34</v>
      </c>
      <c r="G300" t="s">
        <v>19</v>
      </c>
      <c r="H300" t="s">
        <v>116</v>
      </c>
    </row>
    <row r="301" spans="2:8">
      <c r="B301" t="s">
        <v>370</v>
      </c>
      <c r="C301" s="2" t="s">
        <v>87</v>
      </c>
      <c r="D301" s="3">
        <v>44004.833333333336</v>
      </c>
      <c r="E301" t="s">
        <v>86</v>
      </c>
      <c r="F301" t="s">
        <v>73</v>
      </c>
      <c r="G301" t="s">
        <v>66</v>
      </c>
      <c r="H301" t="s">
        <v>164</v>
      </c>
    </row>
    <row r="302" spans="2:8">
      <c r="B302" t="s">
        <v>382</v>
      </c>
      <c r="C302" s="2" t="s">
        <v>99</v>
      </c>
      <c r="D302" s="3">
        <v>44005.75</v>
      </c>
      <c r="E302" t="s">
        <v>65</v>
      </c>
      <c r="F302" t="s">
        <v>30</v>
      </c>
      <c r="G302" t="s">
        <v>42</v>
      </c>
      <c r="H302" t="s">
        <v>116</v>
      </c>
    </row>
    <row r="303" spans="2:8">
      <c r="B303" t="s">
        <v>387</v>
      </c>
      <c r="C303" s="2" t="s">
        <v>99</v>
      </c>
      <c r="D303" s="3">
        <v>44005.84375</v>
      </c>
      <c r="E303" t="s">
        <v>32</v>
      </c>
      <c r="F303" t="s">
        <v>33</v>
      </c>
      <c r="G303" t="s">
        <v>24</v>
      </c>
      <c r="H303" t="s">
        <v>98</v>
      </c>
    </row>
    <row r="304" spans="2:8">
      <c r="B304" t="s">
        <v>381</v>
      </c>
      <c r="C304" s="2" t="s">
        <v>99</v>
      </c>
      <c r="D304" s="3">
        <v>44006.75</v>
      </c>
      <c r="E304" t="s">
        <v>52</v>
      </c>
      <c r="F304" t="s">
        <v>53</v>
      </c>
      <c r="G304" t="s">
        <v>38</v>
      </c>
      <c r="H304" t="s">
        <v>158</v>
      </c>
    </row>
    <row r="305" spans="2:8">
      <c r="B305" t="s">
        <v>380</v>
      </c>
      <c r="C305" s="2" t="s">
        <v>99</v>
      </c>
      <c r="D305" s="3">
        <v>44006.75</v>
      </c>
      <c r="E305" t="s">
        <v>61</v>
      </c>
      <c r="F305" t="s">
        <v>25</v>
      </c>
      <c r="G305" t="s">
        <v>70</v>
      </c>
      <c r="H305" t="s">
        <v>84</v>
      </c>
    </row>
    <row r="306" spans="2:8">
      <c r="B306" t="s">
        <v>386</v>
      </c>
      <c r="C306" s="2" t="s">
        <v>99</v>
      </c>
      <c r="D306" s="3">
        <v>44006.75</v>
      </c>
      <c r="E306" t="s">
        <v>465</v>
      </c>
      <c r="F306" t="s">
        <v>466</v>
      </c>
      <c r="G306" t="s">
        <v>34</v>
      </c>
      <c r="H306" t="s">
        <v>35</v>
      </c>
    </row>
    <row r="307" spans="2:8">
      <c r="B307" t="s">
        <v>384</v>
      </c>
      <c r="C307" s="2" t="s">
        <v>99</v>
      </c>
      <c r="D307" s="3">
        <v>44006.75</v>
      </c>
      <c r="E307" t="s">
        <v>72</v>
      </c>
      <c r="F307" t="s">
        <v>39</v>
      </c>
      <c r="G307" t="s">
        <v>472</v>
      </c>
      <c r="H307" t="s">
        <v>16</v>
      </c>
    </row>
    <row r="308" spans="2:8">
      <c r="B308" t="s">
        <v>379</v>
      </c>
      <c r="C308" s="2" t="s">
        <v>99</v>
      </c>
      <c r="D308" s="3">
        <v>44006.84375</v>
      </c>
      <c r="E308" t="s">
        <v>18</v>
      </c>
      <c r="F308" t="s">
        <v>19</v>
      </c>
      <c r="G308" t="s">
        <v>14</v>
      </c>
      <c r="H308" t="s">
        <v>88</v>
      </c>
    </row>
    <row r="309" spans="2:8">
      <c r="B309" t="s">
        <v>388</v>
      </c>
      <c r="C309" s="2" t="s">
        <v>99</v>
      </c>
      <c r="D309" s="3">
        <v>44007.75</v>
      </c>
      <c r="E309" t="s">
        <v>81</v>
      </c>
      <c r="F309" t="s">
        <v>66</v>
      </c>
      <c r="G309" t="s">
        <v>464</v>
      </c>
      <c r="H309" t="s">
        <v>16</v>
      </c>
    </row>
    <row r="310" spans="2:8">
      <c r="B310" t="s">
        <v>385</v>
      </c>
      <c r="C310" s="2" t="s">
        <v>99</v>
      </c>
      <c r="D310" s="3">
        <v>44007.75</v>
      </c>
      <c r="E310" t="s">
        <v>58</v>
      </c>
      <c r="F310" t="s">
        <v>15</v>
      </c>
      <c r="G310" t="s">
        <v>10</v>
      </c>
      <c r="H310" t="s">
        <v>26</v>
      </c>
    </row>
    <row r="311" spans="2:8">
      <c r="B311" t="s">
        <v>383</v>
      </c>
      <c r="C311" s="2" t="s">
        <v>99</v>
      </c>
      <c r="D311" s="3">
        <v>44007.84375</v>
      </c>
      <c r="E311" t="s">
        <v>63</v>
      </c>
      <c r="F311" t="s">
        <v>43</v>
      </c>
      <c r="G311" t="s">
        <v>73</v>
      </c>
      <c r="H311" t="s">
        <v>56</v>
      </c>
    </row>
    <row r="312" spans="2:8">
      <c r="B312" t="s">
        <v>395</v>
      </c>
      <c r="C312" s="2" t="s">
        <v>103</v>
      </c>
      <c r="D312" s="3">
        <v>44009.520833333336</v>
      </c>
      <c r="E312" t="s">
        <v>69</v>
      </c>
      <c r="F312" t="s">
        <v>70</v>
      </c>
      <c r="G312" t="s">
        <v>39</v>
      </c>
      <c r="H312" t="s">
        <v>35</v>
      </c>
    </row>
    <row r="313" spans="2:8">
      <c r="B313" t="s">
        <v>428</v>
      </c>
      <c r="C313" s="2" t="s">
        <v>103</v>
      </c>
      <c r="D313" s="3">
        <v>44010.6875</v>
      </c>
      <c r="E313" t="s">
        <v>463</v>
      </c>
      <c r="F313" t="s">
        <v>464</v>
      </c>
      <c r="G313" t="s">
        <v>15</v>
      </c>
      <c r="H313" t="s">
        <v>44</v>
      </c>
    </row>
    <row r="314" spans="2:8">
      <c r="B314" t="s">
        <v>394</v>
      </c>
      <c r="C314" s="2" t="s">
        <v>103</v>
      </c>
      <c r="D314" s="3">
        <v>44011.833333333336</v>
      </c>
      <c r="E314" t="s">
        <v>13</v>
      </c>
      <c r="F314" t="s">
        <v>14</v>
      </c>
      <c r="G314" t="s">
        <v>66</v>
      </c>
      <c r="H314" t="s">
        <v>35</v>
      </c>
    </row>
    <row r="315" spans="2:8">
      <c r="B315" t="s">
        <v>389</v>
      </c>
      <c r="C315" s="2" t="s">
        <v>103</v>
      </c>
      <c r="D315" s="3">
        <v>44012.84375</v>
      </c>
      <c r="E315" t="s">
        <v>41</v>
      </c>
      <c r="F315" t="s">
        <v>42</v>
      </c>
      <c r="G315" t="s">
        <v>53</v>
      </c>
      <c r="H315" t="s">
        <v>11</v>
      </c>
    </row>
    <row r="316" spans="2:8">
      <c r="B316" t="s">
        <v>392</v>
      </c>
      <c r="C316" s="2" t="s">
        <v>103</v>
      </c>
      <c r="D316" s="3">
        <v>44013.75</v>
      </c>
      <c r="E316" t="s">
        <v>471</v>
      </c>
      <c r="F316" t="s">
        <v>472</v>
      </c>
      <c r="G316" t="s">
        <v>25</v>
      </c>
      <c r="H316" t="s">
        <v>110</v>
      </c>
    </row>
    <row r="317" spans="2:8">
      <c r="B317" t="s">
        <v>397</v>
      </c>
      <c r="C317" s="2" t="s">
        <v>103</v>
      </c>
      <c r="D317" s="3">
        <v>44013.75</v>
      </c>
      <c r="E317" t="s">
        <v>55</v>
      </c>
      <c r="F317" t="s">
        <v>10</v>
      </c>
      <c r="G317" t="s">
        <v>466</v>
      </c>
      <c r="H317" t="s">
        <v>88</v>
      </c>
    </row>
    <row r="318" spans="2:8">
      <c r="B318" t="s">
        <v>398</v>
      </c>
      <c r="C318" s="2" t="s">
        <v>103</v>
      </c>
      <c r="D318" s="3">
        <v>44013.75</v>
      </c>
      <c r="E318" t="s">
        <v>47</v>
      </c>
      <c r="F318" t="s">
        <v>34</v>
      </c>
      <c r="G318" t="s">
        <v>30</v>
      </c>
      <c r="H318" t="s">
        <v>56</v>
      </c>
    </row>
    <row r="319" spans="2:8">
      <c r="B319" t="s">
        <v>391</v>
      </c>
      <c r="C319" s="2" t="s">
        <v>103</v>
      </c>
      <c r="D319" s="3">
        <v>44013.84375</v>
      </c>
      <c r="E319" t="s">
        <v>23</v>
      </c>
      <c r="F319" t="s">
        <v>24</v>
      </c>
      <c r="G319" t="s">
        <v>43</v>
      </c>
      <c r="H319" t="s">
        <v>267</v>
      </c>
    </row>
    <row r="320" spans="2:8">
      <c r="B320" t="s">
        <v>390</v>
      </c>
      <c r="C320" s="2" t="s">
        <v>103</v>
      </c>
      <c r="D320" s="3">
        <v>44014.75</v>
      </c>
      <c r="E320" t="s">
        <v>37</v>
      </c>
      <c r="F320" t="s">
        <v>38</v>
      </c>
      <c r="G320" t="s">
        <v>33</v>
      </c>
      <c r="H320" t="s">
        <v>91</v>
      </c>
    </row>
    <row r="321" spans="2:8">
      <c r="B321" t="s">
        <v>393</v>
      </c>
      <c r="C321" s="2" t="s">
        <v>103</v>
      </c>
      <c r="D321" s="3">
        <v>44014.84375</v>
      </c>
      <c r="E321" t="s">
        <v>86</v>
      </c>
      <c r="F321" t="s">
        <v>73</v>
      </c>
      <c r="G321" t="s">
        <v>19</v>
      </c>
      <c r="H321" t="s">
        <v>88</v>
      </c>
    </row>
    <row r="322" spans="2:8">
      <c r="B322" t="s">
        <v>354</v>
      </c>
      <c r="C322" s="2" t="s">
        <v>92</v>
      </c>
      <c r="D322" s="3">
        <v>44016.520833333336</v>
      </c>
      <c r="E322" t="s">
        <v>465</v>
      </c>
      <c r="F322" t="s">
        <v>466</v>
      </c>
      <c r="G322" t="s">
        <v>42</v>
      </c>
      <c r="H322" t="s">
        <v>35</v>
      </c>
    </row>
    <row r="323" spans="2:8">
      <c r="B323" t="s">
        <v>342</v>
      </c>
      <c r="C323" s="2" t="s">
        <v>92</v>
      </c>
      <c r="D323" s="3">
        <v>44016.625</v>
      </c>
      <c r="E323" t="s">
        <v>65</v>
      </c>
      <c r="F323" t="s">
        <v>30</v>
      </c>
      <c r="G323" t="s">
        <v>14</v>
      </c>
      <c r="H323" t="s">
        <v>158</v>
      </c>
    </row>
    <row r="324" spans="2:8">
      <c r="B324" t="s">
        <v>406</v>
      </c>
      <c r="C324" s="2" t="s">
        <v>92</v>
      </c>
      <c r="D324" s="3">
        <v>44016.625</v>
      </c>
      <c r="E324" t="s">
        <v>52</v>
      </c>
      <c r="F324" t="s">
        <v>53</v>
      </c>
      <c r="G324" t="s">
        <v>472</v>
      </c>
      <c r="H324" t="s">
        <v>48</v>
      </c>
    </row>
    <row r="325" spans="2:8">
      <c r="B325" t="s">
        <v>403</v>
      </c>
      <c r="C325" s="2" t="s">
        <v>92</v>
      </c>
      <c r="D325" s="3">
        <v>44016.729166666664</v>
      </c>
      <c r="E325" t="s">
        <v>72</v>
      </c>
      <c r="F325" t="s">
        <v>39</v>
      </c>
      <c r="G325" t="s">
        <v>10</v>
      </c>
      <c r="H325" t="s">
        <v>26</v>
      </c>
    </row>
    <row r="326" spans="2:8">
      <c r="B326" t="s">
        <v>405</v>
      </c>
      <c r="C326" s="2" t="s">
        <v>92</v>
      </c>
      <c r="D326" s="3">
        <v>44016.833333333336</v>
      </c>
      <c r="E326" t="s">
        <v>63</v>
      </c>
      <c r="F326" t="s">
        <v>43</v>
      </c>
      <c r="G326" t="s">
        <v>464</v>
      </c>
      <c r="H326" t="s">
        <v>158</v>
      </c>
    </row>
    <row r="327" spans="2:8">
      <c r="B327" t="s">
        <v>399</v>
      </c>
      <c r="C327" s="2" t="s">
        <v>92</v>
      </c>
      <c r="D327" s="3">
        <v>44017.5</v>
      </c>
      <c r="E327" t="s">
        <v>81</v>
      </c>
      <c r="F327" t="s">
        <v>66</v>
      </c>
      <c r="G327" t="s">
        <v>38</v>
      </c>
      <c r="H327" t="s">
        <v>84</v>
      </c>
    </row>
    <row r="328" spans="2:8">
      <c r="B328" t="s">
        <v>400</v>
      </c>
      <c r="C328" s="2" t="s">
        <v>92</v>
      </c>
      <c r="D328" s="3">
        <v>44017.59375</v>
      </c>
      <c r="E328" t="s">
        <v>61</v>
      </c>
      <c r="F328" t="s">
        <v>25</v>
      </c>
      <c r="G328" t="s">
        <v>24</v>
      </c>
      <c r="H328" t="s">
        <v>106</v>
      </c>
    </row>
    <row r="329" spans="2:8">
      <c r="B329" t="s">
        <v>404</v>
      </c>
      <c r="C329" s="2" t="s">
        <v>92</v>
      </c>
      <c r="D329" s="3">
        <v>44017.6875</v>
      </c>
      <c r="E329" t="s">
        <v>18</v>
      </c>
      <c r="F329" t="s">
        <v>19</v>
      </c>
      <c r="G329" t="s">
        <v>70</v>
      </c>
      <c r="H329" t="s">
        <v>98</v>
      </c>
    </row>
    <row r="330" spans="2:8">
      <c r="B330" t="s">
        <v>402</v>
      </c>
      <c r="C330" s="2" t="s">
        <v>92</v>
      </c>
      <c r="D330" s="3">
        <v>44017.791666666664</v>
      </c>
      <c r="E330" t="s">
        <v>58</v>
      </c>
      <c r="F330" t="s">
        <v>15</v>
      </c>
      <c r="G330" t="s">
        <v>73</v>
      </c>
      <c r="H330" t="s">
        <v>16</v>
      </c>
    </row>
    <row r="331" spans="2:8">
      <c r="B331" t="s">
        <v>401</v>
      </c>
      <c r="C331" s="2" t="s">
        <v>92</v>
      </c>
      <c r="D331" s="3">
        <v>44018.833333333336</v>
      </c>
      <c r="E331" t="s">
        <v>32</v>
      </c>
      <c r="F331" t="s">
        <v>33</v>
      </c>
      <c r="G331" t="s">
        <v>34</v>
      </c>
      <c r="H331" t="s">
        <v>16</v>
      </c>
    </row>
    <row r="332" spans="2:8">
      <c r="B332" t="s">
        <v>411</v>
      </c>
      <c r="C332" s="2" t="s">
        <v>93</v>
      </c>
      <c r="D332" s="3">
        <v>44019.75</v>
      </c>
      <c r="E332" t="s">
        <v>13</v>
      </c>
      <c r="F332" t="s">
        <v>14</v>
      </c>
      <c r="G332" t="s">
        <v>43</v>
      </c>
      <c r="H332" t="s">
        <v>75</v>
      </c>
    </row>
    <row r="333" spans="2:8">
      <c r="B333" t="s">
        <v>413</v>
      </c>
      <c r="C333" s="2" t="s">
        <v>93</v>
      </c>
      <c r="D333" s="3">
        <v>44019.75</v>
      </c>
      <c r="E333" t="s">
        <v>463</v>
      </c>
      <c r="F333" t="s">
        <v>464</v>
      </c>
      <c r="G333" t="s">
        <v>466</v>
      </c>
      <c r="H333" t="s">
        <v>56</v>
      </c>
    </row>
    <row r="334" spans="2:8">
      <c r="B334" t="s">
        <v>415</v>
      </c>
      <c r="C334" s="2" t="s">
        <v>93</v>
      </c>
      <c r="D334" s="3">
        <v>44019.84375</v>
      </c>
      <c r="E334" t="s">
        <v>55</v>
      </c>
      <c r="F334" t="s">
        <v>10</v>
      </c>
      <c r="G334" t="s">
        <v>30</v>
      </c>
      <c r="H334" t="s">
        <v>84</v>
      </c>
    </row>
    <row r="335" spans="2:8">
      <c r="B335" t="s">
        <v>412</v>
      </c>
      <c r="C335" s="2" t="s">
        <v>93</v>
      </c>
      <c r="D335" s="3">
        <v>44020.75</v>
      </c>
      <c r="E335" t="s">
        <v>86</v>
      </c>
      <c r="F335" t="s">
        <v>73</v>
      </c>
      <c r="G335" t="s">
        <v>25</v>
      </c>
      <c r="H335" t="s">
        <v>164</v>
      </c>
    </row>
    <row r="336" spans="2:8">
      <c r="B336" t="s">
        <v>407</v>
      </c>
      <c r="C336" s="2" t="s">
        <v>93</v>
      </c>
      <c r="D336" s="3">
        <v>44020.75</v>
      </c>
      <c r="E336" t="s">
        <v>37</v>
      </c>
      <c r="F336" t="s">
        <v>38</v>
      </c>
      <c r="G336" t="s">
        <v>39</v>
      </c>
      <c r="H336" t="s">
        <v>16</v>
      </c>
    </row>
    <row r="337" spans="2:8">
      <c r="B337" t="s">
        <v>414</v>
      </c>
      <c r="C337" s="2" t="s">
        <v>93</v>
      </c>
      <c r="D337" s="3">
        <v>44020.75</v>
      </c>
      <c r="E337" t="s">
        <v>23</v>
      </c>
      <c r="F337" t="s">
        <v>24</v>
      </c>
      <c r="G337" t="s">
        <v>66</v>
      </c>
      <c r="H337" t="s">
        <v>35</v>
      </c>
    </row>
    <row r="338" spans="2:8">
      <c r="B338" t="s">
        <v>408</v>
      </c>
      <c r="C338" s="2" t="s">
        <v>93</v>
      </c>
      <c r="D338" s="3">
        <v>44020.84375</v>
      </c>
      <c r="E338" t="s">
        <v>41</v>
      </c>
      <c r="F338" t="s">
        <v>42</v>
      </c>
      <c r="G338" t="s">
        <v>19</v>
      </c>
      <c r="H338" t="s">
        <v>44</v>
      </c>
    </row>
    <row r="339" spans="2:8">
      <c r="B339" t="s">
        <v>409</v>
      </c>
      <c r="C339" s="2" t="s">
        <v>93</v>
      </c>
      <c r="D339" s="3">
        <v>44021.75</v>
      </c>
      <c r="E339" t="s">
        <v>471</v>
      </c>
      <c r="F339" t="s">
        <v>472</v>
      </c>
      <c r="G339" t="s">
        <v>33</v>
      </c>
      <c r="H339" t="s">
        <v>116</v>
      </c>
    </row>
    <row r="340" spans="2:8">
      <c r="B340" t="s">
        <v>431</v>
      </c>
      <c r="C340" s="2" t="s">
        <v>93</v>
      </c>
      <c r="D340" s="3">
        <v>44021.75</v>
      </c>
      <c r="E340" t="s">
        <v>47</v>
      </c>
      <c r="F340" t="s">
        <v>34</v>
      </c>
      <c r="G340" t="s">
        <v>15</v>
      </c>
      <c r="H340" t="s">
        <v>84</v>
      </c>
    </row>
    <row r="341" spans="2:8">
      <c r="B341" t="s">
        <v>410</v>
      </c>
      <c r="C341" s="2" t="s">
        <v>93</v>
      </c>
      <c r="D341" s="3">
        <v>44021.84375</v>
      </c>
      <c r="E341" t="s">
        <v>69</v>
      </c>
      <c r="F341" t="s">
        <v>70</v>
      </c>
      <c r="G341" t="s">
        <v>53</v>
      </c>
      <c r="H341" t="s">
        <v>11</v>
      </c>
    </row>
    <row r="342" spans="2:8">
      <c r="B342" t="s">
        <v>421</v>
      </c>
      <c r="C342" s="2" t="s">
        <v>94</v>
      </c>
      <c r="D342" s="3">
        <v>44023.520833333336</v>
      </c>
      <c r="E342" t="s">
        <v>465</v>
      </c>
      <c r="F342" t="s">
        <v>466</v>
      </c>
      <c r="G342" t="s">
        <v>24</v>
      </c>
      <c r="H342" t="s">
        <v>239</v>
      </c>
    </row>
    <row r="343" spans="2:8">
      <c r="B343" t="s">
        <v>424</v>
      </c>
      <c r="C343" s="2" t="s">
        <v>94</v>
      </c>
      <c r="D343" s="3">
        <v>44023.520833333336</v>
      </c>
      <c r="E343" t="s">
        <v>463</v>
      </c>
      <c r="F343" t="s">
        <v>464</v>
      </c>
      <c r="G343" t="s">
        <v>25</v>
      </c>
      <c r="H343" t="s">
        <v>56</v>
      </c>
    </row>
    <row r="344" spans="2:8">
      <c r="B344" t="s">
        <v>418</v>
      </c>
      <c r="C344" s="2" t="s">
        <v>94</v>
      </c>
      <c r="D344" s="3">
        <v>44023.625</v>
      </c>
      <c r="E344" t="s">
        <v>18</v>
      </c>
      <c r="F344" t="s">
        <v>19</v>
      </c>
      <c r="G344" t="s">
        <v>66</v>
      </c>
      <c r="H344" t="s">
        <v>84</v>
      </c>
    </row>
    <row r="345" spans="2:8">
      <c r="B345" t="s">
        <v>420</v>
      </c>
      <c r="C345" s="2" t="s">
        <v>94</v>
      </c>
      <c r="D345" s="3">
        <v>44023.729166666664</v>
      </c>
      <c r="E345" t="s">
        <v>37</v>
      </c>
      <c r="F345" t="s">
        <v>38</v>
      </c>
      <c r="G345" t="s">
        <v>43</v>
      </c>
      <c r="H345" t="s">
        <v>158</v>
      </c>
    </row>
    <row r="346" spans="2:8">
      <c r="B346" t="s">
        <v>426</v>
      </c>
      <c r="C346" s="2" t="s">
        <v>94</v>
      </c>
      <c r="D346" s="3">
        <v>44023.833333333336</v>
      </c>
      <c r="E346" t="s">
        <v>41</v>
      </c>
      <c r="F346" t="s">
        <v>42</v>
      </c>
      <c r="G346" t="s">
        <v>73</v>
      </c>
      <c r="H346" t="s">
        <v>230</v>
      </c>
    </row>
    <row r="347" spans="2:8">
      <c r="B347" t="s">
        <v>422</v>
      </c>
      <c r="C347" s="2" t="s">
        <v>94</v>
      </c>
      <c r="D347" s="3">
        <v>44024.5</v>
      </c>
      <c r="E347" t="s">
        <v>72</v>
      </c>
      <c r="F347" t="s">
        <v>39</v>
      </c>
      <c r="G347" t="s">
        <v>34</v>
      </c>
      <c r="H347" t="s">
        <v>158</v>
      </c>
    </row>
    <row r="348" spans="2:8">
      <c r="B348" t="s">
        <v>423</v>
      </c>
      <c r="C348" s="2" t="s">
        <v>94</v>
      </c>
      <c r="D348" s="3">
        <v>44024.59375</v>
      </c>
      <c r="E348" t="s">
        <v>69</v>
      </c>
      <c r="F348" t="s">
        <v>70</v>
      </c>
      <c r="G348" t="s">
        <v>14</v>
      </c>
      <c r="H348" t="s">
        <v>98</v>
      </c>
    </row>
    <row r="349" spans="2:8">
      <c r="B349" t="s">
        <v>419</v>
      </c>
      <c r="C349" s="2" t="s">
        <v>94</v>
      </c>
      <c r="D349" s="3">
        <v>44024.6875</v>
      </c>
      <c r="E349" t="s">
        <v>32</v>
      </c>
      <c r="F349" t="s">
        <v>33</v>
      </c>
      <c r="G349" t="s">
        <v>10</v>
      </c>
      <c r="H349" t="s">
        <v>56</v>
      </c>
    </row>
    <row r="350" spans="2:8">
      <c r="B350" t="s">
        <v>425</v>
      </c>
      <c r="C350" s="2" t="s">
        <v>94</v>
      </c>
      <c r="D350" s="3">
        <v>44024.791666666664</v>
      </c>
      <c r="E350" t="s">
        <v>471</v>
      </c>
      <c r="F350" t="s">
        <v>472</v>
      </c>
      <c r="G350" t="s">
        <v>30</v>
      </c>
      <c r="H350" t="s">
        <v>143</v>
      </c>
    </row>
    <row r="351" spans="2:8">
      <c r="B351" t="s">
        <v>416</v>
      </c>
      <c r="C351" s="2" t="s">
        <v>94</v>
      </c>
      <c r="D351" s="3">
        <v>44025.833333333336</v>
      </c>
      <c r="E351" t="s">
        <v>52</v>
      </c>
      <c r="F351" t="s">
        <v>53</v>
      </c>
      <c r="G351" t="s">
        <v>15</v>
      </c>
      <c r="H351" t="s">
        <v>106</v>
      </c>
    </row>
    <row r="352" spans="2:8">
      <c r="B352" t="s">
        <v>439</v>
      </c>
      <c r="C352" s="2" t="s">
        <v>96</v>
      </c>
      <c r="D352" s="3">
        <v>44026.84375</v>
      </c>
      <c r="E352" t="s">
        <v>63</v>
      </c>
      <c r="F352" t="s">
        <v>43</v>
      </c>
      <c r="G352" t="s">
        <v>466</v>
      </c>
      <c r="H352" t="s">
        <v>16</v>
      </c>
    </row>
    <row r="353" spans="2:8">
      <c r="B353" t="s">
        <v>433</v>
      </c>
      <c r="C353" s="2" t="s">
        <v>96</v>
      </c>
      <c r="D353" s="3">
        <v>44027.75</v>
      </c>
      <c r="E353" t="s">
        <v>81</v>
      </c>
      <c r="F353" t="s">
        <v>66</v>
      </c>
      <c r="G353" t="s">
        <v>39</v>
      </c>
      <c r="H353" t="s">
        <v>84</v>
      </c>
    </row>
    <row r="354" spans="2:8">
      <c r="B354" t="s">
        <v>432</v>
      </c>
      <c r="C354" s="2" t="s">
        <v>96</v>
      </c>
      <c r="D354" s="3">
        <v>44027.75</v>
      </c>
      <c r="E354" t="s">
        <v>86</v>
      </c>
      <c r="F354" t="s">
        <v>73</v>
      </c>
      <c r="G354" t="s">
        <v>472</v>
      </c>
      <c r="H354" t="s">
        <v>56</v>
      </c>
    </row>
    <row r="355" spans="2:8">
      <c r="B355" t="s">
        <v>434</v>
      </c>
      <c r="C355" s="2" t="s">
        <v>96</v>
      </c>
      <c r="D355" s="3">
        <v>44027.75</v>
      </c>
      <c r="E355" t="s">
        <v>61</v>
      </c>
      <c r="F355" t="s">
        <v>25</v>
      </c>
      <c r="G355" t="s">
        <v>33</v>
      </c>
      <c r="H355" t="s">
        <v>44</v>
      </c>
    </row>
    <row r="356" spans="2:8">
      <c r="B356" t="s">
        <v>435</v>
      </c>
      <c r="C356" s="2" t="s">
        <v>96</v>
      </c>
      <c r="D356" s="3">
        <v>44027.84375</v>
      </c>
      <c r="E356" t="s">
        <v>55</v>
      </c>
      <c r="F356" t="s">
        <v>10</v>
      </c>
      <c r="G356" t="s">
        <v>19</v>
      </c>
      <c r="H356" t="s">
        <v>56</v>
      </c>
    </row>
    <row r="357" spans="2:8">
      <c r="B357" t="s">
        <v>438</v>
      </c>
      <c r="C357" s="2" t="s">
        <v>96</v>
      </c>
      <c r="D357" s="3">
        <v>44028.75</v>
      </c>
      <c r="E357" t="s">
        <v>47</v>
      </c>
      <c r="F357" t="s">
        <v>34</v>
      </c>
      <c r="G357" t="s">
        <v>70</v>
      </c>
      <c r="H357" t="s">
        <v>84</v>
      </c>
    </row>
    <row r="358" spans="2:8">
      <c r="B358" t="s">
        <v>429</v>
      </c>
      <c r="C358" s="2" t="s">
        <v>96</v>
      </c>
      <c r="D358" s="3">
        <v>44028.75</v>
      </c>
      <c r="E358" t="s">
        <v>65</v>
      </c>
      <c r="F358" t="s">
        <v>30</v>
      </c>
      <c r="G358" t="s">
        <v>38</v>
      </c>
      <c r="H358" t="s">
        <v>98</v>
      </c>
    </row>
    <row r="359" spans="2:8">
      <c r="B359" t="s">
        <v>427</v>
      </c>
      <c r="C359" s="2" t="s">
        <v>96</v>
      </c>
      <c r="D359" s="3">
        <v>44028.84375</v>
      </c>
      <c r="E359" t="s">
        <v>13</v>
      </c>
      <c r="F359" t="s">
        <v>14</v>
      </c>
      <c r="G359" t="s">
        <v>53</v>
      </c>
      <c r="H359" t="s">
        <v>26</v>
      </c>
    </row>
    <row r="360" spans="2:8">
      <c r="B360" t="s">
        <v>437</v>
      </c>
      <c r="C360" s="2" t="s">
        <v>96</v>
      </c>
      <c r="D360" s="3">
        <v>44028.84375</v>
      </c>
      <c r="E360" t="s">
        <v>58</v>
      </c>
      <c r="F360" t="s">
        <v>15</v>
      </c>
      <c r="G360" t="s">
        <v>42</v>
      </c>
      <c r="H360" t="s">
        <v>84</v>
      </c>
    </row>
    <row r="361" spans="2:8">
      <c r="B361" t="s">
        <v>436</v>
      </c>
      <c r="C361" s="2" t="s">
        <v>96</v>
      </c>
      <c r="D361" s="3">
        <v>44029.833333333336</v>
      </c>
      <c r="E361" t="s">
        <v>23</v>
      </c>
      <c r="F361" t="s">
        <v>24</v>
      </c>
      <c r="G361" t="s">
        <v>464</v>
      </c>
      <c r="H361" t="s">
        <v>91</v>
      </c>
    </row>
    <row r="362" spans="2:8">
      <c r="B362" t="s">
        <v>440</v>
      </c>
      <c r="C362" s="2" t="s">
        <v>101</v>
      </c>
      <c r="D362" s="3">
        <v>44030.729166666664</v>
      </c>
      <c r="E362" t="s">
        <v>465</v>
      </c>
      <c r="F362" t="s">
        <v>466</v>
      </c>
      <c r="G362" t="s">
        <v>66</v>
      </c>
      <c r="H362" t="s">
        <v>26</v>
      </c>
    </row>
    <row r="363" spans="2:8">
      <c r="B363" t="s">
        <v>442</v>
      </c>
      <c r="C363" s="2" t="s">
        <v>101</v>
      </c>
      <c r="D363" s="3">
        <v>44031.583333333336</v>
      </c>
      <c r="E363" t="s">
        <v>471</v>
      </c>
      <c r="F363" t="s">
        <v>472</v>
      </c>
      <c r="G363" t="s">
        <v>15</v>
      </c>
      <c r="H363" t="s">
        <v>26</v>
      </c>
    </row>
    <row r="364" spans="2:8">
      <c r="B364" t="s">
        <v>441</v>
      </c>
      <c r="C364" s="2" t="s">
        <v>101</v>
      </c>
      <c r="D364" s="3">
        <v>44031.666666666664</v>
      </c>
      <c r="E364" t="s">
        <v>32</v>
      </c>
      <c r="F364" t="s">
        <v>33</v>
      </c>
      <c r="G364" t="s">
        <v>30</v>
      </c>
      <c r="H364" t="s">
        <v>158</v>
      </c>
    </row>
    <row r="365" spans="2:8">
      <c r="B365" t="s">
        <v>443</v>
      </c>
      <c r="C365" s="2" t="s">
        <v>101</v>
      </c>
      <c r="D365" s="3">
        <v>44032.75</v>
      </c>
      <c r="E365" t="s">
        <v>41</v>
      </c>
      <c r="F365" t="s">
        <v>42</v>
      </c>
      <c r="G365" t="s">
        <v>25</v>
      </c>
      <c r="H365" t="s">
        <v>116</v>
      </c>
    </row>
    <row r="366" spans="2:8">
      <c r="B366" t="s">
        <v>445</v>
      </c>
      <c r="C366" s="2" t="s">
        <v>101</v>
      </c>
      <c r="D366" s="3">
        <v>44032.75</v>
      </c>
      <c r="E366" t="s">
        <v>37</v>
      </c>
      <c r="F366" t="s">
        <v>38</v>
      </c>
      <c r="G366" t="s">
        <v>34</v>
      </c>
      <c r="H366" t="s">
        <v>35</v>
      </c>
    </row>
    <row r="367" spans="2:8">
      <c r="B367" t="s">
        <v>449</v>
      </c>
      <c r="C367" s="2" t="s">
        <v>101</v>
      </c>
      <c r="D367" s="3">
        <v>44032.84375</v>
      </c>
      <c r="E367" t="s">
        <v>72</v>
      </c>
      <c r="F367" t="s">
        <v>39</v>
      </c>
      <c r="G367" t="s">
        <v>14</v>
      </c>
      <c r="H367" t="s">
        <v>98</v>
      </c>
    </row>
    <row r="368" spans="2:8">
      <c r="B368" t="s">
        <v>446</v>
      </c>
      <c r="C368" s="2" t="s">
        <v>101</v>
      </c>
      <c r="D368" s="3">
        <v>44033.75</v>
      </c>
      <c r="E368" t="s">
        <v>463</v>
      </c>
      <c r="F368" t="s">
        <v>464</v>
      </c>
      <c r="G368" t="s">
        <v>73</v>
      </c>
      <c r="H368" t="s">
        <v>239</v>
      </c>
    </row>
    <row r="369" spans="2:8">
      <c r="B369" t="s">
        <v>448</v>
      </c>
      <c r="C369" s="2" t="s">
        <v>101</v>
      </c>
      <c r="D369" s="3">
        <v>44033.84375</v>
      </c>
      <c r="E369" t="s">
        <v>69</v>
      </c>
      <c r="F369" t="s">
        <v>70</v>
      </c>
      <c r="G369" t="s">
        <v>10</v>
      </c>
      <c r="H369" t="s">
        <v>16</v>
      </c>
    </row>
    <row r="370" spans="2:8">
      <c r="B370" t="s">
        <v>444</v>
      </c>
      <c r="C370" s="2" t="s">
        <v>101</v>
      </c>
      <c r="D370" s="3">
        <v>44034.75</v>
      </c>
      <c r="E370" t="s">
        <v>52</v>
      </c>
      <c r="F370" t="s">
        <v>53</v>
      </c>
      <c r="G370" t="s">
        <v>24</v>
      </c>
      <c r="H370" t="s">
        <v>84</v>
      </c>
    </row>
    <row r="371" spans="2:8">
      <c r="B371" t="s">
        <v>447</v>
      </c>
      <c r="C371" s="2" t="s">
        <v>101</v>
      </c>
      <c r="D371" s="3">
        <v>44034.84375</v>
      </c>
      <c r="E371" t="s">
        <v>18</v>
      </c>
      <c r="F371" t="s">
        <v>19</v>
      </c>
      <c r="G371" t="s">
        <v>43</v>
      </c>
      <c r="H371" t="s">
        <v>478</v>
      </c>
    </row>
    <row r="372" spans="2:8">
      <c r="B372" t="s">
        <v>450</v>
      </c>
      <c r="C372" s="2" t="s">
        <v>95</v>
      </c>
      <c r="D372" s="3">
        <v>44038.666666666664</v>
      </c>
      <c r="E372" t="s">
        <v>55</v>
      </c>
      <c r="F372" t="s">
        <v>10</v>
      </c>
      <c r="G372" t="s">
        <v>464</v>
      </c>
      <c r="H372" t="s">
        <v>267</v>
      </c>
    </row>
    <row r="373" spans="2:8">
      <c r="B373" t="s">
        <v>451</v>
      </c>
      <c r="C373" s="2" t="s">
        <v>95</v>
      </c>
      <c r="D373" s="3">
        <v>44038.666666666664</v>
      </c>
      <c r="E373" t="s">
        <v>81</v>
      </c>
      <c r="F373" t="s">
        <v>66</v>
      </c>
      <c r="G373" t="s">
        <v>42</v>
      </c>
      <c r="H373" t="s">
        <v>77</v>
      </c>
    </row>
    <row r="374" spans="2:8">
      <c r="B374" t="s">
        <v>452</v>
      </c>
      <c r="C374" s="2" t="s">
        <v>95</v>
      </c>
      <c r="D374" s="3">
        <v>44038.666666666664</v>
      </c>
      <c r="E374" t="s">
        <v>63</v>
      </c>
      <c r="F374" t="s">
        <v>43</v>
      </c>
      <c r="G374" t="s">
        <v>39</v>
      </c>
      <c r="H374" t="s">
        <v>98</v>
      </c>
    </row>
    <row r="375" spans="2:8">
      <c r="B375" t="s">
        <v>453</v>
      </c>
      <c r="C375" s="2" t="s">
        <v>95</v>
      </c>
      <c r="D375" s="3">
        <v>44038.666666666664</v>
      </c>
      <c r="E375" t="s">
        <v>13</v>
      </c>
      <c r="F375" t="s">
        <v>14</v>
      </c>
      <c r="G375" t="s">
        <v>33</v>
      </c>
      <c r="H375" t="s">
        <v>84</v>
      </c>
    </row>
    <row r="376" spans="2:8">
      <c r="B376" t="s">
        <v>454</v>
      </c>
      <c r="C376" s="2" t="s">
        <v>95</v>
      </c>
      <c r="D376" s="3">
        <v>44038.666666666664</v>
      </c>
      <c r="E376" t="s">
        <v>47</v>
      </c>
      <c r="F376" t="s">
        <v>34</v>
      </c>
      <c r="G376" t="s">
        <v>472</v>
      </c>
      <c r="H376" t="s">
        <v>44</v>
      </c>
    </row>
    <row r="377" spans="2:8">
      <c r="B377" t="s">
        <v>455</v>
      </c>
      <c r="C377" s="2" t="s">
        <v>95</v>
      </c>
      <c r="D377" s="3">
        <v>44038.666666666664</v>
      </c>
      <c r="E377" s="5" t="s">
        <v>65</v>
      </c>
      <c r="F377" t="s">
        <v>30</v>
      </c>
      <c r="G377" t="s">
        <v>53</v>
      </c>
      <c r="H377" t="s">
        <v>26</v>
      </c>
    </row>
    <row r="378" spans="2:8">
      <c r="B378" t="s">
        <v>456</v>
      </c>
      <c r="C378" s="2" t="s">
        <v>95</v>
      </c>
      <c r="D378" s="3">
        <v>44038.666666666664</v>
      </c>
      <c r="E378" t="s">
        <v>86</v>
      </c>
      <c r="F378" t="s">
        <v>73</v>
      </c>
      <c r="G378" t="s">
        <v>466</v>
      </c>
      <c r="H378" t="s">
        <v>164</v>
      </c>
    </row>
    <row r="379" spans="2:8">
      <c r="B379" t="s">
        <v>457</v>
      </c>
      <c r="C379" s="2" t="s">
        <v>95</v>
      </c>
      <c r="D379" s="3">
        <v>44038.666666666664</v>
      </c>
      <c r="E379" t="s">
        <v>61</v>
      </c>
      <c r="F379" t="s">
        <v>25</v>
      </c>
      <c r="G379" t="s">
        <v>19</v>
      </c>
      <c r="H379" t="s">
        <v>44</v>
      </c>
    </row>
    <row r="380" spans="2:8">
      <c r="B380" t="s">
        <v>458</v>
      </c>
      <c r="C380" s="2" t="s">
        <v>95</v>
      </c>
      <c r="D380" s="3">
        <v>44038.666666666664</v>
      </c>
      <c r="E380" t="s">
        <v>58</v>
      </c>
      <c r="F380" t="s">
        <v>15</v>
      </c>
      <c r="G380" t="s">
        <v>38</v>
      </c>
      <c r="H380" t="s">
        <v>91</v>
      </c>
    </row>
    <row r="381" spans="2:8">
      <c r="B381" t="s">
        <v>459</v>
      </c>
      <c r="C381" s="2" t="s">
        <v>95</v>
      </c>
      <c r="D381" s="3">
        <v>44038.666666666664</v>
      </c>
      <c r="E381" t="s">
        <v>23</v>
      </c>
      <c r="F381" t="s">
        <v>24</v>
      </c>
      <c r="G381" t="s">
        <v>70</v>
      </c>
      <c r="H381" t="s">
        <v>84</v>
      </c>
    </row>
    <row r="382" spans="2:8">
      <c r="B382" t="s">
        <v>6</v>
      </c>
      <c r="C382" s="2" t="s">
        <v>7</v>
      </c>
      <c r="D382" s="3">
        <v>44086.520833333299</v>
      </c>
      <c r="E382" t="s">
        <v>8</v>
      </c>
      <c r="F382" t="s">
        <v>9</v>
      </c>
      <c r="G382" t="s">
        <v>10</v>
      </c>
      <c r="H382" s="5" t="s">
        <v>11</v>
      </c>
    </row>
    <row r="383" spans="2:8">
      <c r="B383" t="s">
        <v>12</v>
      </c>
      <c r="C383" s="2" t="s">
        <v>7</v>
      </c>
      <c r="D383" s="3">
        <v>44086.625</v>
      </c>
      <c r="E383" t="s">
        <v>13</v>
      </c>
      <c r="F383" t="s">
        <v>14</v>
      </c>
      <c r="G383" t="s">
        <v>15</v>
      </c>
      <c r="H383" t="s">
        <v>16</v>
      </c>
    </row>
    <row r="384" spans="2:8">
      <c r="B384" t="s">
        <v>17</v>
      </c>
      <c r="C384" s="2" t="s">
        <v>7</v>
      </c>
      <c r="D384" s="3">
        <v>44086.729166666701</v>
      </c>
      <c r="E384" t="s">
        <v>18</v>
      </c>
      <c r="F384" t="s">
        <v>19</v>
      </c>
      <c r="G384" t="s">
        <v>20</v>
      </c>
      <c r="H384" t="s">
        <v>21</v>
      </c>
    </row>
    <row r="385" spans="2:8">
      <c r="B385" t="s">
        <v>22</v>
      </c>
      <c r="C385" s="2" t="s">
        <v>7</v>
      </c>
      <c r="D385" s="3">
        <v>44086.833333333299</v>
      </c>
      <c r="E385" t="s">
        <v>23</v>
      </c>
      <c r="F385" t="s">
        <v>24</v>
      </c>
      <c r="G385" t="s">
        <v>25</v>
      </c>
      <c r="H385" t="s">
        <v>26</v>
      </c>
    </row>
    <row r="386" spans="2:8">
      <c r="B386" t="s">
        <v>27</v>
      </c>
      <c r="C386" s="2" t="s">
        <v>7</v>
      </c>
      <c r="D386" s="3">
        <v>44087.583333333299</v>
      </c>
      <c r="E386" t="s">
        <v>28</v>
      </c>
      <c r="F386" t="s">
        <v>29</v>
      </c>
      <c r="G386" t="s">
        <v>30</v>
      </c>
      <c r="H386" t="s">
        <v>11</v>
      </c>
    </row>
    <row r="387" spans="2:8">
      <c r="B387" t="s">
        <v>31</v>
      </c>
      <c r="C387" s="2" t="s">
        <v>7</v>
      </c>
      <c r="D387" s="3">
        <v>44087.6875</v>
      </c>
      <c r="E387" t="s">
        <v>32</v>
      </c>
      <c r="F387" t="s">
        <v>33</v>
      </c>
      <c r="G387" t="s">
        <v>34</v>
      </c>
      <c r="H387" t="s">
        <v>35</v>
      </c>
    </row>
    <row r="388" spans="2:8">
      <c r="B388" t="s">
        <v>36</v>
      </c>
      <c r="C388" s="2" t="s">
        <v>7</v>
      </c>
      <c r="D388" s="3">
        <v>44088.75</v>
      </c>
      <c r="E388" t="s">
        <v>37</v>
      </c>
      <c r="F388" t="s">
        <v>38</v>
      </c>
      <c r="G388" t="s">
        <v>39</v>
      </c>
      <c r="H388" t="s">
        <v>26</v>
      </c>
    </row>
    <row r="389" spans="2:8">
      <c r="B389" t="s">
        <v>40</v>
      </c>
      <c r="C389" s="2" t="s">
        <v>7</v>
      </c>
      <c r="D389" s="3">
        <v>44088.84375</v>
      </c>
      <c r="E389" t="s">
        <v>41</v>
      </c>
      <c r="F389" t="s">
        <v>42</v>
      </c>
      <c r="G389" t="s">
        <v>43</v>
      </c>
      <c r="H389" t="s">
        <v>44</v>
      </c>
    </row>
    <row r="390" spans="2:8">
      <c r="B390" t="s">
        <v>45</v>
      </c>
      <c r="C390" s="2" t="s">
        <v>46</v>
      </c>
      <c r="D390" s="3">
        <v>44093.520833333299</v>
      </c>
      <c r="E390" t="s">
        <v>47</v>
      </c>
      <c r="F390" t="s">
        <v>34</v>
      </c>
      <c r="G390" t="s">
        <v>29</v>
      </c>
      <c r="H390" t="s">
        <v>48</v>
      </c>
    </row>
    <row r="391" spans="2:8">
      <c r="B391" t="s">
        <v>49</v>
      </c>
      <c r="C391" s="2" t="s">
        <v>46</v>
      </c>
      <c r="D391" s="3">
        <v>44093.625</v>
      </c>
      <c r="E391" t="s">
        <v>50</v>
      </c>
      <c r="F391" t="s">
        <v>20</v>
      </c>
      <c r="G391" t="s">
        <v>9</v>
      </c>
      <c r="H391" t="s">
        <v>21</v>
      </c>
    </row>
    <row r="392" spans="2:8">
      <c r="B392" t="s">
        <v>51</v>
      </c>
      <c r="C392" s="2" t="s">
        <v>46</v>
      </c>
      <c r="D392" s="3">
        <v>44093.729166666701</v>
      </c>
      <c r="E392" t="s">
        <v>52</v>
      </c>
      <c r="F392" t="s">
        <v>53</v>
      </c>
      <c r="G392" t="s">
        <v>14</v>
      </c>
      <c r="H392" t="s">
        <v>44</v>
      </c>
    </row>
    <row r="393" spans="2:8">
      <c r="B393" t="s">
        <v>54</v>
      </c>
      <c r="C393" s="2" t="s">
        <v>46</v>
      </c>
      <c r="D393" s="3">
        <v>44093.833333333299</v>
      </c>
      <c r="E393" t="s">
        <v>55</v>
      </c>
      <c r="F393" t="s">
        <v>10</v>
      </c>
      <c r="G393" t="s">
        <v>24</v>
      </c>
      <c r="H393" t="s">
        <v>56</v>
      </c>
    </row>
    <row r="394" spans="2:8">
      <c r="B394" t="s">
        <v>57</v>
      </c>
      <c r="C394" s="2" t="s">
        <v>46</v>
      </c>
      <c r="D394" s="3">
        <v>44094.5</v>
      </c>
      <c r="E394" t="s">
        <v>58</v>
      </c>
      <c r="F394" t="s">
        <v>15</v>
      </c>
      <c r="G394" t="s">
        <v>33</v>
      </c>
      <c r="H394" t="s">
        <v>59</v>
      </c>
    </row>
    <row r="395" spans="2:8">
      <c r="B395" t="s">
        <v>60</v>
      </c>
      <c r="C395" s="2" t="s">
        <v>46</v>
      </c>
      <c r="D395" s="3">
        <v>44094.583333333299</v>
      </c>
      <c r="E395" t="s">
        <v>61</v>
      </c>
      <c r="F395" t="s">
        <v>25</v>
      </c>
      <c r="G395" t="s">
        <v>42</v>
      </c>
      <c r="H395" t="s">
        <v>11</v>
      </c>
    </row>
    <row r="396" spans="2:8">
      <c r="B396" t="s">
        <v>62</v>
      </c>
      <c r="C396" s="2" t="s">
        <v>46</v>
      </c>
      <c r="D396" s="3">
        <v>44094.6875</v>
      </c>
      <c r="E396" t="s">
        <v>63</v>
      </c>
      <c r="F396" t="s">
        <v>43</v>
      </c>
      <c r="G396" t="s">
        <v>19</v>
      </c>
      <c r="H396" t="s">
        <v>26</v>
      </c>
    </row>
    <row r="397" spans="2:8">
      <c r="B397" t="s">
        <v>64</v>
      </c>
      <c r="C397" s="2" t="s">
        <v>46</v>
      </c>
      <c r="D397" s="3">
        <v>44094.791666666701</v>
      </c>
      <c r="E397" t="s">
        <v>65</v>
      </c>
      <c r="F397" t="s">
        <v>30</v>
      </c>
      <c r="G397" t="s">
        <v>66</v>
      </c>
      <c r="H397" t="s">
        <v>67</v>
      </c>
    </row>
    <row r="398" spans="2:8">
      <c r="B398" t="s">
        <v>68</v>
      </c>
      <c r="C398" s="2" t="s">
        <v>46</v>
      </c>
      <c r="D398" s="3">
        <v>44095.75</v>
      </c>
      <c r="E398" t="s">
        <v>69</v>
      </c>
      <c r="F398" t="s">
        <v>70</v>
      </c>
      <c r="G398" t="s">
        <v>38</v>
      </c>
      <c r="H398" t="s">
        <v>16</v>
      </c>
    </row>
    <row r="399" spans="2:8">
      <c r="B399" t="s">
        <v>71</v>
      </c>
      <c r="C399" s="2" t="s">
        <v>46</v>
      </c>
      <c r="D399" s="3">
        <v>44095.84375</v>
      </c>
      <c r="E399" t="s">
        <v>72</v>
      </c>
      <c r="F399" t="s">
        <v>39</v>
      </c>
      <c r="G399" t="s">
        <v>73</v>
      </c>
      <c r="H399" t="s">
        <v>44</v>
      </c>
    </row>
    <row r="400" spans="2:8">
      <c r="B400" t="s">
        <v>74</v>
      </c>
      <c r="C400" s="2" t="s">
        <v>12</v>
      </c>
      <c r="D400" s="3">
        <v>44100.520833333299</v>
      </c>
      <c r="E400" t="s">
        <v>41</v>
      </c>
      <c r="F400" t="s">
        <v>42</v>
      </c>
      <c r="G400" t="s">
        <v>53</v>
      </c>
      <c r="H400" t="s">
        <v>75</v>
      </c>
    </row>
    <row r="401" spans="2:8">
      <c r="B401" t="s">
        <v>76</v>
      </c>
      <c r="C401" s="2" t="s">
        <v>12</v>
      </c>
      <c r="D401" s="3">
        <v>44100.625</v>
      </c>
      <c r="E401" t="s">
        <v>13</v>
      </c>
      <c r="F401" t="s">
        <v>14</v>
      </c>
      <c r="G401" t="s">
        <v>34</v>
      </c>
      <c r="H401" t="s">
        <v>77</v>
      </c>
    </row>
    <row r="402" spans="2:8">
      <c r="B402" t="s">
        <v>78</v>
      </c>
      <c r="C402" s="2" t="s">
        <v>12</v>
      </c>
      <c r="D402" s="3">
        <v>44100.729166666701</v>
      </c>
      <c r="E402" t="s">
        <v>28</v>
      </c>
      <c r="F402" t="s">
        <v>29</v>
      </c>
      <c r="G402" t="s">
        <v>43</v>
      </c>
      <c r="H402" t="s">
        <v>79</v>
      </c>
    </row>
    <row r="403" spans="2:8">
      <c r="B403" t="s">
        <v>80</v>
      </c>
      <c r="C403" s="2" t="s">
        <v>12</v>
      </c>
      <c r="D403" s="3">
        <v>44100.833333333299</v>
      </c>
      <c r="E403" t="s">
        <v>81</v>
      </c>
      <c r="F403" t="s">
        <v>66</v>
      </c>
      <c r="G403" t="s">
        <v>15</v>
      </c>
      <c r="H403" t="s">
        <v>35</v>
      </c>
    </row>
    <row r="404" spans="2:8">
      <c r="B404" t="s">
        <v>82</v>
      </c>
      <c r="C404" s="2" t="s">
        <v>12</v>
      </c>
      <c r="D404" s="3">
        <v>44101.5</v>
      </c>
      <c r="E404" t="s">
        <v>37</v>
      </c>
      <c r="F404" t="s">
        <v>38</v>
      </c>
      <c r="G404" t="s">
        <v>20</v>
      </c>
      <c r="H404" t="s">
        <v>35</v>
      </c>
    </row>
    <row r="405" spans="2:8">
      <c r="B405" t="s">
        <v>83</v>
      </c>
      <c r="C405" s="2" t="s">
        <v>12</v>
      </c>
      <c r="D405" s="3">
        <v>44101.583333333299</v>
      </c>
      <c r="E405" t="s">
        <v>32</v>
      </c>
      <c r="F405" t="s">
        <v>33</v>
      </c>
      <c r="G405" t="s">
        <v>25</v>
      </c>
      <c r="H405" t="s">
        <v>84</v>
      </c>
    </row>
    <row r="406" spans="2:8">
      <c r="B406" t="s">
        <v>85</v>
      </c>
      <c r="C406" s="2" t="s">
        <v>12</v>
      </c>
      <c r="D406" s="3">
        <v>44101.6875</v>
      </c>
      <c r="E406" t="s">
        <v>86</v>
      </c>
      <c r="F406" t="s">
        <v>73</v>
      </c>
      <c r="G406" t="s">
        <v>30</v>
      </c>
      <c r="H406" t="s">
        <v>59</v>
      </c>
    </row>
    <row r="407" spans="2:8">
      <c r="B407" t="s">
        <v>87</v>
      </c>
      <c r="C407" s="2" t="s">
        <v>12</v>
      </c>
      <c r="D407" s="3">
        <v>44101.791666666701</v>
      </c>
      <c r="E407" t="s">
        <v>23</v>
      </c>
      <c r="F407" t="s">
        <v>24</v>
      </c>
      <c r="G407" t="s">
        <v>39</v>
      </c>
      <c r="H407" t="s">
        <v>88</v>
      </c>
    </row>
    <row r="408" spans="2:8">
      <c r="B408" t="s">
        <v>89</v>
      </c>
      <c r="C408" s="2" t="s">
        <v>12</v>
      </c>
      <c r="D408" s="3">
        <v>44102.739583333299</v>
      </c>
      <c r="E408" t="s">
        <v>8</v>
      </c>
      <c r="F408" t="s">
        <v>9</v>
      </c>
      <c r="G408" t="s">
        <v>70</v>
      </c>
      <c r="H408" t="s">
        <v>11</v>
      </c>
    </row>
    <row r="409" spans="2:8">
      <c r="B409" t="s">
        <v>90</v>
      </c>
      <c r="C409" s="2" t="s">
        <v>12</v>
      </c>
      <c r="D409" s="3">
        <v>44102.833333333299</v>
      </c>
      <c r="E409" t="s">
        <v>18</v>
      </c>
      <c r="F409" t="s">
        <v>19</v>
      </c>
      <c r="G409" t="s">
        <v>10</v>
      </c>
      <c r="H409" t="s">
        <v>91</v>
      </c>
    </row>
    <row r="410" spans="2:8">
      <c r="B410" t="s">
        <v>92</v>
      </c>
      <c r="C410" s="2" t="s">
        <v>6</v>
      </c>
      <c r="D410" s="3">
        <v>44107.520833333299</v>
      </c>
      <c r="E410" t="s">
        <v>63</v>
      </c>
      <c r="F410" t="s">
        <v>43</v>
      </c>
      <c r="G410" t="s">
        <v>14</v>
      </c>
      <c r="H410" t="s">
        <v>88</v>
      </c>
    </row>
    <row r="411" spans="2:8">
      <c r="B411" t="s">
        <v>93</v>
      </c>
      <c r="C411" s="2" t="s">
        <v>6</v>
      </c>
      <c r="D411" s="3">
        <v>44107.625</v>
      </c>
      <c r="E411" t="s">
        <v>47</v>
      </c>
      <c r="F411" t="s">
        <v>34</v>
      </c>
      <c r="G411" t="s">
        <v>42</v>
      </c>
      <c r="H411" t="s">
        <v>67</v>
      </c>
    </row>
    <row r="412" spans="2:8">
      <c r="B412" t="s">
        <v>94</v>
      </c>
      <c r="C412" s="2" t="s">
        <v>6</v>
      </c>
      <c r="D412" s="3">
        <v>44107.729166666701</v>
      </c>
      <c r="E412" t="s">
        <v>50</v>
      </c>
      <c r="F412" t="s">
        <v>20</v>
      </c>
      <c r="G412" t="s">
        <v>73</v>
      </c>
      <c r="H412" t="s">
        <v>84</v>
      </c>
    </row>
    <row r="413" spans="2:8">
      <c r="B413" t="s">
        <v>95</v>
      </c>
      <c r="C413" s="2" t="s">
        <v>6</v>
      </c>
      <c r="D413" s="3">
        <v>44107.833333333299</v>
      </c>
      <c r="E413" t="s">
        <v>61</v>
      </c>
      <c r="F413" t="s">
        <v>25</v>
      </c>
      <c r="G413" t="s">
        <v>66</v>
      </c>
      <c r="H413" t="s">
        <v>91</v>
      </c>
    </row>
    <row r="414" spans="2:8">
      <c r="B414" t="s">
        <v>96</v>
      </c>
      <c r="C414" s="2" t="s">
        <v>6</v>
      </c>
      <c r="D414" s="3">
        <v>44108.5</v>
      </c>
      <c r="E414" t="s">
        <v>65</v>
      </c>
      <c r="F414" t="s">
        <v>30</v>
      </c>
      <c r="G414" t="s">
        <v>24</v>
      </c>
      <c r="H414" t="s">
        <v>11</v>
      </c>
    </row>
    <row r="415" spans="2:8">
      <c r="B415" t="s">
        <v>97</v>
      </c>
      <c r="C415" s="2" t="s">
        <v>6</v>
      </c>
      <c r="D415" s="3">
        <v>44108.5</v>
      </c>
      <c r="E415" t="s">
        <v>58</v>
      </c>
      <c r="F415" t="s">
        <v>15</v>
      </c>
      <c r="G415" t="s">
        <v>29</v>
      </c>
      <c r="H415" t="s">
        <v>98</v>
      </c>
    </row>
    <row r="416" spans="2:8">
      <c r="B416" t="s">
        <v>99</v>
      </c>
      <c r="C416" s="2" t="s">
        <v>6</v>
      </c>
      <c r="D416" s="3">
        <v>44108.583333333299</v>
      </c>
      <c r="E416" t="s">
        <v>55</v>
      </c>
      <c r="F416" t="s">
        <v>10</v>
      </c>
      <c r="G416" t="s">
        <v>38</v>
      </c>
      <c r="H416" t="s">
        <v>56</v>
      </c>
    </row>
    <row r="417" spans="2:8">
      <c r="B417" t="s">
        <v>100</v>
      </c>
      <c r="C417" s="2" t="s">
        <v>6</v>
      </c>
      <c r="D417" s="3">
        <v>44108.583333333299</v>
      </c>
      <c r="E417" t="s">
        <v>72</v>
      </c>
      <c r="F417" t="s">
        <v>39</v>
      </c>
      <c r="G417" t="s">
        <v>9</v>
      </c>
      <c r="H417" t="s">
        <v>16</v>
      </c>
    </row>
    <row r="418" spans="2:8">
      <c r="B418" t="s">
        <v>101</v>
      </c>
      <c r="C418" s="2" t="s">
        <v>6</v>
      </c>
      <c r="D418" s="3">
        <v>44108.6875</v>
      </c>
      <c r="E418" t="s">
        <v>52</v>
      </c>
      <c r="F418" t="s">
        <v>53</v>
      </c>
      <c r="G418" t="s">
        <v>33</v>
      </c>
      <c r="H418" t="s">
        <v>102</v>
      </c>
    </row>
    <row r="419" spans="2:8">
      <c r="B419" t="s">
        <v>103</v>
      </c>
      <c r="C419" s="2" t="s">
        <v>6</v>
      </c>
      <c r="D419" s="3">
        <v>44108.802083333299</v>
      </c>
      <c r="E419" t="s">
        <v>69</v>
      </c>
      <c r="F419" t="s">
        <v>70</v>
      </c>
      <c r="G419" t="s">
        <v>19</v>
      </c>
      <c r="H419" t="s">
        <v>104</v>
      </c>
    </row>
    <row r="420" spans="2:8">
      <c r="B420" t="s">
        <v>105</v>
      </c>
      <c r="C420" s="2" t="s">
        <v>17</v>
      </c>
      <c r="D420" s="3">
        <v>44121.520833333299</v>
      </c>
      <c r="E420" t="s">
        <v>47</v>
      </c>
      <c r="F420" t="s">
        <v>34</v>
      </c>
      <c r="G420" t="s">
        <v>19</v>
      </c>
      <c r="H420" t="s">
        <v>106</v>
      </c>
    </row>
    <row r="421" spans="2:8">
      <c r="B421" t="s">
        <v>107</v>
      </c>
      <c r="C421" s="2" t="s">
        <v>17</v>
      </c>
      <c r="D421" s="3">
        <v>44121.625</v>
      </c>
      <c r="E421" t="s">
        <v>63</v>
      </c>
      <c r="F421" t="s">
        <v>43</v>
      </c>
      <c r="G421" t="s">
        <v>15</v>
      </c>
      <c r="H421" t="s">
        <v>79</v>
      </c>
    </row>
    <row r="422" spans="2:8">
      <c r="B422" t="s">
        <v>108</v>
      </c>
      <c r="C422" s="2" t="s">
        <v>17</v>
      </c>
      <c r="D422" s="3">
        <v>44121.729166666701</v>
      </c>
      <c r="E422" t="s">
        <v>86</v>
      </c>
      <c r="F422" t="s">
        <v>73</v>
      </c>
      <c r="G422" t="s">
        <v>10</v>
      </c>
      <c r="H422" t="s">
        <v>16</v>
      </c>
    </row>
    <row r="423" spans="2:8">
      <c r="B423" t="s">
        <v>109</v>
      </c>
      <c r="C423" s="2" t="s">
        <v>17</v>
      </c>
      <c r="D423" s="3">
        <v>44121.833333333299</v>
      </c>
      <c r="E423" t="s">
        <v>61</v>
      </c>
      <c r="F423" t="s">
        <v>25</v>
      </c>
      <c r="G423" t="s">
        <v>53</v>
      </c>
      <c r="H423" t="s">
        <v>110</v>
      </c>
    </row>
    <row r="424" spans="2:8">
      <c r="B424" t="s">
        <v>111</v>
      </c>
      <c r="C424" s="2" t="s">
        <v>17</v>
      </c>
      <c r="D424" s="3">
        <v>44122.5</v>
      </c>
      <c r="E424" t="s">
        <v>37</v>
      </c>
      <c r="F424" t="s">
        <v>38</v>
      </c>
      <c r="G424" t="s">
        <v>9</v>
      </c>
      <c r="H424" t="s">
        <v>84</v>
      </c>
    </row>
    <row r="425" spans="2:8">
      <c r="B425" t="s">
        <v>112</v>
      </c>
      <c r="C425" s="2" t="s">
        <v>17</v>
      </c>
      <c r="D425" s="3">
        <v>44122.583333333299</v>
      </c>
      <c r="E425" t="s">
        <v>13</v>
      </c>
      <c r="F425" t="s">
        <v>14</v>
      </c>
      <c r="G425" t="s">
        <v>42</v>
      </c>
      <c r="H425" t="s">
        <v>84</v>
      </c>
    </row>
    <row r="426" spans="2:8">
      <c r="B426" t="s">
        <v>113</v>
      </c>
      <c r="C426" s="2" t="s">
        <v>17</v>
      </c>
      <c r="D426" s="3">
        <v>44122.6875</v>
      </c>
      <c r="E426" t="s">
        <v>32</v>
      </c>
      <c r="F426" t="s">
        <v>33</v>
      </c>
      <c r="G426" t="s">
        <v>24</v>
      </c>
      <c r="H426" t="s">
        <v>79</v>
      </c>
    </row>
    <row r="427" spans="2:8">
      <c r="B427" t="s">
        <v>114</v>
      </c>
      <c r="C427" s="2" t="s">
        <v>17</v>
      </c>
      <c r="D427" s="3">
        <v>44122.802083333299</v>
      </c>
      <c r="E427" t="s">
        <v>65</v>
      </c>
      <c r="F427" t="s">
        <v>30</v>
      </c>
      <c r="G427" t="s">
        <v>70</v>
      </c>
      <c r="H427" t="s">
        <v>35</v>
      </c>
    </row>
    <row r="428" spans="2:8">
      <c r="B428" t="s">
        <v>115</v>
      </c>
      <c r="C428" s="2" t="s">
        <v>17</v>
      </c>
      <c r="D428" s="3">
        <v>44123.729166666701</v>
      </c>
      <c r="E428" t="s">
        <v>28</v>
      </c>
      <c r="F428" t="s">
        <v>29</v>
      </c>
      <c r="G428" t="s">
        <v>66</v>
      </c>
      <c r="H428" t="s">
        <v>116</v>
      </c>
    </row>
    <row r="429" spans="2:8">
      <c r="B429" t="s">
        <v>117</v>
      </c>
      <c r="C429" s="2" t="s">
        <v>17</v>
      </c>
      <c r="D429" s="3">
        <v>44123.833333333299</v>
      </c>
      <c r="E429" t="s">
        <v>50</v>
      </c>
      <c r="F429" t="s">
        <v>20</v>
      </c>
      <c r="G429" t="s">
        <v>39</v>
      </c>
      <c r="H429" t="s">
        <v>35</v>
      </c>
    </row>
    <row r="430" spans="2:8">
      <c r="B430" t="s">
        <v>118</v>
      </c>
      <c r="C430" s="2" t="s">
        <v>31</v>
      </c>
      <c r="D430" s="3">
        <v>44127.833333333299</v>
      </c>
      <c r="E430" t="s">
        <v>69</v>
      </c>
      <c r="F430" t="s">
        <v>70</v>
      </c>
      <c r="G430" t="s">
        <v>20</v>
      </c>
      <c r="H430" t="s">
        <v>11</v>
      </c>
    </row>
    <row r="431" spans="2:8">
      <c r="B431" t="s">
        <v>119</v>
      </c>
      <c r="C431" s="2" t="s">
        <v>31</v>
      </c>
      <c r="D431" s="3">
        <v>44128.520833333299</v>
      </c>
      <c r="E431" t="s">
        <v>23</v>
      </c>
      <c r="F431" t="s">
        <v>24</v>
      </c>
      <c r="G431" t="s">
        <v>73</v>
      </c>
      <c r="H431" t="s">
        <v>84</v>
      </c>
    </row>
    <row r="432" spans="2:8">
      <c r="B432" t="s">
        <v>120</v>
      </c>
      <c r="C432" s="2" t="s">
        <v>31</v>
      </c>
      <c r="D432" s="3">
        <v>44128.625</v>
      </c>
      <c r="E432" t="s">
        <v>8</v>
      </c>
      <c r="F432" t="s">
        <v>9</v>
      </c>
      <c r="G432" t="s">
        <v>14</v>
      </c>
      <c r="H432" t="s">
        <v>77</v>
      </c>
    </row>
    <row r="433" spans="2:8">
      <c r="B433" t="s">
        <v>121</v>
      </c>
      <c r="C433" s="2" t="s">
        <v>31</v>
      </c>
      <c r="D433" s="3">
        <v>44128.729166666701</v>
      </c>
      <c r="E433" t="s">
        <v>52</v>
      </c>
      <c r="F433" t="s">
        <v>53</v>
      </c>
      <c r="G433" t="s">
        <v>43</v>
      </c>
      <c r="H433" t="s">
        <v>116</v>
      </c>
    </row>
    <row r="434" spans="2:8">
      <c r="B434" t="s">
        <v>122</v>
      </c>
      <c r="C434" s="2" t="s">
        <v>31</v>
      </c>
      <c r="D434" s="3">
        <v>44128.833333333299</v>
      </c>
      <c r="E434" t="s">
        <v>18</v>
      </c>
      <c r="F434" t="s">
        <v>19</v>
      </c>
      <c r="G434" t="s">
        <v>38</v>
      </c>
      <c r="H434" t="s">
        <v>56</v>
      </c>
    </row>
    <row r="435" spans="2:8">
      <c r="B435" t="s">
        <v>123</v>
      </c>
      <c r="C435" s="2" t="s">
        <v>31</v>
      </c>
      <c r="D435" s="3">
        <v>44129.583333333299</v>
      </c>
      <c r="E435" t="s">
        <v>58</v>
      </c>
      <c r="F435" t="s">
        <v>15</v>
      </c>
      <c r="G435" t="s">
        <v>34</v>
      </c>
      <c r="H435" t="s">
        <v>98</v>
      </c>
    </row>
    <row r="436" spans="2:8">
      <c r="B436" t="s">
        <v>124</v>
      </c>
      <c r="C436" s="2" t="s">
        <v>31</v>
      </c>
      <c r="D436" s="3">
        <v>44129.6875</v>
      </c>
      <c r="E436" t="s">
        <v>72</v>
      </c>
      <c r="F436" t="s">
        <v>39</v>
      </c>
      <c r="G436" t="s">
        <v>25</v>
      </c>
      <c r="H436" t="s">
        <v>84</v>
      </c>
    </row>
    <row r="437" spans="2:8">
      <c r="B437" t="s">
        <v>125</v>
      </c>
      <c r="C437" s="2" t="s">
        <v>31</v>
      </c>
      <c r="D437" s="3">
        <v>44129.802083333299</v>
      </c>
      <c r="E437" t="s">
        <v>55</v>
      </c>
      <c r="F437" t="s">
        <v>10</v>
      </c>
      <c r="G437" t="s">
        <v>30</v>
      </c>
      <c r="H437" t="s">
        <v>35</v>
      </c>
    </row>
    <row r="438" spans="2:8">
      <c r="B438" t="s">
        <v>126</v>
      </c>
      <c r="C438" s="2" t="s">
        <v>31</v>
      </c>
      <c r="D438" s="3">
        <v>44130.729166666701</v>
      </c>
      <c r="E438" t="s">
        <v>41</v>
      </c>
      <c r="F438" t="s">
        <v>42</v>
      </c>
      <c r="G438" t="s">
        <v>29</v>
      </c>
      <c r="H438" t="s">
        <v>84</v>
      </c>
    </row>
    <row r="439" spans="2:8">
      <c r="B439" t="s">
        <v>127</v>
      </c>
      <c r="C439" s="2" t="s">
        <v>31</v>
      </c>
      <c r="D439" s="3">
        <v>44130.833333333299</v>
      </c>
      <c r="E439" t="s">
        <v>81</v>
      </c>
      <c r="F439" t="s">
        <v>66</v>
      </c>
      <c r="G439" t="s">
        <v>33</v>
      </c>
      <c r="H439" t="s">
        <v>35</v>
      </c>
    </row>
    <row r="440" spans="2:8">
      <c r="B440" t="s">
        <v>128</v>
      </c>
      <c r="C440" s="2" t="s">
        <v>27</v>
      </c>
      <c r="D440" s="3">
        <v>44134.833333333299</v>
      </c>
      <c r="E440" t="s">
        <v>72</v>
      </c>
      <c r="F440" t="s">
        <v>39</v>
      </c>
      <c r="G440" t="s">
        <v>14</v>
      </c>
      <c r="H440" t="s">
        <v>98</v>
      </c>
    </row>
    <row r="441" spans="2:8">
      <c r="B441" t="s">
        <v>129</v>
      </c>
      <c r="C441" s="2" t="s">
        <v>27</v>
      </c>
      <c r="D441" s="3">
        <v>44135.520833333299</v>
      </c>
      <c r="E441" t="s">
        <v>37</v>
      </c>
      <c r="F441" t="s">
        <v>38</v>
      </c>
      <c r="G441" t="s">
        <v>73</v>
      </c>
      <c r="H441" t="s">
        <v>35</v>
      </c>
    </row>
    <row r="442" spans="2:8">
      <c r="B442" t="s">
        <v>130</v>
      </c>
      <c r="C442" s="2" t="s">
        <v>27</v>
      </c>
      <c r="D442" s="3">
        <v>44135.625</v>
      </c>
      <c r="E442" t="s">
        <v>81</v>
      </c>
      <c r="F442" t="s">
        <v>66</v>
      </c>
      <c r="G442" t="s">
        <v>43</v>
      </c>
      <c r="H442" t="s">
        <v>11</v>
      </c>
    </row>
    <row r="443" spans="2:8">
      <c r="B443" t="s">
        <v>131</v>
      </c>
      <c r="C443" s="2" t="s">
        <v>27</v>
      </c>
      <c r="D443" s="3">
        <v>44135.729166666701</v>
      </c>
      <c r="E443" t="s">
        <v>18</v>
      </c>
      <c r="F443" t="s">
        <v>19</v>
      </c>
      <c r="G443" t="s">
        <v>24</v>
      </c>
      <c r="H443" t="s">
        <v>56</v>
      </c>
    </row>
    <row r="444" spans="2:8">
      <c r="B444" t="s">
        <v>132</v>
      </c>
      <c r="C444" s="2" t="s">
        <v>27</v>
      </c>
      <c r="D444" s="3">
        <v>44136.5</v>
      </c>
      <c r="E444" t="s">
        <v>69</v>
      </c>
      <c r="F444" t="s">
        <v>70</v>
      </c>
      <c r="G444" t="s">
        <v>15</v>
      </c>
      <c r="H444" t="s">
        <v>133</v>
      </c>
    </row>
    <row r="445" spans="2:8">
      <c r="B445" t="s">
        <v>134</v>
      </c>
      <c r="C445" s="2" t="s">
        <v>27</v>
      </c>
      <c r="D445" s="3">
        <v>44136.583333333299</v>
      </c>
      <c r="E445" t="s">
        <v>61</v>
      </c>
      <c r="F445" t="s">
        <v>25</v>
      </c>
      <c r="G445" t="s">
        <v>34</v>
      </c>
      <c r="H445" t="s">
        <v>56</v>
      </c>
    </row>
    <row r="446" spans="2:8">
      <c r="B446" t="s">
        <v>135</v>
      </c>
      <c r="C446" s="2" t="s">
        <v>27</v>
      </c>
      <c r="D446" s="3">
        <v>44136.6875</v>
      </c>
      <c r="E446" t="s">
        <v>52</v>
      </c>
      <c r="F446" t="s">
        <v>53</v>
      </c>
      <c r="G446" t="s">
        <v>10</v>
      </c>
      <c r="H446" t="s">
        <v>35</v>
      </c>
    </row>
    <row r="447" spans="2:8">
      <c r="B447" t="s">
        <v>136</v>
      </c>
      <c r="C447" s="2" t="s">
        <v>27</v>
      </c>
      <c r="D447" s="3">
        <v>44136.802083333299</v>
      </c>
      <c r="E447" t="s">
        <v>32</v>
      </c>
      <c r="F447" t="s">
        <v>33</v>
      </c>
      <c r="G447" t="s">
        <v>42</v>
      </c>
      <c r="H447" t="s">
        <v>56</v>
      </c>
    </row>
    <row r="448" spans="2:8">
      <c r="B448" t="s">
        <v>137</v>
      </c>
      <c r="C448" s="2" t="s">
        <v>27</v>
      </c>
      <c r="D448" s="3">
        <v>44137.729166666701</v>
      </c>
      <c r="E448" t="s">
        <v>8</v>
      </c>
      <c r="F448" t="s">
        <v>9</v>
      </c>
      <c r="G448" t="s">
        <v>29</v>
      </c>
      <c r="H448" t="s">
        <v>98</v>
      </c>
    </row>
    <row r="449" spans="2:8">
      <c r="B449" t="s">
        <v>138</v>
      </c>
      <c r="C449" s="2" t="s">
        <v>27</v>
      </c>
      <c r="D449" s="3">
        <v>44137.833333333299</v>
      </c>
      <c r="E449" t="s">
        <v>50</v>
      </c>
      <c r="F449" t="s">
        <v>20</v>
      </c>
      <c r="G449" t="s">
        <v>30</v>
      </c>
      <c r="H449" t="s">
        <v>110</v>
      </c>
    </row>
    <row r="450" spans="2:8">
      <c r="B450" t="s">
        <v>139</v>
      </c>
      <c r="C450" s="2" t="s">
        <v>22</v>
      </c>
      <c r="D450" s="3">
        <v>44141.729166666701</v>
      </c>
      <c r="E450" t="s">
        <v>41</v>
      </c>
      <c r="F450" t="s">
        <v>42</v>
      </c>
      <c r="G450" t="s">
        <v>66</v>
      </c>
      <c r="H450" t="s">
        <v>116</v>
      </c>
    </row>
    <row r="451" spans="2:8">
      <c r="B451" t="s">
        <v>140</v>
      </c>
      <c r="C451" s="2" t="s">
        <v>22</v>
      </c>
      <c r="D451" s="3">
        <v>44141.833333333299</v>
      </c>
      <c r="E451" t="s">
        <v>58</v>
      </c>
      <c r="F451" t="s">
        <v>15</v>
      </c>
      <c r="G451" t="s">
        <v>25</v>
      </c>
      <c r="H451" t="s">
        <v>98</v>
      </c>
    </row>
    <row r="452" spans="2:8">
      <c r="B452" t="s">
        <v>141</v>
      </c>
      <c r="C452" s="2" t="s">
        <v>22</v>
      </c>
      <c r="D452" s="3">
        <v>44142.520833333299</v>
      </c>
      <c r="E452" t="s">
        <v>47</v>
      </c>
      <c r="F452" t="s">
        <v>34</v>
      </c>
      <c r="G452" t="s">
        <v>53</v>
      </c>
      <c r="H452" t="s">
        <v>44</v>
      </c>
    </row>
    <row r="453" spans="2:8">
      <c r="B453" t="s">
        <v>142</v>
      </c>
      <c r="C453" s="2" t="s">
        <v>22</v>
      </c>
      <c r="D453" s="3">
        <v>44142.625</v>
      </c>
      <c r="E453" t="s">
        <v>13</v>
      </c>
      <c r="F453" t="s">
        <v>14</v>
      </c>
      <c r="G453" t="s">
        <v>20</v>
      </c>
      <c r="H453" t="s">
        <v>143</v>
      </c>
    </row>
    <row r="454" spans="2:8">
      <c r="B454" t="s">
        <v>144</v>
      </c>
      <c r="C454" s="2" t="s">
        <v>22</v>
      </c>
      <c r="D454" s="3">
        <v>44142.729166666701</v>
      </c>
      <c r="E454" t="s">
        <v>63</v>
      </c>
      <c r="F454" t="s">
        <v>43</v>
      </c>
      <c r="G454" t="s">
        <v>38</v>
      </c>
      <c r="H454" t="s">
        <v>143</v>
      </c>
    </row>
    <row r="455" spans="2:8">
      <c r="B455" t="s">
        <v>145</v>
      </c>
      <c r="C455" s="2" t="s">
        <v>22</v>
      </c>
      <c r="D455" s="3">
        <v>44142.833333333299</v>
      </c>
      <c r="E455" t="s">
        <v>23</v>
      </c>
      <c r="F455" t="s">
        <v>24</v>
      </c>
      <c r="G455" t="s">
        <v>9</v>
      </c>
      <c r="H455" t="s">
        <v>16</v>
      </c>
    </row>
    <row r="456" spans="2:8">
      <c r="B456" t="s">
        <v>146</v>
      </c>
      <c r="C456" s="2" t="s">
        <v>22</v>
      </c>
      <c r="D456" s="3">
        <v>44143.5</v>
      </c>
      <c r="E456" t="s">
        <v>28</v>
      </c>
      <c r="F456" t="s">
        <v>29</v>
      </c>
      <c r="G456" t="s">
        <v>33</v>
      </c>
      <c r="H456" t="s">
        <v>35</v>
      </c>
    </row>
    <row r="457" spans="2:8">
      <c r="B457" t="s">
        <v>147</v>
      </c>
      <c r="C457" s="2" t="s">
        <v>22</v>
      </c>
      <c r="D457" s="3">
        <v>44143.583333333299</v>
      </c>
      <c r="E457" t="s">
        <v>65</v>
      </c>
      <c r="F457" t="s">
        <v>30</v>
      </c>
      <c r="G457" t="s">
        <v>39</v>
      </c>
      <c r="H457" t="s">
        <v>16</v>
      </c>
    </row>
    <row r="458" spans="2:8">
      <c r="B458" t="s">
        <v>148</v>
      </c>
      <c r="C458" s="2" t="s">
        <v>22</v>
      </c>
      <c r="D458" s="3">
        <v>44143.6875</v>
      </c>
      <c r="E458" t="s">
        <v>86</v>
      </c>
      <c r="F458" t="s">
        <v>73</v>
      </c>
      <c r="G458" t="s">
        <v>19</v>
      </c>
      <c r="H458" t="s">
        <v>84</v>
      </c>
    </row>
    <row r="459" spans="2:8">
      <c r="B459" t="s">
        <v>149</v>
      </c>
      <c r="C459" s="2" t="s">
        <v>22</v>
      </c>
      <c r="D459" s="3">
        <v>44143.802083333299</v>
      </c>
      <c r="E459" t="s">
        <v>55</v>
      </c>
      <c r="F459" t="s">
        <v>10</v>
      </c>
      <c r="G459" t="s">
        <v>70</v>
      </c>
      <c r="H459" t="s">
        <v>11</v>
      </c>
    </row>
    <row r="460" spans="2:8">
      <c r="B460" t="s">
        <v>150</v>
      </c>
      <c r="C460" s="2" t="s">
        <v>40</v>
      </c>
      <c r="D460" s="3">
        <v>44156.520833333299</v>
      </c>
      <c r="E460" t="s">
        <v>61</v>
      </c>
      <c r="F460" t="s">
        <v>25</v>
      </c>
      <c r="G460" t="s">
        <v>43</v>
      </c>
      <c r="H460" t="s">
        <v>26</v>
      </c>
    </row>
    <row r="461" spans="2:8">
      <c r="B461" t="s">
        <v>151</v>
      </c>
      <c r="C461" s="2" t="s">
        <v>40</v>
      </c>
      <c r="D461" s="3">
        <v>44156.625</v>
      </c>
      <c r="E461" t="s">
        <v>69</v>
      </c>
      <c r="F461" t="s">
        <v>70</v>
      </c>
      <c r="G461" t="s">
        <v>42</v>
      </c>
      <c r="H461" t="s">
        <v>77</v>
      </c>
    </row>
    <row r="462" spans="2:8">
      <c r="B462" t="s">
        <v>152</v>
      </c>
      <c r="C462" s="2" t="s">
        <v>40</v>
      </c>
      <c r="D462" s="3">
        <v>44156.729166666701</v>
      </c>
      <c r="E462" t="s">
        <v>32</v>
      </c>
      <c r="F462" t="s">
        <v>33</v>
      </c>
      <c r="G462" t="s">
        <v>73</v>
      </c>
      <c r="H462" t="s">
        <v>98</v>
      </c>
    </row>
    <row r="463" spans="2:8">
      <c r="B463" t="s">
        <v>153</v>
      </c>
      <c r="C463" s="2" t="s">
        <v>40</v>
      </c>
      <c r="D463" s="3">
        <v>44156.833333333299</v>
      </c>
      <c r="E463" t="s">
        <v>52</v>
      </c>
      <c r="F463" t="s">
        <v>53</v>
      </c>
      <c r="G463" t="s">
        <v>29</v>
      </c>
      <c r="H463" t="s">
        <v>16</v>
      </c>
    </row>
    <row r="464" spans="2:8">
      <c r="B464" t="s">
        <v>154</v>
      </c>
      <c r="C464" s="2" t="s">
        <v>40</v>
      </c>
      <c r="D464" s="3">
        <v>44157.5</v>
      </c>
      <c r="E464" t="s">
        <v>8</v>
      </c>
      <c r="F464" t="s">
        <v>9</v>
      </c>
      <c r="G464" t="s">
        <v>34</v>
      </c>
      <c r="H464" t="s">
        <v>75</v>
      </c>
    </row>
    <row r="465" spans="2:8">
      <c r="B465" t="s">
        <v>155</v>
      </c>
      <c r="C465" s="2" t="s">
        <v>40</v>
      </c>
      <c r="D465" s="3">
        <v>44157.583333333299</v>
      </c>
      <c r="E465" t="s">
        <v>37</v>
      </c>
      <c r="F465" t="s">
        <v>38</v>
      </c>
      <c r="G465" t="s">
        <v>24</v>
      </c>
      <c r="H465" t="s">
        <v>35</v>
      </c>
    </row>
    <row r="466" spans="2:8">
      <c r="B466" t="s">
        <v>156</v>
      </c>
      <c r="C466" s="2" t="s">
        <v>40</v>
      </c>
      <c r="D466" s="3">
        <v>44157.6875</v>
      </c>
      <c r="E466" t="s">
        <v>50</v>
      </c>
      <c r="F466" t="s">
        <v>20</v>
      </c>
      <c r="G466" t="s">
        <v>10</v>
      </c>
      <c r="H466" t="s">
        <v>116</v>
      </c>
    </row>
    <row r="467" spans="2:8">
      <c r="B467" t="s">
        <v>157</v>
      </c>
      <c r="C467" s="2" t="s">
        <v>40</v>
      </c>
      <c r="D467" s="3">
        <v>44157.802083333299</v>
      </c>
      <c r="E467" t="s">
        <v>18</v>
      </c>
      <c r="F467" t="s">
        <v>19</v>
      </c>
      <c r="G467" t="s">
        <v>30</v>
      </c>
      <c r="H467" t="s">
        <v>158</v>
      </c>
    </row>
    <row r="468" spans="2:8">
      <c r="B468" t="s">
        <v>159</v>
      </c>
      <c r="C468" s="2" t="s">
        <v>40</v>
      </c>
      <c r="D468" s="3">
        <v>44158.729166666701</v>
      </c>
      <c r="E468" t="s">
        <v>81</v>
      </c>
      <c r="F468" t="s">
        <v>66</v>
      </c>
      <c r="G468" t="s">
        <v>14</v>
      </c>
      <c r="H468" t="s">
        <v>16</v>
      </c>
    </row>
    <row r="469" spans="2:8">
      <c r="B469" t="s">
        <v>160</v>
      </c>
      <c r="C469" s="2" t="s">
        <v>40</v>
      </c>
      <c r="D469" s="3">
        <v>44158.833333333299</v>
      </c>
      <c r="E469" t="s">
        <v>72</v>
      </c>
      <c r="F469" t="s">
        <v>39</v>
      </c>
      <c r="G469" t="s">
        <v>15</v>
      </c>
      <c r="H469" t="s">
        <v>84</v>
      </c>
    </row>
    <row r="470" spans="2:8">
      <c r="B470" t="s">
        <v>161</v>
      </c>
      <c r="C470" s="2" t="s">
        <v>36</v>
      </c>
      <c r="D470" s="3">
        <v>44162.833333333299</v>
      </c>
      <c r="E470" t="s">
        <v>13</v>
      </c>
      <c r="F470" t="s">
        <v>14</v>
      </c>
      <c r="G470" t="s">
        <v>25</v>
      </c>
      <c r="H470" t="s">
        <v>26</v>
      </c>
    </row>
    <row r="471" spans="2:8">
      <c r="B471" t="s">
        <v>162</v>
      </c>
      <c r="C471" s="2" t="s">
        <v>36</v>
      </c>
      <c r="D471" s="3">
        <v>44163.520833333299</v>
      </c>
      <c r="E471" t="s">
        <v>41</v>
      </c>
      <c r="F471" t="s">
        <v>42</v>
      </c>
      <c r="G471" t="s">
        <v>19</v>
      </c>
      <c r="H471" t="s">
        <v>84</v>
      </c>
    </row>
    <row r="472" spans="2:8">
      <c r="B472" t="s">
        <v>163</v>
      </c>
      <c r="C472" s="2" t="s">
        <v>36</v>
      </c>
      <c r="D472" s="3">
        <v>44163.625</v>
      </c>
      <c r="E472" t="s">
        <v>86</v>
      </c>
      <c r="F472" t="s">
        <v>73</v>
      </c>
      <c r="G472" t="s">
        <v>66</v>
      </c>
      <c r="H472" t="s">
        <v>164</v>
      </c>
    </row>
    <row r="473" spans="2:8">
      <c r="B473" t="s">
        <v>165</v>
      </c>
      <c r="C473" s="2" t="s">
        <v>36</v>
      </c>
      <c r="D473" s="3">
        <v>44163.729166666701</v>
      </c>
      <c r="E473" t="s">
        <v>47</v>
      </c>
      <c r="F473" t="s">
        <v>34</v>
      </c>
      <c r="G473" t="s">
        <v>20</v>
      </c>
      <c r="H473" t="s">
        <v>35</v>
      </c>
    </row>
    <row r="474" spans="2:8">
      <c r="B474" t="s">
        <v>166</v>
      </c>
      <c r="C474" s="2" t="s">
        <v>36</v>
      </c>
      <c r="D474" s="3">
        <v>44163.833333333299</v>
      </c>
      <c r="E474" t="s">
        <v>28</v>
      </c>
      <c r="F474" t="s">
        <v>29</v>
      </c>
      <c r="G474" t="s">
        <v>38</v>
      </c>
      <c r="H474" t="s">
        <v>16</v>
      </c>
    </row>
    <row r="475" spans="2:8">
      <c r="B475" t="s">
        <v>167</v>
      </c>
      <c r="C475" s="2" t="s">
        <v>36</v>
      </c>
      <c r="D475" s="3">
        <v>44164.583333333299</v>
      </c>
      <c r="E475" t="s">
        <v>58</v>
      </c>
      <c r="F475" t="s">
        <v>15</v>
      </c>
      <c r="G475" t="s">
        <v>53</v>
      </c>
      <c r="H475" t="s">
        <v>75</v>
      </c>
    </row>
    <row r="476" spans="2:8">
      <c r="B476" t="s">
        <v>168</v>
      </c>
      <c r="C476" s="2" t="s">
        <v>36</v>
      </c>
      <c r="D476" s="3">
        <v>44164.6875</v>
      </c>
      <c r="E476" t="s">
        <v>63</v>
      </c>
      <c r="F476" t="s">
        <v>43</v>
      </c>
      <c r="G476" t="s">
        <v>33</v>
      </c>
      <c r="H476" t="s">
        <v>116</v>
      </c>
    </row>
    <row r="477" spans="2:8">
      <c r="B477" t="s">
        <v>169</v>
      </c>
      <c r="C477" s="2" t="s">
        <v>36</v>
      </c>
      <c r="D477" s="3">
        <v>44164.802083333299</v>
      </c>
      <c r="E477" t="s">
        <v>55</v>
      </c>
      <c r="F477" t="s">
        <v>10</v>
      </c>
      <c r="G477" t="s">
        <v>39</v>
      </c>
      <c r="H477" t="s">
        <v>77</v>
      </c>
    </row>
    <row r="478" spans="2:8">
      <c r="B478" t="s">
        <v>170</v>
      </c>
      <c r="C478" s="2" t="s">
        <v>36</v>
      </c>
      <c r="D478" s="3">
        <v>44165.729166666701</v>
      </c>
      <c r="E478" t="s">
        <v>65</v>
      </c>
      <c r="F478" t="s">
        <v>30</v>
      </c>
      <c r="G478" t="s">
        <v>9</v>
      </c>
      <c r="H478" t="s">
        <v>77</v>
      </c>
    </row>
    <row r="479" spans="2:8">
      <c r="B479" t="s">
        <v>171</v>
      </c>
      <c r="C479" s="2" t="s">
        <v>36</v>
      </c>
      <c r="D479" s="3">
        <v>44165.833333333299</v>
      </c>
      <c r="E479" t="s">
        <v>23</v>
      </c>
      <c r="F479" t="s">
        <v>24</v>
      </c>
      <c r="G479" t="s">
        <v>70</v>
      </c>
      <c r="H479" t="s">
        <v>56</v>
      </c>
    </row>
    <row r="480" spans="2:8">
      <c r="B480" t="s">
        <v>172</v>
      </c>
      <c r="C480" s="2" t="s">
        <v>54</v>
      </c>
      <c r="D480" s="3">
        <v>44170.520833333299</v>
      </c>
      <c r="E480" t="s">
        <v>81</v>
      </c>
      <c r="F480" t="s">
        <v>66</v>
      </c>
      <c r="G480" t="s">
        <v>34</v>
      </c>
      <c r="H480" t="s">
        <v>84</v>
      </c>
    </row>
    <row r="481" spans="2:8">
      <c r="B481" t="s">
        <v>173</v>
      </c>
      <c r="C481" s="2" t="s">
        <v>54</v>
      </c>
      <c r="D481" s="3">
        <v>44170.625</v>
      </c>
      <c r="E481" t="s">
        <v>86</v>
      </c>
      <c r="F481" t="s">
        <v>73</v>
      </c>
      <c r="G481" t="s">
        <v>9</v>
      </c>
      <c r="H481" t="s">
        <v>98</v>
      </c>
    </row>
    <row r="482" spans="2:8">
      <c r="B482" t="s">
        <v>174</v>
      </c>
      <c r="C482" s="2" t="s">
        <v>54</v>
      </c>
      <c r="D482" s="3">
        <v>44170.729166666701</v>
      </c>
      <c r="E482" t="s">
        <v>23</v>
      </c>
      <c r="F482" t="s">
        <v>24</v>
      </c>
      <c r="G482" t="s">
        <v>53</v>
      </c>
      <c r="H482" t="s">
        <v>44</v>
      </c>
    </row>
    <row r="483" spans="2:8">
      <c r="B483" t="s">
        <v>175</v>
      </c>
      <c r="C483" s="2" t="s">
        <v>54</v>
      </c>
      <c r="D483" s="3">
        <v>44170.833333333299</v>
      </c>
      <c r="E483" t="s">
        <v>63</v>
      </c>
      <c r="F483" t="s">
        <v>43</v>
      </c>
      <c r="G483" t="s">
        <v>20</v>
      </c>
      <c r="H483" t="s">
        <v>91</v>
      </c>
    </row>
    <row r="484" spans="2:8">
      <c r="B484" t="s">
        <v>176</v>
      </c>
      <c r="C484" s="2" t="s">
        <v>54</v>
      </c>
      <c r="D484" s="3">
        <v>44171.5</v>
      </c>
      <c r="E484" t="s">
        <v>28</v>
      </c>
      <c r="F484" t="s">
        <v>29</v>
      </c>
      <c r="G484" t="s">
        <v>14</v>
      </c>
      <c r="H484" t="s">
        <v>177</v>
      </c>
    </row>
    <row r="485" spans="2:8">
      <c r="B485" t="s">
        <v>178</v>
      </c>
      <c r="C485" s="2" t="s">
        <v>54</v>
      </c>
      <c r="D485" s="3">
        <v>44171.59375</v>
      </c>
      <c r="E485" t="s">
        <v>37</v>
      </c>
      <c r="F485" t="s">
        <v>38</v>
      </c>
      <c r="G485" t="s">
        <v>30</v>
      </c>
      <c r="H485" t="s">
        <v>77</v>
      </c>
    </row>
    <row r="486" spans="2:8">
      <c r="B486" t="s">
        <v>179</v>
      </c>
      <c r="C486" s="2" t="s">
        <v>54</v>
      </c>
      <c r="D486" s="3">
        <v>44171.6875</v>
      </c>
      <c r="E486" t="s">
        <v>32</v>
      </c>
      <c r="F486" t="s">
        <v>33</v>
      </c>
      <c r="G486" t="s">
        <v>10</v>
      </c>
      <c r="H486" t="s">
        <v>98</v>
      </c>
    </row>
    <row r="487" spans="2:8">
      <c r="B487" t="s">
        <v>180</v>
      </c>
      <c r="C487" s="2" t="s">
        <v>54</v>
      </c>
      <c r="D487" s="3">
        <v>44171.802083333299</v>
      </c>
      <c r="E487" t="s">
        <v>18</v>
      </c>
      <c r="F487" t="s">
        <v>19</v>
      </c>
      <c r="G487" t="s">
        <v>39</v>
      </c>
      <c r="H487" t="s">
        <v>88</v>
      </c>
    </row>
    <row r="488" spans="2:8">
      <c r="B488" t="s">
        <v>181</v>
      </c>
      <c r="C488" s="2" t="s">
        <v>54</v>
      </c>
      <c r="D488" s="3">
        <v>44172.833333333299</v>
      </c>
      <c r="E488" t="s">
        <v>41</v>
      </c>
      <c r="F488" t="s">
        <v>42</v>
      </c>
      <c r="G488" t="s">
        <v>15</v>
      </c>
      <c r="H488" t="s">
        <v>77</v>
      </c>
    </row>
    <row r="489" spans="2:8">
      <c r="B489" t="s">
        <v>182</v>
      </c>
      <c r="C489" s="2" t="s">
        <v>68</v>
      </c>
      <c r="D489" s="3">
        <v>44176.833333333299</v>
      </c>
      <c r="E489" t="s">
        <v>50</v>
      </c>
      <c r="F489" t="s">
        <v>20</v>
      </c>
      <c r="G489" t="s">
        <v>24</v>
      </c>
      <c r="H489" t="s">
        <v>77</v>
      </c>
    </row>
    <row r="490" spans="2:8">
      <c r="B490" t="s">
        <v>183</v>
      </c>
      <c r="C490" s="2" t="s">
        <v>68</v>
      </c>
      <c r="D490" s="3">
        <v>44177.520833333299</v>
      </c>
      <c r="E490" t="s">
        <v>72</v>
      </c>
      <c r="F490" t="s">
        <v>39</v>
      </c>
      <c r="G490" t="s">
        <v>70</v>
      </c>
      <c r="H490" t="s">
        <v>35</v>
      </c>
    </row>
    <row r="491" spans="2:8">
      <c r="B491" t="s">
        <v>184</v>
      </c>
      <c r="C491" s="2" t="s">
        <v>68</v>
      </c>
      <c r="D491" s="3">
        <v>44177.625</v>
      </c>
      <c r="E491" t="s">
        <v>61</v>
      </c>
      <c r="F491" t="s">
        <v>25</v>
      </c>
      <c r="G491" t="s">
        <v>29</v>
      </c>
      <c r="H491" t="s">
        <v>56</v>
      </c>
    </row>
    <row r="492" spans="2:8">
      <c r="B492" t="s">
        <v>185</v>
      </c>
      <c r="C492" s="2" t="s">
        <v>68</v>
      </c>
      <c r="D492" s="3">
        <v>44177.729166666701</v>
      </c>
      <c r="E492" t="s">
        <v>52</v>
      </c>
      <c r="F492" t="s">
        <v>53</v>
      </c>
      <c r="G492" t="s">
        <v>73</v>
      </c>
      <c r="H492" t="s">
        <v>116</v>
      </c>
    </row>
    <row r="493" spans="2:8">
      <c r="B493" t="s">
        <v>186</v>
      </c>
      <c r="C493" s="2" t="s">
        <v>68</v>
      </c>
      <c r="D493" s="3">
        <v>44177.833333333299</v>
      </c>
      <c r="E493" t="s">
        <v>47</v>
      </c>
      <c r="F493" t="s">
        <v>34</v>
      </c>
      <c r="G493" t="s">
        <v>43</v>
      </c>
      <c r="H493" t="s">
        <v>16</v>
      </c>
    </row>
    <row r="494" spans="2:8">
      <c r="B494" t="s">
        <v>187</v>
      </c>
      <c r="C494" s="2" t="s">
        <v>68</v>
      </c>
      <c r="D494" s="3">
        <v>44178.5</v>
      </c>
      <c r="E494" t="s">
        <v>58</v>
      </c>
      <c r="F494" t="s">
        <v>15</v>
      </c>
      <c r="G494" t="s">
        <v>38</v>
      </c>
      <c r="H494" t="s">
        <v>158</v>
      </c>
    </row>
    <row r="495" spans="2:8">
      <c r="B495" t="s">
        <v>188</v>
      </c>
      <c r="C495" s="2" t="s">
        <v>68</v>
      </c>
      <c r="D495" s="3">
        <v>44178.59375</v>
      </c>
      <c r="E495" t="s">
        <v>13</v>
      </c>
      <c r="F495" t="s">
        <v>14</v>
      </c>
      <c r="G495" t="s">
        <v>33</v>
      </c>
      <c r="H495" t="s">
        <v>84</v>
      </c>
    </row>
    <row r="496" spans="2:8">
      <c r="B496" t="s">
        <v>189</v>
      </c>
      <c r="C496" s="2" t="s">
        <v>68</v>
      </c>
      <c r="D496" s="3">
        <v>44178.6875</v>
      </c>
      <c r="E496" t="s">
        <v>8</v>
      </c>
      <c r="F496" t="s">
        <v>9</v>
      </c>
      <c r="G496" t="s">
        <v>19</v>
      </c>
      <c r="H496" t="s">
        <v>84</v>
      </c>
    </row>
    <row r="497" spans="2:8">
      <c r="B497" t="s">
        <v>190</v>
      </c>
      <c r="C497" s="2" t="s">
        <v>68</v>
      </c>
      <c r="D497" s="3">
        <v>44178.802083333299</v>
      </c>
      <c r="E497" t="s">
        <v>55</v>
      </c>
      <c r="F497" t="s">
        <v>10</v>
      </c>
      <c r="G497" t="s">
        <v>66</v>
      </c>
      <c r="H497" t="s">
        <v>35</v>
      </c>
    </row>
    <row r="498" spans="2:8">
      <c r="B498" t="s">
        <v>191</v>
      </c>
      <c r="C498" s="2" t="s">
        <v>68</v>
      </c>
      <c r="D498" s="3">
        <v>44178.802083333299</v>
      </c>
      <c r="E498" t="s">
        <v>65</v>
      </c>
      <c r="F498" t="s">
        <v>30</v>
      </c>
      <c r="G498" t="s">
        <v>42</v>
      </c>
      <c r="H498" t="s">
        <v>158</v>
      </c>
    </row>
    <row r="499" spans="2:8">
      <c r="B499" t="s">
        <v>192</v>
      </c>
      <c r="C499" s="2" t="s">
        <v>62</v>
      </c>
      <c r="D499" s="3">
        <v>44180.75</v>
      </c>
      <c r="E499" t="s">
        <v>72</v>
      </c>
      <c r="F499" t="s">
        <v>39</v>
      </c>
      <c r="G499" t="s">
        <v>43</v>
      </c>
      <c r="H499" t="s">
        <v>56</v>
      </c>
    </row>
    <row r="500" spans="2:8">
      <c r="B500" t="s">
        <v>193</v>
      </c>
      <c r="C500" s="2" t="s">
        <v>62</v>
      </c>
      <c r="D500" s="3">
        <v>44180.833333333299</v>
      </c>
      <c r="E500" t="s">
        <v>86</v>
      </c>
      <c r="F500" t="s">
        <v>73</v>
      </c>
      <c r="G500" t="s">
        <v>29</v>
      </c>
      <c r="H500" t="s">
        <v>84</v>
      </c>
    </row>
    <row r="501" spans="2:8">
      <c r="B501" t="s">
        <v>194</v>
      </c>
      <c r="C501" s="2" t="s">
        <v>62</v>
      </c>
      <c r="D501" s="3">
        <v>44181.75</v>
      </c>
      <c r="E501" t="s">
        <v>55</v>
      </c>
      <c r="F501" t="s">
        <v>10</v>
      </c>
      <c r="G501" t="s">
        <v>15</v>
      </c>
      <c r="H501" t="s">
        <v>84</v>
      </c>
    </row>
    <row r="502" spans="2:8">
      <c r="B502" t="s">
        <v>195</v>
      </c>
      <c r="C502" s="2" t="s">
        <v>62</v>
      </c>
      <c r="D502" s="3">
        <v>44181.75</v>
      </c>
      <c r="E502" t="s">
        <v>50</v>
      </c>
      <c r="F502" t="s">
        <v>20</v>
      </c>
      <c r="G502" t="s">
        <v>25</v>
      </c>
      <c r="H502" t="s">
        <v>48</v>
      </c>
    </row>
    <row r="503" spans="2:8">
      <c r="B503" t="s">
        <v>196</v>
      </c>
      <c r="C503" s="2" t="s">
        <v>62</v>
      </c>
      <c r="D503" s="3">
        <v>44181.75</v>
      </c>
      <c r="E503" t="s">
        <v>65</v>
      </c>
      <c r="F503" t="s">
        <v>30</v>
      </c>
      <c r="G503" t="s">
        <v>34</v>
      </c>
      <c r="H503" t="s">
        <v>26</v>
      </c>
    </row>
    <row r="504" spans="2:8">
      <c r="B504" t="s">
        <v>197</v>
      </c>
      <c r="C504" s="2" t="s">
        <v>62</v>
      </c>
      <c r="D504" s="3">
        <v>44181.833333333299</v>
      </c>
      <c r="E504" t="s">
        <v>8</v>
      </c>
      <c r="F504" t="s">
        <v>9</v>
      </c>
      <c r="G504" t="s">
        <v>42</v>
      </c>
      <c r="H504" t="s">
        <v>116</v>
      </c>
    </row>
    <row r="505" spans="2:8">
      <c r="B505" t="s">
        <v>198</v>
      </c>
      <c r="C505" s="2" t="s">
        <v>62</v>
      </c>
      <c r="D505" s="3">
        <v>44181.833333333299</v>
      </c>
      <c r="E505" t="s">
        <v>23</v>
      </c>
      <c r="F505" t="s">
        <v>24</v>
      </c>
      <c r="G505" t="s">
        <v>14</v>
      </c>
      <c r="H505" t="s">
        <v>84</v>
      </c>
    </row>
    <row r="506" spans="2:8">
      <c r="B506" t="s">
        <v>199</v>
      </c>
      <c r="C506" s="2" t="s">
        <v>62</v>
      </c>
      <c r="D506" s="3">
        <v>44181.833333333299</v>
      </c>
      <c r="E506" t="s">
        <v>18</v>
      </c>
      <c r="F506" t="s">
        <v>19</v>
      </c>
      <c r="G506" t="s">
        <v>33</v>
      </c>
      <c r="H506" t="s">
        <v>56</v>
      </c>
    </row>
    <row r="507" spans="2:8">
      <c r="B507" t="s">
        <v>200</v>
      </c>
      <c r="C507" s="2" t="s">
        <v>62</v>
      </c>
      <c r="D507" s="3">
        <v>44182.75</v>
      </c>
      <c r="E507" t="s">
        <v>69</v>
      </c>
      <c r="F507" t="s">
        <v>70</v>
      </c>
      <c r="G507" t="s">
        <v>66</v>
      </c>
      <c r="H507" t="s">
        <v>116</v>
      </c>
    </row>
    <row r="508" spans="2:8">
      <c r="B508" t="s">
        <v>201</v>
      </c>
      <c r="C508" s="2" t="s">
        <v>62</v>
      </c>
      <c r="D508" s="3">
        <v>44182.833333333299</v>
      </c>
      <c r="E508" t="s">
        <v>37</v>
      </c>
      <c r="F508" t="s">
        <v>38</v>
      </c>
      <c r="G508" t="s">
        <v>53</v>
      </c>
      <c r="H508" t="s">
        <v>75</v>
      </c>
    </row>
    <row r="509" spans="2:8">
      <c r="B509" t="s">
        <v>202</v>
      </c>
      <c r="C509" s="2" t="s">
        <v>45</v>
      </c>
      <c r="D509" s="3">
        <v>44184.520833333299</v>
      </c>
      <c r="E509" t="s">
        <v>13</v>
      </c>
      <c r="F509" t="s">
        <v>14</v>
      </c>
      <c r="G509" t="s">
        <v>19</v>
      </c>
      <c r="H509" t="s">
        <v>203</v>
      </c>
    </row>
    <row r="510" spans="2:8">
      <c r="B510" t="s">
        <v>204</v>
      </c>
      <c r="C510" s="2" t="s">
        <v>45</v>
      </c>
      <c r="D510" s="3">
        <v>44184.625</v>
      </c>
      <c r="E510" t="s">
        <v>58</v>
      </c>
      <c r="F510" t="s">
        <v>15</v>
      </c>
      <c r="G510" t="s">
        <v>73</v>
      </c>
      <c r="H510" t="s">
        <v>35</v>
      </c>
    </row>
    <row r="511" spans="2:8">
      <c r="B511" t="s">
        <v>205</v>
      </c>
      <c r="C511" s="2" t="s">
        <v>45</v>
      </c>
      <c r="D511" s="3">
        <v>44184.729166666701</v>
      </c>
      <c r="E511" t="s">
        <v>47</v>
      </c>
      <c r="F511" t="s">
        <v>34</v>
      </c>
      <c r="G511" t="s">
        <v>10</v>
      </c>
      <c r="H511" t="s">
        <v>56</v>
      </c>
    </row>
    <row r="512" spans="2:8">
      <c r="B512" t="s">
        <v>206</v>
      </c>
      <c r="C512" s="2" t="s">
        <v>45</v>
      </c>
      <c r="D512" s="3">
        <v>44184.833333333299</v>
      </c>
      <c r="E512" t="s">
        <v>61</v>
      </c>
      <c r="F512" t="s">
        <v>25</v>
      </c>
      <c r="G512" t="s">
        <v>9</v>
      </c>
      <c r="H512" t="s">
        <v>84</v>
      </c>
    </row>
    <row r="513" spans="2:8">
      <c r="B513" t="s">
        <v>207</v>
      </c>
      <c r="C513" s="2" t="s">
        <v>45</v>
      </c>
      <c r="D513" s="3">
        <v>44185.5</v>
      </c>
      <c r="E513" t="s">
        <v>41</v>
      </c>
      <c r="F513" t="s">
        <v>42</v>
      </c>
      <c r="G513" t="s">
        <v>38</v>
      </c>
      <c r="H513" t="s">
        <v>84</v>
      </c>
    </row>
    <row r="514" spans="2:8">
      <c r="B514" t="s">
        <v>208</v>
      </c>
      <c r="C514" s="2" t="s">
        <v>45</v>
      </c>
      <c r="D514" s="3">
        <v>44185.59375</v>
      </c>
      <c r="E514" t="s">
        <v>32</v>
      </c>
      <c r="F514" t="s">
        <v>33</v>
      </c>
      <c r="G514" t="s">
        <v>30</v>
      </c>
      <c r="H514" t="s">
        <v>26</v>
      </c>
    </row>
    <row r="515" spans="2:8">
      <c r="B515" t="s">
        <v>209</v>
      </c>
      <c r="C515" s="2" t="s">
        <v>45</v>
      </c>
      <c r="D515" s="3">
        <v>44185.6875</v>
      </c>
      <c r="E515" t="s">
        <v>52</v>
      </c>
      <c r="F515" t="s">
        <v>53</v>
      </c>
      <c r="G515" t="s">
        <v>20</v>
      </c>
      <c r="H515" t="s">
        <v>210</v>
      </c>
    </row>
    <row r="516" spans="2:8">
      <c r="B516" t="s">
        <v>211</v>
      </c>
      <c r="C516" s="2" t="s">
        <v>45</v>
      </c>
      <c r="D516" s="3">
        <v>44185.802083333299</v>
      </c>
      <c r="E516" t="s">
        <v>28</v>
      </c>
      <c r="F516" t="s">
        <v>29</v>
      </c>
      <c r="G516" t="s">
        <v>70</v>
      </c>
      <c r="H516" t="s">
        <v>11</v>
      </c>
    </row>
    <row r="517" spans="2:8">
      <c r="B517" t="s">
        <v>212</v>
      </c>
      <c r="C517" s="2" t="s">
        <v>45</v>
      </c>
      <c r="D517" s="3">
        <v>44186.729166666701</v>
      </c>
      <c r="E517" t="s">
        <v>81</v>
      </c>
      <c r="F517" t="s">
        <v>66</v>
      </c>
      <c r="G517" t="s">
        <v>39</v>
      </c>
      <c r="H517" t="s">
        <v>56</v>
      </c>
    </row>
    <row r="518" spans="2:8">
      <c r="B518" t="s">
        <v>213</v>
      </c>
      <c r="C518" s="2" t="s">
        <v>45</v>
      </c>
      <c r="D518" s="3">
        <v>44186.833333333299</v>
      </c>
      <c r="E518" t="s">
        <v>63</v>
      </c>
      <c r="F518" t="s">
        <v>43</v>
      </c>
      <c r="G518" t="s">
        <v>24</v>
      </c>
      <c r="H518" t="s">
        <v>158</v>
      </c>
    </row>
    <row r="519" spans="2:8">
      <c r="B519" t="s">
        <v>214</v>
      </c>
      <c r="C519" s="2" t="s">
        <v>49</v>
      </c>
      <c r="D519" s="3">
        <v>44191.520833333299</v>
      </c>
      <c r="E519" t="s">
        <v>65</v>
      </c>
      <c r="F519" t="s">
        <v>30</v>
      </c>
      <c r="G519" t="s">
        <v>53</v>
      </c>
      <c r="H519" t="s">
        <v>106</v>
      </c>
    </row>
    <row r="520" spans="2:8">
      <c r="B520" t="s">
        <v>215</v>
      </c>
      <c r="C520" s="2" t="s">
        <v>49</v>
      </c>
      <c r="D520" s="3">
        <v>44191.625</v>
      </c>
      <c r="E520" t="s">
        <v>69</v>
      </c>
      <c r="F520" t="s">
        <v>70</v>
      </c>
      <c r="G520" t="s">
        <v>14</v>
      </c>
      <c r="H520" t="s">
        <v>158</v>
      </c>
    </row>
    <row r="521" spans="2:8">
      <c r="B521" t="s">
        <v>216</v>
      </c>
      <c r="C521" s="2" t="s">
        <v>49</v>
      </c>
      <c r="D521" s="3">
        <v>44191.625</v>
      </c>
      <c r="E521" t="s">
        <v>8</v>
      </c>
      <c r="F521" t="s">
        <v>9</v>
      </c>
      <c r="G521" t="s">
        <v>15</v>
      </c>
      <c r="H521" t="s">
        <v>116</v>
      </c>
    </row>
    <row r="522" spans="2:8">
      <c r="B522" t="s">
        <v>217</v>
      </c>
      <c r="C522" s="2" t="s">
        <v>49</v>
      </c>
      <c r="D522" s="3">
        <v>44191.729166666701</v>
      </c>
      <c r="E522" t="s">
        <v>55</v>
      </c>
      <c r="F522" t="s">
        <v>10</v>
      </c>
      <c r="G522" t="s">
        <v>43</v>
      </c>
      <c r="H522" t="s">
        <v>91</v>
      </c>
    </row>
    <row r="523" spans="2:8">
      <c r="B523" t="s">
        <v>218</v>
      </c>
      <c r="C523" s="2" t="s">
        <v>49</v>
      </c>
      <c r="D523" s="3">
        <v>44191.833333333299</v>
      </c>
      <c r="E523" t="s">
        <v>86</v>
      </c>
      <c r="F523" t="s">
        <v>73</v>
      </c>
      <c r="G523" t="s">
        <v>25</v>
      </c>
      <c r="H523" t="s">
        <v>98</v>
      </c>
    </row>
    <row r="524" spans="2:8">
      <c r="B524" t="s">
        <v>219</v>
      </c>
      <c r="C524" s="2" t="s">
        <v>49</v>
      </c>
      <c r="D524" s="3">
        <v>44191.833333333299</v>
      </c>
      <c r="E524" t="s">
        <v>37</v>
      </c>
      <c r="F524" t="s">
        <v>38</v>
      </c>
      <c r="G524" t="s">
        <v>34</v>
      </c>
      <c r="H524" t="s">
        <v>35</v>
      </c>
    </row>
    <row r="525" spans="2:8">
      <c r="B525" t="s">
        <v>220</v>
      </c>
      <c r="C525" s="2" t="s">
        <v>49</v>
      </c>
      <c r="D525" s="3">
        <v>44192.5</v>
      </c>
      <c r="E525" t="s">
        <v>50</v>
      </c>
      <c r="F525" t="s">
        <v>20</v>
      </c>
      <c r="G525" t="s">
        <v>66</v>
      </c>
      <c r="H525" t="s">
        <v>16</v>
      </c>
    </row>
    <row r="526" spans="2:8">
      <c r="B526" t="s">
        <v>221</v>
      </c>
      <c r="C526" s="2" t="s">
        <v>49</v>
      </c>
      <c r="D526" s="3">
        <v>44192.59375</v>
      </c>
      <c r="E526" t="s">
        <v>23</v>
      </c>
      <c r="F526" t="s">
        <v>24</v>
      </c>
      <c r="G526" t="s">
        <v>42</v>
      </c>
      <c r="H526" t="s">
        <v>106</v>
      </c>
    </row>
    <row r="527" spans="2:8">
      <c r="B527" t="s">
        <v>222</v>
      </c>
      <c r="C527" s="2" t="s">
        <v>49</v>
      </c>
      <c r="D527" s="3">
        <v>44192.6875</v>
      </c>
      <c r="E527" t="s">
        <v>18</v>
      </c>
      <c r="F527" t="s">
        <v>19</v>
      </c>
      <c r="G527" t="s">
        <v>29</v>
      </c>
      <c r="H527" t="s">
        <v>84</v>
      </c>
    </row>
    <row r="528" spans="2:8">
      <c r="B528" t="s">
        <v>223</v>
      </c>
      <c r="C528" s="2" t="s">
        <v>49</v>
      </c>
      <c r="D528" s="3">
        <v>44192.802083333299</v>
      </c>
      <c r="E528" t="s">
        <v>72</v>
      </c>
      <c r="F528" t="s">
        <v>39</v>
      </c>
      <c r="G528" t="s">
        <v>33</v>
      </c>
      <c r="H528" t="s">
        <v>84</v>
      </c>
    </row>
    <row r="529" spans="2:8">
      <c r="B529" t="s">
        <v>224</v>
      </c>
      <c r="C529" s="2" t="s">
        <v>64</v>
      </c>
      <c r="D529" s="3">
        <v>44193.625</v>
      </c>
      <c r="E529" t="s">
        <v>13</v>
      </c>
      <c r="F529" t="s">
        <v>14</v>
      </c>
      <c r="G529" t="s">
        <v>30</v>
      </c>
      <c r="H529" t="s">
        <v>84</v>
      </c>
    </row>
    <row r="530" spans="2:8">
      <c r="B530" t="s">
        <v>225</v>
      </c>
      <c r="C530" s="2" t="s">
        <v>64</v>
      </c>
      <c r="D530" s="3">
        <v>44193.729166666701</v>
      </c>
      <c r="E530" t="s">
        <v>63</v>
      </c>
      <c r="F530" t="s">
        <v>43</v>
      </c>
      <c r="G530" t="s">
        <v>70</v>
      </c>
      <c r="H530" t="s">
        <v>84</v>
      </c>
    </row>
    <row r="531" spans="2:8">
      <c r="B531" t="s">
        <v>226</v>
      </c>
      <c r="C531" s="2" t="s">
        <v>64</v>
      </c>
      <c r="D531" s="3">
        <v>44194.75</v>
      </c>
      <c r="E531" t="s">
        <v>41</v>
      </c>
      <c r="F531" t="s">
        <v>42</v>
      </c>
      <c r="G531" t="s">
        <v>10</v>
      </c>
      <c r="H531" t="s">
        <v>35</v>
      </c>
    </row>
    <row r="532" spans="2:8">
      <c r="B532" t="s">
        <v>227</v>
      </c>
      <c r="C532" s="2" t="s">
        <v>64</v>
      </c>
      <c r="D532" s="3">
        <v>44194.75</v>
      </c>
      <c r="E532" t="s">
        <v>81</v>
      </c>
      <c r="F532" t="s">
        <v>66</v>
      </c>
      <c r="G532" t="s">
        <v>38</v>
      </c>
      <c r="H532" t="s">
        <v>16</v>
      </c>
    </row>
    <row r="533" spans="2:8">
      <c r="B533" t="s">
        <v>228</v>
      </c>
      <c r="C533" s="2" t="s">
        <v>64</v>
      </c>
      <c r="D533" s="3">
        <v>44194.75</v>
      </c>
      <c r="E533" t="s">
        <v>58</v>
      </c>
      <c r="F533" t="s">
        <v>15</v>
      </c>
      <c r="G533" t="s">
        <v>24</v>
      </c>
      <c r="H533" t="s">
        <v>116</v>
      </c>
    </row>
    <row r="534" spans="2:8">
      <c r="B534" t="s">
        <v>229</v>
      </c>
      <c r="C534" s="2" t="s">
        <v>64</v>
      </c>
      <c r="D534" s="3">
        <v>44194.75</v>
      </c>
      <c r="E534" t="s">
        <v>28</v>
      </c>
      <c r="F534" t="s">
        <v>29</v>
      </c>
      <c r="G534" t="s">
        <v>20</v>
      </c>
      <c r="H534" t="s">
        <v>230</v>
      </c>
    </row>
    <row r="535" spans="2:8">
      <c r="B535" t="s">
        <v>231</v>
      </c>
      <c r="C535" s="2" t="s">
        <v>64</v>
      </c>
      <c r="D535" s="3">
        <v>44194.833333333299</v>
      </c>
      <c r="E535" t="s">
        <v>52</v>
      </c>
      <c r="F535" t="s">
        <v>53</v>
      </c>
      <c r="G535" t="s">
        <v>39</v>
      </c>
      <c r="H535" t="s">
        <v>16</v>
      </c>
    </row>
    <row r="536" spans="2:8">
      <c r="B536" t="s">
        <v>232</v>
      </c>
      <c r="C536" s="2" t="s">
        <v>64</v>
      </c>
      <c r="D536" s="3">
        <v>44195.833333333336</v>
      </c>
      <c r="E536" t="s">
        <v>61</v>
      </c>
      <c r="F536" t="s">
        <v>25</v>
      </c>
      <c r="G536" t="s">
        <v>19</v>
      </c>
      <c r="H536" t="s">
        <v>116</v>
      </c>
    </row>
    <row r="537" spans="2:8">
      <c r="B537" t="s">
        <v>233</v>
      </c>
      <c r="C537" s="2" t="s">
        <v>51</v>
      </c>
      <c r="D537" s="3">
        <v>44197.729166666701</v>
      </c>
      <c r="E537" t="s">
        <v>47</v>
      </c>
      <c r="F537" t="s">
        <v>34</v>
      </c>
      <c r="G537" t="s">
        <v>24</v>
      </c>
      <c r="H537" t="s">
        <v>35</v>
      </c>
    </row>
    <row r="538" spans="2:8">
      <c r="B538" t="s">
        <v>234</v>
      </c>
      <c r="C538" s="2" t="s">
        <v>51</v>
      </c>
      <c r="D538" s="3">
        <v>44197.833333333299</v>
      </c>
      <c r="E538" t="s">
        <v>52</v>
      </c>
      <c r="F538" t="s">
        <v>53</v>
      </c>
      <c r="G538" t="s">
        <v>70</v>
      </c>
      <c r="H538" t="s">
        <v>56</v>
      </c>
    </row>
    <row r="539" spans="2:8">
      <c r="B539" t="s">
        <v>235</v>
      </c>
      <c r="C539" s="2" t="s">
        <v>51</v>
      </c>
      <c r="D539" s="3">
        <v>44198.520833333299</v>
      </c>
      <c r="E539" s="5" t="s">
        <v>32</v>
      </c>
      <c r="F539" t="s">
        <v>33</v>
      </c>
      <c r="G539" t="s">
        <v>20</v>
      </c>
      <c r="H539" t="s">
        <v>158</v>
      </c>
    </row>
    <row r="540" spans="2:8">
      <c r="B540" t="s">
        <v>236</v>
      </c>
      <c r="C540" s="2" t="s">
        <v>51</v>
      </c>
      <c r="D540" s="3">
        <v>44198.625</v>
      </c>
      <c r="E540" t="s">
        <v>13</v>
      </c>
      <c r="F540" t="s">
        <v>14</v>
      </c>
      <c r="G540" t="s">
        <v>38</v>
      </c>
      <c r="H540" t="s">
        <v>98</v>
      </c>
    </row>
    <row r="541" spans="2:8">
      <c r="B541" t="s">
        <v>237</v>
      </c>
      <c r="C541" s="2" t="s">
        <v>51</v>
      </c>
      <c r="D541" s="3">
        <v>44198.729166666701</v>
      </c>
      <c r="E541" t="s">
        <v>41</v>
      </c>
      <c r="F541" t="s">
        <v>42</v>
      </c>
      <c r="G541" t="s">
        <v>39</v>
      </c>
      <c r="H541" t="s">
        <v>79</v>
      </c>
    </row>
    <row r="542" spans="2:8">
      <c r="B542" t="s">
        <v>238</v>
      </c>
      <c r="C542" s="2" t="s">
        <v>51</v>
      </c>
      <c r="D542" s="3">
        <v>44198.833333333299</v>
      </c>
      <c r="E542" t="s">
        <v>28</v>
      </c>
      <c r="F542" t="s">
        <v>29</v>
      </c>
      <c r="G542" t="s">
        <v>10</v>
      </c>
      <c r="H542" t="s">
        <v>239</v>
      </c>
    </row>
    <row r="543" spans="2:8">
      <c r="B543" t="s">
        <v>240</v>
      </c>
      <c r="C543" s="2" t="s">
        <v>51</v>
      </c>
      <c r="D543" s="3">
        <v>44199.59375</v>
      </c>
      <c r="E543" t="s">
        <v>61</v>
      </c>
      <c r="F543" t="s">
        <v>25</v>
      </c>
      <c r="G543" t="s">
        <v>30</v>
      </c>
      <c r="H543" t="s">
        <v>77</v>
      </c>
    </row>
    <row r="544" spans="2:8">
      <c r="B544" t="s">
        <v>241</v>
      </c>
      <c r="C544" s="2" t="s">
        <v>51</v>
      </c>
      <c r="D544" s="3">
        <v>44199.6875</v>
      </c>
      <c r="E544" t="s">
        <v>63</v>
      </c>
      <c r="F544" t="s">
        <v>43</v>
      </c>
      <c r="G544" t="s">
        <v>73</v>
      </c>
      <c r="H544" t="s">
        <v>44</v>
      </c>
    </row>
    <row r="545" spans="2:8">
      <c r="B545" t="s">
        <v>242</v>
      </c>
      <c r="C545" s="2" t="s">
        <v>51</v>
      </c>
      <c r="D545" s="3">
        <v>44200.833333333299</v>
      </c>
      <c r="E545" t="s">
        <v>58</v>
      </c>
      <c r="F545" t="s">
        <v>15</v>
      </c>
      <c r="G545" t="s">
        <v>19</v>
      </c>
      <c r="H545" t="s">
        <v>16</v>
      </c>
    </row>
    <row r="546" spans="2:8">
      <c r="B546" t="s">
        <v>243</v>
      </c>
      <c r="C546" s="2" t="s">
        <v>60</v>
      </c>
      <c r="D546" s="3">
        <v>44208.75</v>
      </c>
      <c r="E546" t="s">
        <v>37</v>
      </c>
      <c r="F546" t="s">
        <v>38</v>
      </c>
      <c r="G546" t="s">
        <v>25</v>
      </c>
      <c r="H546" t="s">
        <v>16</v>
      </c>
    </row>
    <row r="547" spans="2:8">
      <c r="B547" t="s">
        <v>7</v>
      </c>
      <c r="C547" s="2" t="s">
        <v>60</v>
      </c>
      <c r="D547" s="3">
        <v>44208.84375</v>
      </c>
      <c r="E547" t="s">
        <v>81</v>
      </c>
      <c r="F547" t="s">
        <v>66</v>
      </c>
      <c r="G547" t="s">
        <v>53</v>
      </c>
      <c r="H547" t="s">
        <v>35</v>
      </c>
    </row>
    <row r="548" spans="2:8">
      <c r="B548" t="s">
        <v>244</v>
      </c>
      <c r="C548" s="2" t="s">
        <v>60</v>
      </c>
      <c r="D548" s="3">
        <v>44208.84375</v>
      </c>
      <c r="E548" t="s">
        <v>72</v>
      </c>
      <c r="F548" t="s">
        <v>39</v>
      </c>
      <c r="G548" t="s">
        <v>34</v>
      </c>
      <c r="H548" t="s">
        <v>77</v>
      </c>
    </row>
    <row r="549" spans="2:8">
      <c r="B549" t="s">
        <v>245</v>
      </c>
      <c r="C549" s="2" t="s">
        <v>60</v>
      </c>
      <c r="D549" s="3">
        <v>44209.75</v>
      </c>
      <c r="E549" t="s">
        <v>86</v>
      </c>
      <c r="F549" t="s">
        <v>73</v>
      </c>
      <c r="G549" t="s">
        <v>42</v>
      </c>
      <c r="H549" t="s">
        <v>16</v>
      </c>
    </row>
    <row r="550" spans="2:8">
      <c r="B550" t="s">
        <v>246</v>
      </c>
      <c r="C550" s="2" t="s">
        <v>60</v>
      </c>
      <c r="D550" s="3">
        <v>44209.84375</v>
      </c>
      <c r="E550" t="s">
        <v>32</v>
      </c>
      <c r="F550" t="s">
        <v>33</v>
      </c>
      <c r="G550" t="s">
        <v>9</v>
      </c>
      <c r="H550" t="s">
        <v>84</v>
      </c>
    </row>
    <row r="551" spans="2:8">
      <c r="B551" t="s">
        <v>247</v>
      </c>
      <c r="C551" s="2" t="s">
        <v>60</v>
      </c>
      <c r="D551" s="3">
        <v>44210.833333333299</v>
      </c>
      <c r="E551" t="s">
        <v>55</v>
      </c>
      <c r="F551" t="s">
        <v>10</v>
      </c>
      <c r="G551" t="s">
        <v>14</v>
      </c>
      <c r="H551" t="s">
        <v>116</v>
      </c>
    </row>
    <row r="552" spans="2:8">
      <c r="B552" t="s">
        <v>248</v>
      </c>
      <c r="C552" s="2" t="s">
        <v>57</v>
      </c>
      <c r="D552" s="3">
        <v>44212.520833333299</v>
      </c>
      <c r="E552" t="s">
        <v>72</v>
      </c>
      <c r="F552" t="s">
        <v>39</v>
      </c>
      <c r="G552" t="s">
        <v>29</v>
      </c>
      <c r="H552" t="s">
        <v>75</v>
      </c>
    </row>
    <row r="553" spans="2:8">
      <c r="B553" t="s">
        <v>249</v>
      </c>
      <c r="C553" s="2" t="s">
        <v>57</v>
      </c>
      <c r="D553" s="3">
        <v>44212.625</v>
      </c>
      <c r="E553" t="s">
        <v>50</v>
      </c>
      <c r="F553" t="s">
        <v>20</v>
      </c>
      <c r="G553" t="s">
        <v>42</v>
      </c>
      <c r="H553" t="s">
        <v>35</v>
      </c>
    </row>
    <row r="554" spans="2:8">
      <c r="B554" t="s">
        <v>250</v>
      </c>
      <c r="C554" s="2" t="s">
        <v>57</v>
      </c>
      <c r="D554" s="3">
        <v>44212.625</v>
      </c>
      <c r="E554" t="s">
        <v>23</v>
      </c>
      <c r="F554" t="s">
        <v>24</v>
      </c>
      <c r="G554" t="s">
        <v>66</v>
      </c>
      <c r="H554" t="s">
        <v>16</v>
      </c>
    </row>
    <row r="555" spans="2:8">
      <c r="B555" t="s">
        <v>251</v>
      </c>
      <c r="C555" s="2" t="s">
        <v>57</v>
      </c>
      <c r="D555" s="3">
        <v>44212.729166666701</v>
      </c>
      <c r="E555" t="s">
        <v>8</v>
      </c>
      <c r="F555" t="s">
        <v>9</v>
      </c>
      <c r="G555" t="s">
        <v>43</v>
      </c>
      <c r="H555" t="s">
        <v>35</v>
      </c>
    </row>
    <row r="556" spans="2:8">
      <c r="B556" t="s">
        <v>252</v>
      </c>
      <c r="C556" s="2" t="s">
        <v>57</v>
      </c>
      <c r="D556" s="3">
        <v>44212.833333333299</v>
      </c>
      <c r="E556" t="s">
        <v>65</v>
      </c>
      <c r="F556" t="s">
        <v>30</v>
      </c>
      <c r="G556" t="s">
        <v>15</v>
      </c>
      <c r="H556" t="s">
        <v>98</v>
      </c>
    </row>
    <row r="557" spans="2:8">
      <c r="B557" t="s">
        <v>253</v>
      </c>
      <c r="C557" s="2" t="s">
        <v>57</v>
      </c>
      <c r="D557" s="3">
        <v>44213.583333333299</v>
      </c>
      <c r="E557" t="s">
        <v>37</v>
      </c>
      <c r="F557" t="s">
        <v>38</v>
      </c>
      <c r="G557" t="s">
        <v>33</v>
      </c>
      <c r="H557" t="s">
        <v>44</v>
      </c>
    </row>
    <row r="558" spans="2:8">
      <c r="B558" t="s">
        <v>254</v>
      </c>
      <c r="C558" s="2" t="s">
        <v>57</v>
      </c>
      <c r="D558" s="3">
        <v>44213.6875</v>
      </c>
      <c r="E558" t="s">
        <v>18</v>
      </c>
      <c r="F558" t="s">
        <v>19</v>
      </c>
      <c r="G558" t="s">
        <v>53</v>
      </c>
      <c r="H558" t="s">
        <v>116</v>
      </c>
    </row>
    <row r="559" spans="2:8">
      <c r="B559" t="s">
        <v>255</v>
      </c>
      <c r="C559" s="2" t="s">
        <v>57</v>
      </c>
      <c r="D559" s="3">
        <v>44213.802083333299</v>
      </c>
      <c r="E559" t="s">
        <v>86</v>
      </c>
      <c r="F559" t="s">
        <v>73</v>
      </c>
      <c r="G559" t="s">
        <v>14</v>
      </c>
      <c r="H559" t="s">
        <v>88</v>
      </c>
    </row>
    <row r="560" spans="2:8">
      <c r="B560" t="s">
        <v>256</v>
      </c>
      <c r="C560" s="2" t="s">
        <v>57</v>
      </c>
      <c r="D560" s="3">
        <v>44214.833333333299</v>
      </c>
      <c r="E560" t="s">
        <v>55</v>
      </c>
      <c r="F560" t="s">
        <v>10</v>
      </c>
      <c r="G560" t="s">
        <v>25</v>
      </c>
      <c r="H560" t="s">
        <v>158</v>
      </c>
    </row>
    <row r="561" spans="2:8">
      <c r="B561" t="s">
        <v>257</v>
      </c>
      <c r="C561" s="2" t="s">
        <v>57</v>
      </c>
      <c r="D561" s="3">
        <v>44215.75</v>
      </c>
      <c r="E561" t="s">
        <v>23</v>
      </c>
      <c r="F561" t="s">
        <v>24</v>
      </c>
      <c r="G561" t="s">
        <v>29</v>
      </c>
      <c r="H561" t="s">
        <v>56</v>
      </c>
    </row>
    <row r="562" spans="2:8">
      <c r="B562" t="s">
        <v>258</v>
      </c>
      <c r="C562" s="2" t="s">
        <v>57</v>
      </c>
      <c r="D562" s="3">
        <v>44215.84375</v>
      </c>
      <c r="E562" t="s">
        <v>65</v>
      </c>
      <c r="F562" t="s">
        <v>30</v>
      </c>
      <c r="G562" t="s">
        <v>43</v>
      </c>
      <c r="H562" t="s">
        <v>98</v>
      </c>
    </row>
    <row r="563" spans="2:8">
      <c r="B563" t="s">
        <v>46</v>
      </c>
      <c r="C563" s="2" t="s">
        <v>57</v>
      </c>
      <c r="D563" s="3">
        <v>44216.75</v>
      </c>
      <c r="E563" t="s">
        <v>86</v>
      </c>
      <c r="F563" t="s">
        <v>73</v>
      </c>
      <c r="G563" t="s">
        <v>70</v>
      </c>
      <c r="H563" t="s">
        <v>98</v>
      </c>
    </row>
    <row r="564" spans="2:8">
      <c r="B564" t="s">
        <v>259</v>
      </c>
      <c r="C564" s="2" t="s">
        <v>57</v>
      </c>
      <c r="D564" s="3">
        <v>44216.84375</v>
      </c>
      <c r="E564" t="s">
        <v>8</v>
      </c>
      <c r="F564" t="s">
        <v>9</v>
      </c>
      <c r="G564" t="s">
        <v>53</v>
      </c>
      <c r="H564" t="s">
        <v>77</v>
      </c>
    </row>
    <row r="565" spans="2:8">
      <c r="B565" t="s">
        <v>260</v>
      </c>
      <c r="C565" s="2" t="s">
        <v>57</v>
      </c>
      <c r="D565" s="3">
        <v>44217.833333333299</v>
      </c>
      <c r="E565" t="s">
        <v>18</v>
      </c>
      <c r="F565" t="s">
        <v>19</v>
      </c>
      <c r="G565" t="s">
        <v>66</v>
      </c>
      <c r="H565" t="s">
        <v>35</v>
      </c>
    </row>
    <row r="566" spans="2:8">
      <c r="B566" t="s">
        <v>261</v>
      </c>
      <c r="C566" s="2" t="s">
        <v>57</v>
      </c>
      <c r="D566" s="3">
        <v>44219.833333333299</v>
      </c>
      <c r="E566" t="s">
        <v>69</v>
      </c>
      <c r="F566" t="s">
        <v>70</v>
      </c>
      <c r="G566" t="s">
        <v>25</v>
      </c>
      <c r="H566" t="s">
        <v>98</v>
      </c>
    </row>
    <row r="567" spans="2:8">
      <c r="B567" t="s">
        <v>262</v>
      </c>
      <c r="C567" s="2" t="s">
        <v>71</v>
      </c>
      <c r="D567" s="3">
        <v>44222.75</v>
      </c>
      <c r="E567" t="s">
        <v>61</v>
      </c>
      <c r="F567" t="s">
        <v>25</v>
      </c>
      <c r="G567" t="s">
        <v>20</v>
      </c>
      <c r="H567" t="s">
        <v>77</v>
      </c>
    </row>
    <row r="568" spans="2:8">
      <c r="B568" t="s">
        <v>263</v>
      </c>
      <c r="C568" s="2" t="s">
        <v>71</v>
      </c>
      <c r="D568" s="3">
        <v>44222.75</v>
      </c>
      <c r="E568" t="s">
        <v>13</v>
      </c>
      <c r="F568" t="s">
        <v>14</v>
      </c>
      <c r="G568" t="s">
        <v>24</v>
      </c>
      <c r="H568" t="s">
        <v>75</v>
      </c>
    </row>
    <row r="569" spans="2:8">
      <c r="B569" t="s">
        <v>264</v>
      </c>
      <c r="C569" s="2" t="s">
        <v>71</v>
      </c>
      <c r="D569" s="3">
        <v>44222.84375</v>
      </c>
      <c r="E569" t="s">
        <v>28</v>
      </c>
      <c r="F569" t="s">
        <v>29</v>
      </c>
      <c r="G569" t="s">
        <v>73</v>
      </c>
      <c r="H569" t="s">
        <v>230</v>
      </c>
    </row>
    <row r="570" spans="2:8">
      <c r="B570" t="s">
        <v>265</v>
      </c>
      <c r="C570" s="2" t="s">
        <v>71</v>
      </c>
      <c r="D570" s="3">
        <v>44222.84375</v>
      </c>
      <c r="E570" t="s">
        <v>58</v>
      </c>
      <c r="F570" t="s">
        <v>15</v>
      </c>
      <c r="G570" t="s">
        <v>10</v>
      </c>
      <c r="H570" t="s">
        <v>44</v>
      </c>
    </row>
    <row r="571" spans="2:8">
      <c r="B571" t="s">
        <v>266</v>
      </c>
      <c r="C571" s="2" t="s">
        <v>71</v>
      </c>
      <c r="D571" s="3">
        <v>44223.75</v>
      </c>
      <c r="E571" t="s">
        <v>81</v>
      </c>
      <c r="F571" t="s">
        <v>66</v>
      </c>
      <c r="G571" t="s">
        <v>70</v>
      </c>
      <c r="H571" t="s">
        <v>267</v>
      </c>
    </row>
    <row r="572" spans="2:8">
      <c r="B572" t="s">
        <v>268</v>
      </c>
      <c r="C572" s="2" t="s">
        <v>71</v>
      </c>
      <c r="D572" s="3">
        <v>44223.75</v>
      </c>
      <c r="E572" t="s">
        <v>63</v>
      </c>
      <c r="F572" t="s">
        <v>43</v>
      </c>
      <c r="G572" t="s">
        <v>39</v>
      </c>
      <c r="H572" t="s">
        <v>116</v>
      </c>
    </row>
    <row r="573" spans="2:8">
      <c r="B573" t="s">
        <v>269</v>
      </c>
      <c r="C573" s="2" t="s">
        <v>71</v>
      </c>
      <c r="D573" s="3">
        <v>44223.8125</v>
      </c>
      <c r="E573" t="s">
        <v>41</v>
      </c>
      <c r="F573" t="s">
        <v>42</v>
      </c>
      <c r="G573" t="s">
        <v>9</v>
      </c>
      <c r="H573" t="s">
        <v>116</v>
      </c>
    </row>
    <row r="574" spans="2:8">
      <c r="B574" t="s">
        <v>270</v>
      </c>
      <c r="C574" s="2" t="s">
        <v>71</v>
      </c>
      <c r="D574" s="3">
        <v>44223.84375</v>
      </c>
      <c r="E574" t="s">
        <v>47</v>
      </c>
      <c r="F574" t="s">
        <v>34</v>
      </c>
      <c r="G574" t="s">
        <v>30</v>
      </c>
      <c r="H574" t="s">
        <v>84</v>
      </c>
    </row>
    <row r="575" spans="2:8">
      <c r="B575" t="s">
        <v>271</v>
      </c>
      <c r="C575" s="2" t="s">
        <v>71</v>
      </c>
      <c r="D575" s="3">
        <v>44223.84375</v>
      </c>
      <c r="E575" t="s">
        <v>52</v>
      </c>
      <c r="F575" t="s">
        <v>53</v>
      </c>
      <c r="G575" t="s">
        <v>38</v>
      </c>
      <c r="H575" t="s">
        <v>77</v>
      </c>
    </row>
    <row r="576" spans="2:8">
      <c r="B576" t="s">
        <v>272</v>
      </c>
      <c r="C576" s="2" t="s">
        <v>71</v>
      </c>
      <c r="D576" s="3">
        <v>44224.833333333299</v>
      </c>
      <c r="E576" t="s">
        <v>32</v>
      </c>
      <c r="F576" t="s">
        <v>33</v>
      </c>
      <c r="G576" t="s">
        <v>19</v>
      </c>
      <c r="H576" t="s">
        <v>44</v>
      </c>
    </row>
    <row r="577" spans="2:8">
      <c r="B577" t="s">
        <v>273</v>
      </c>
      <c r="C577" s="2" t="s">
        <v>74</v>
      </c>
      <c r="D577" s="3">
        <v>44226.520833333299</v>
      </c>
      <c r="E577" t="s">
        <v>47</v>
      </c>
      <c r="F577" t="s">
        <v>34</v>
      </c>
      <c r="G577" t="s">
        <v>25</v>
      </c>
      <c r="H577" t="s">
        <v>26</v>
      </c>
    </row>
    <row r="578" spans="2:8">
      <c r="B578" t="s">
        <v>274</v>
      </c>
      <c r="C578" s="2" t="s">
        <v>74</v>
      </c>
      <c r="D578" s="3">
        <v>44226.625</v>
      </c>
      <c r="E578" t="s">
        <v>13</v>
      </c>
      <c r="F578" t="s">
        <v>14</v>
      </c>
      <c r="G578" t="s">
        <v>39</v>
      </c>
      <c r="H578" t="s">
        <v>16</v>
      </c>
    </row>
    <row r="579" spans="2:8">
      <c r="B579" t="s">
        <v>275</v>
      </c>
      <c r="C579" s="2" t="s">
        <v>74</v>
      </c>
      <c r="D579" s="3">
        <v>44226.625</v>
      </c>
      <c r="E579" t="s">
        <v>86</v>
      </c>
      <c r="F579" t="s">
        <v>73</v>
      </c>
      <c r="G579" t="s">
        <v>38</v>
      </c>
      <c r="H579" t="s">
        <v>16</v>
      </c>
    </row>
    <row r="580" spans="2:8">
      <c r="B580" t="s">
        <v>276</v>
      </c>
      <c r="C580" s="2" t="s">
        <v>74</v>
      </c>
      <c r="D580" s="3">
        <v>44226.625</v>
      </c>
      <c r="E580" t="s">
        <v>28</v>
      </c>
      <c r="F580" t="s">
        <v>29</v>
      </c>
      <c r="G580" t="s">
        <v>9</v>
      </c>
      <c r="H580" t="s">
        <v>106</v>
      </c>
    </row>
    <row r="581" spans="2:8">
      <c r="B581" t="s">
        <v>277</v>
      </c>
      <c r="C581" s="2" t="s">
        <v>74</v>
      </c>
      <c r="D581" s="3">
        <v>44226.729166666701</v>
      </c>
      <c r="E581" t="s">
        <v>55</v>
      </c>
      <c r="F581" t="s">
        <v>10</v>
      </c>
      <c r="G581" t="s">
        <v>53</v>
      </c>
      <c r="H581" t="s">
        <v>116</v>
      </c>
    </row>
    <row r="582" spans="2:8">
      <c r="B582" t="s">
        <v>278</v>
      </c>
      <c r="C582" s="2" t="s">
        <v>74</v>
      </c>
      <c r="D582" s="3">
        <v>44226.833333333299</v>
      </c>
      <c r="E582" t="s">
        <v>58</v>
      </c>
      <c r="F582" t="s">
        <v>15</v>
      </c>
      <c r="G582" t="s">
        <v>70</v>
      </c>
      <c r="H582" t="s">
        <v>35</v>
      </c>
    </row>
    <row r="583" spans="2:8">
      <c r="B583" t="s">
        <v>279</v>
      </c>
      <c r="C583" s="2" t="s">
        <v>74</v>
      </c>
      <c r="D583" s="3">
        <v>44227.5</v>
      </c>
      <c r="E583" t="s">
        <v>63</v>
      </c>
      <c r="F583" t="s">
        <v>43</v>
      </c>
      <c r="G583" t="s">
        <v>66</v>
      </c>
      <c r="H583" t="s">
        <v>98</v>
      </c>
    </row>
    <row r="584" spans="2:8">
      <c r="B584" t="s">
        <v>280</v>
      </c>
      <c r="C584" s="2" t="s">
        <v>74</v>
      </c>
      <c r="D584" s="3">
        <v>44227.583333333299</v>
      </c>
      <c r="E584" t="s">
        <v>65</v>
      </c>
      <c r="F584" t="s">
        <v>30</v>
      </c>
      <c r="G584" t="s">
        <v>20</v>
      </c>
      <c r="H584" t="s">
        <v>44</v>
      </c>
    </row>
    <row r="585" spans="2:8">
      <c r="B585" t="s">
        <v>281</v>
      </c>
      <c r="C585" s="2" t="s">
        <v>74</v>
      </c>
      <c r="D585" s="3">
        <v>44227.6875</v>
      </c>
      <c r="E585" t="s">
        <v>23</v>
      </c>
      <c r="F585" t="s">
        <v>24</v>
      </c>
      <c r="G585" t="s">
        <v>19</v>
      </c>
      <c r="H585" t="s">
        <v>44</v>
      </c>
    </row>
    <row r="586" spans="2:8">
      <c r="B586" t="s">
        <v>282</v>
      </c>
      <c r="C586" s="2" t="s">
        <v>74</v>
      </c>
      <c r="D586" s="3">
        <v>44227.802083333299</v>
      </c>
      <c r="E586" t="s">
        <v>41</v>
      </c>
      <c r="F586" t="s">
        <v>42</v>
      </c>
      <c r="G586" t="s">
        <v>33</v>
      </c>
      <c r="H586" t="s">
        <v>16</v>
      </c>
    </row>
    <row r="587" spans="2:8">
      <c r="B587" t="s">
        <v>283</v>
      </c>
      <c r="C587" s="2" t="s">
        <v>80</v>
      </c>
      <c r="D587" s="3">
        <v>44229.75</v>
      </c>
      <c r="E587" t="s">
        <v>37</v>
      </c>
      <c r="F587" t="s">
        <v>38</v>
      </c>
      <c r="G587" t="s">
        <v>29</v>
      </c>
      <c r="H587" t="s">
        <v>56</v>
      </c>
    </row>
    <row r="588" spans="2:8">
      <c r="B588" t="s">
        <v>284</v>
      </c>
      <c r="C588" s="2" t="s">
        <v>80</v>
      </c>
      <c r="D588" s="3">
        <v>44229.75</v>
      </c>
      <c r="E588" t="s">
        <v>72</v>
      </c>
      <c r="F588" t="s">
        <v>39</v>
      </c>
      <c r="G588" t="s">
        <v>10</v>
      </c>
      <c r="H588" t="s">
        <v>56</v>
      </c>
    </row>
    <row r="589" spans="2:8">
      <c r="B589" t="s">
        <v>285</v>
      </c>
      <c r="C589" s="2" t="s">
        <v>80</v>
      </c>
      <c r="D589" s="3">
        <v>44229.84375</v>
      </c>
      <c r="E589" t="s">
        <v>52</v>
      </c>
      <c r="F589" t="s">
        <v>53</v>
      </c>
      <c r="G589" t="s">
        <v>15</v>
      </c>
      <c r="H589" t="s">
        <v>286</v>
      </c>
    </row>
    <row r="590" spans="2:8">
      <c r="B590" t="s">
        <v>287</v>
      </c>
      <c r="C590" s="2" t="s">
        <v>80</v>
      </c>
      <c r="D590" s="3">
        <v>44229.84375</v>
      </c>
      <c r="E590" t="s">
        <v>61</v>
      </c>
      <c r="F590" t="s">
        <v>25</v>
      </c>
      <c r="G590" t="s">
        <v>14</v>
      </c>
      <c r="H590" t="s">
        <v>77</v>
      </c>
    </row>
    <row r="591" spans="2:8">
      <c r="B591" t="s">
        <v>288</v>
      </c>
      <c r="C591" s="2" t="s">
        <v>80</v>
      </c>
      <c r="D591" s="3">
        <v>44230.75</v>
      </c>
      <c r="E591" t="s">
        <v>81</v>
      </c>
      <c r="F591" t="s">
        <v>66</v>
      </c>
      <c r="G591" t="s">
        <v>73</v>
      </c>
      <c r="H591" t="s">
        <v>26</v>
      </c>
    </row>
    <row r="592" spans="2:8">
      <c r="B592" t="s">
        <v>289</v>
      </c>
      <c r="C592" s="2" t="s">
        <v>80</v>
      </c>
      <c r="D592" s="3">
        <v>44230.75</v>
      </c>
      <c r="E592" t="s">
        <v>8</v>
      </c>
      <c r="F592" t="s">
        <v>9</v>
      </c>
      <c r="G592" t="s">
        <v>30</v>
      </c>
      <c r="H592" t="s">
        <v>26</v>
      </c>
    </row>
    <row r="593" spans="2:8">
      <c r="B593" t="s">
        <v>290</v>
      </c>
      <c r="C593" s="2" t="s">
        <v>80</v>
      </c>
      <c r="D593" s="3">
        <v>44230.8125</v>
      </c>
      <c r="E593" t="s">
        <v>50</v>
      </c>
      <c r="F593" t="s">
        <v>20</v>
      </c>
      <c r="G593" t="s">
        <v>34</v>
      </c>
      <c r="H593" t="s">
        <v>77</v>
      </c>
    </row>
    <row r="594" spans="2:8">
      <c r="B594" t="s">
        <v>291</v>
      </c>
      <c r="C594" s="2" t="s">
        <v>80</v>
      </c>
      <c r="D594" s="3">
        <v>44230.84375</v>
      </c>
      <c r="E594" t="s">
        <v>69</v>
      </c>
      <c r="F594" t="s">
        <v>70</v>
      </c>
      <c r="G594" t="s">
        <v>24</v>
      </c>
      <c r="H594" t="s">
        <v>44</v>
      </c>
    </row>
    <row r="595" spans="2:8">
      <c r="B595" t="s">
        <v>292</v>
      </c>
      <c r="C595" s="2" t="s">
        <v>80</v>
      </c>
      <c r="D595" s="3">
        <v>44230.84375</v>
      </c>
      <c r="E595" t="s">
        <v>18</v>
      </c>
      <c r="F595" t="s">
        <v>19</v>
      </c>
      <c r="G595" t="s">
        <v>42</v>
      </c>
      <c r="H595" t="s">
        <v>35</v>
      </c>
    </row>
    <row r="596" spans="2:8">
      <c r="B596" t="s">
        <v>293</v>
      </c>
      <c r="C596" s="2" t="s">
        <v>80</v>
      </c>
      <c r="D596" s="3">
        <v>44231.833333333299</v>
      </c>
      <c r="E596" t="s">
        <v>32</v>
      </c>
      <c r="F596" t="s">
        <v>33</v>
      </c>
      <c r="G596" t="s">
        <v>43</v>
      </c>
      <c r="H596" t="s">
        <v>35</v>
      </c>
    </row>
    <row r="597" spans="2:8">
      <c r="B597" t="s">
        <v>294</v>
      </c>
      <c r="C597" s="2" t="s">
        <v>76</v>
      </c>
      <c r="D597" s="3">
        <v>44233.520833333299</v>
      </c>
      <c r="E597" t="s">
        <v>69</v>
      </c>
      <c r="F597" t="s">
        <v>70</v>
      </c>
      <c r="G597" t="s">
        <v>10</v>
      </c>
      <c r="H597" t="s">
        <v>16</v>
      </c>
    </row>
    <row r="598" spans="2:8">
      <c r="B598" t="s">
        <v>295</v>
      </c>
      <c r="C598" s="2" t="s">
        <v>76</v>
      </c>
      <c r="D598" s="3">
        <v>44233.625</v>
      </c>
      <c r="E598" t="s">
        <v>81</v>
      </c>
      <c r="F598" t="s">
        <v>66</v>
      </c>
      <c r="G598" t="s">
        <v>42</v>
      </c>
      <c r="H598" t="s">
        <v>84</v>
      </c>
    </row>
    <row r="599" spans="2:8">
      <c r="B599" t="s">
        <v>296</v>
      </c>
      <c r="C599" s="2" t="s">
        <v>76</v>
      </c>
      <c r="D599" s="3">
        <v>44233.625</v>
      </c>
      <c r="E599" t="s">
        <v>61</v>
      </c>
      <c r="F599" t="s">
        <v>25</v>
      </c>
      <c r="G599" t="s">
        <v>15</v>
      </c>
      <c r="H599" t="s">
        <v>267</v>
      </c>
    </row>
    <row r="600" spans="2:8">
      <c r="B600" t="s">
        <v>297</v>
      </c>
      <c r="C600" s="2" t="s">
        <v>76</v>
      </c>
      <c r="D600" s="3">
        <v>44233.729166666701</v>
      </c>
      <c r="E600" t="s">
        <v>8</v>
      </c>
      <c r="F600" t="s">
        <v>9</v>
      </c>
      <c r="G600" t="s">
        <v>24</v>
      </c>
      <c r="H600" t="s">
        <v>116</v>
      </c>
    </row>
    <row r="601" spans="2:8">
      <c r="B601" t="s">
        <v>298</v>
      </c>
      <c r="C601" s="2" t="s">
        <v>76</v>
      </c>
      <c r="D601" s="3">
        <v>44233.833333333299</v>
      </c>
      <c r="E601" t="s">
        <v>52</v>
      </c>
      <c r="F601" t="s">
        <v>53</v>
      </c>
      <c r="G601" t="s">
        <v>34</v>
      </c>
      <c r="H601" t="s">
        <v>79</v>
      </c>
    </row>
    <row r="602" spans="2:8">
      <c r="B602" t="s">
        <v>299</v>
      </c>
      <c r="C602" s="2" t="s">
        <v>76</v>
      </c>
      <c r="D602" s="3">
        <v>44234.5</v>
      </c>
      <c r="E602" t="s">
        <v>32</v>
      </c>
      <c r="F602" t="s">
        <v>33</v>
      </c>
      <c r="G602" t="s">
        <v>29</v>
      </c>
      <c r="H602" t="s">
        <v>98</v>
      </c>
    </row>
    <row r="603" spans="2:8">
      <c r="B603" t="s">
        <v>300</v>
      </c>
      <c r="C603" s="2" t="s">
        <v>76</v>
      </c>
      <c r="D603" s="3">
        <v>44234.583333333299</v>
      </c>
      <c r="E603" t="s">
        <v>72</v>
      </c>
      <c r="F603" t="s">
        <v>39</v>
      </c>
      <c r="G603" t="s">
        <v>30</v>
      </c>
      <c r="H603" t="s">
        <v>116</v>
      </c>
    </row>
    <row r="604" spans="2:8">
      <c r="B604" t="s">
        <v>301</v>
      </c>
      <c r="C604" s="2" t="s">
        <v>76</v>
      </c>
      <c r="D604" s="3">
        <v>44234.6875</v>
      </c>
      <c r="E604" t="s">
        <v>18</v>
      </c>
      <c r="F604" t="s">
        <v>19</v>
      </c>
      <c r="G604" t="s">
        <v>73</v>
      </c>
      <c r="H604" t="s">
        <v>110</v>
      </c>
    </row>
    <row r="605" spans="2:8">
      <c r="B605" t="s">
        <v>302</v>
      </c>
      <c r="C605" s="2" t="s">
        <v>76</v>
      </c>
      <c r="D605" s="3">
        <v>44234.802083333299</v>
      </c>
      <c r="E605" t="s">
        <v>37</v>
      </c>
      <c r="F605" t="s">
        <v>38</v>
      </c>
      <c r="G605" t="s">
        <v>43</v>
      </c>
      <c r="H605" t="s">
        <v>77</v>
      </c>
    </row>
    <row r="606" spans="2:8">
      <c r="B606" t="s">
        <v>303</v>
      </c>
      <c r="C606" s="2" t="s">
        <v>76</v>
      </c>
      <c r="D606" s="3">
        <v>44235.833333333299</v>
      </c>
      <c r="E606" t="s">
        <v>50</v>
      </c>
      <c r="F606" t="s">
        <v>20</v>
      </c>
      <c r="G606" t="s">
        <v>14</v>
      </c>
      <c r="H606" t="s">
        <v>98</v>
      </c>
    </row>
    <row r="607" spans="2:8">
      <c r="B607" t="s">
        <v>304</v>
      </c>
      <c r="C607" s="2" t="s">
        <v>89</v>
      </c>
      <c r="D607" s="3">
        <v>44240.520833333299</v>
      </c>
      <c r="E607" t="s">
        <v>65</v>
      </c>
      <c r="F607" t="s">
        <v>30</v>
      </c>
      <c r="G607" t="s">
        <v>19</v>
      </c>
      <c r="H607" t="s">
        <v>91</v>
      </c>
    </row>
    <row r="608" spans="2:8">
      <c r="B608" t="s">
        <v>305</v>
      </c>
      <c r="C608" s="2" t="s">
        <v>89</v>
      </c>
      <c r="D608" s="3">
        <v>44240.625</v>
      </c>
      <c r="E608" t="s">
        <v>13</v>
      </c>
      <c r="F608" t="s">
        <v>14</v>
      </c>
      <c r="G608" t="s">
        <v>66</v>
      </c>
      <c r="H608" t="s">
        <v>11</v>
      </c>
    </row>
    <row r="609" spans="2:8">
      <c r="B609" t="s">
        <v>306</v>
      </c>
      <c r="C609" s="2" t="s">
        <v>89</v>
      </c>
      <c r="D609" s="3">
        <v>44240.729166666701</v>
      </c>
      <c r="E609" t="s">
        <v>86</v>
      </c>
      <c r="F609" t="s">
        <v>73</v>
      </c>
      <c r="G609" t="s">
        <v>33</v>
      </c>
      <c r="H609" t="s">
        <v>158</v>
      </c>
    </row>
    <row r="610" spans="2:8">
      <c r="B610" t="s">
        <v>307</v>
      </c>
      <c r="C610" s="2" t="s">
        <v>89</v>
      </c>
      <c r="D610" s="3">
        <v>44240.833333333299</v>
      </c>
      <c r="E610" t="s">
        <v>41</v>
      </c>
      <c r="F610" t="s">
        <v>42</v>
      </c>
      <c r="G610" t="s">
        <v>70</v>
      </c>
      <c r="H610" t="s">
        <v>116</v>
      </c>
    </row>
    <row r="611" spans="2:8">
      <c r="B611" t="s">
        <v>308</v>
      </c>
      <c r="C611" s="2" t="s">
        <v>89</v>
      </c>
      <c r="D611" s="3">
        <v>44241.5</v>
      </c>
      <c r="E611" t="s">
        <v>58</v>
      </c>
      <c r="F611" t="s">
        <v>15</v>
      </c>
      <c r="G611" t="s">
        <v>39</v>
      </c>
      <c r="H611" t="s">
        <v>77</v>
      </c>
    </row>
    <row r="612" spans="2:8">
      <c r="B612" t="s">
        <v>309</v>
      </c>
      <c r="C612" s="2" t="s">
        <v>89</v>
      </c>
      <c r="D612" s="3">
        <v>44241.583333333299</v>
      </c>
      <c r="E612" t="s">
        <v>28</v>
      </c>
      <c r="F612" t="s">
        <v>29</v>
      </c>
      <c r="G612" t="s">
        <v>53</v>
      </c>
      <c r="H612" t="s">
        <v>84</v>
      </c>
    </row>
    <row r="613" spans="2:8">
      <c r="B613" t="s">
        <v>310</v>
      </c>
      <c r="C613" s="2" t="s">
        <v>89</v>
      </c>
      <c r="D613" s="3">
        <v>44241.6875</v>
      </c>
      <c r="E613" t="s">
        <v>55</v>
      </c>
      <c r="F613" t="s">
        <v>10</v>
      </c>
      <c r="G613" t="s">
        <v>20</v>
      </c>
      <c r="H613" t="s">
        <v>67</v>
      </c>
    </row>
    <row r="614" spans="2:8">
      <c r="B614" t="s">
        <v>311</v>
      </c>
      <c r="C614" s="2" t="s">
        <v>89</v>
      </c>
      <c r="D614" s="3">
        <v>44241.791666666701</v>
      </c>
      <c r="E614" t="s">
        <v>47</v>
      </c>
      <c r="F614" t="s">
        <v>34</v>
      </c>
      <c r="G614" t="s">
        <v>9</v>
      </c>
      <c r="H614" t="s">
        <v>26</v>
      </c>
    </row>
    <row r="615" spans="2:8">
      <c r="B615" t="s">
        <v>312</v>
      </c>
      <c r="C615" s="2" t="s">
        <v>89</v>
      </c>
      <c r="D615" s="3">
        <v>44242.75</v>
      </c>
      <c r="E615" t="s">
        <v>23</v>
      </c>
      <c r="F615" t="s">
        <v>24</v>
      </c>
      <c r="G615" t="s">
        <v>38</v>
      </c>
      <c r="H615" t="s">
        <v>158</v>
      </c>
    </row>
    <row r="616" spans="2:8">
      <c r="B616" t="s">
        <v>313</v>
      </c>
      <c r="C616" s="2" t="s">
        <v>89</v>
      </c>
      <c r="D616" s="3">
        <v>44242.833333333299</v>
      </c>
      <c r="E616" t="s">
        <v>63</v>
      </c>
      <c r="F616" t="s">
        <v>43</v>
      </c>
      <c r="G616" t="s">
        <v>25</v>
      </c>
      <c r="H616" t="s">
        <v>98</v>
      </c>
    </row>
    <row r="617" spans="2:8">
      <c r="B617" t="s">
        <v>314</v>
      </c>
      <c r="C617" s="2" t="s">
        <v>89</v>
      </c>
      <c r="D617" s="3">
        <v>44244.75</v>
      </c>
      <c r="E617" t="s">
        <v>81</v>
      </c>
      <c r="F617" t="s">
        <v>66</v>
      </c>
      <c r="G617" t="s">
        <v>9</v>
      </c>
      <c r="H617" t="s">
        <v>84</v>
      </c>
    </row>
    <row r="618" spans="2:8">
      <c r="B618" t="s">
        <v>315</v>
      </c>
      <c r="C618" s="2" t="s">
        <v>89</v>
      </c>
      <c r="D618" s="3">
        <v>44244.84375</v>
      </c>
      <c r="E618" t="s">
        <v>47</v>
      </c>
      <c r="F618" t="s">
        <v>34</v>
      </c>
      <c r="G618" t="s">
        <v>73</v>
      </c>
      <c r="H618" t="s">
        <v>44</v>
      </c>
    </row>
    <row r="619" spans="2:8">
      <c r="B619" t="s">
        <v>316</v>
      </c>
      <c r="C619" s="2" t="s">
        <v>90</v>
      </c>
      <c r="D619" s="3">
        <v>44246.833333333299</v>
      </c>
      <c r="E619" t="s">
        <v>72</v>
      </c>
      <c r="F619" t="s">
        <v>39</v>
      </c>
      <c r="G619" t="s">
        <v>20</v>
      </c>
      <c r="H619" t="s">
        <v>16</v>
      </c>
    </row>
    <row r="620" spans="2:8">
      <c r="B620" t="s">
        <v>317</v>
      </c>
      <c r="C620" s="2" t="s">
        <v>90</v>
      </c>
      <c r="D620" s="3">
        <v>44247.520833333299</v>
      </c>
      <c r="E620" t="s">
        <v>58</v>
      </c>
      <c r="F620" t="s">
        <v>15</v>
      </c>
      <c r="G620" t="s">
        <v>43</v>
      </c>
      <c r="H620" t="s">
        <v>84</v>
      </c>
    </row>
    <row r="621" spans="2:8">
      <c r="B621" t="s">
        <v>318</v>
      </c>
      <c r="C621" s="2" t="s">
        <v>90</v>
      </c>
      <c r="D621" s="3">
        <v>44247.625</v>
      </c>
      <c r="E621" t="s">
        <v>81</v>
      </c>
      <c r="F621" t="s">
        <v>66</v>
      </c>
      <c r="G621" t="s">
        <v>29</v>
      </c>
      <c r="H621" t="s">
        <v>116</v>
      </c>
    </row>
    <row r="622" spans="2:8">
      <c r="B622" t="s">
        <v>319</v>
      </c>
      <c r="C622" s="2" t="s">
        <v>90</v>
      </c>
      <c r="D622" s="3">
        <v>44247.729166666701</v>
      </c>
      <c r="E622" t="s">
        <v>18</v>
      </c>
      <c r="F622" t="s">
        <v>19</v>
      </c>
      <c r="G622" t="s">
        <v>34</v>
      </c>
      <c r="H622" t="s">
        <v>26</v>
      </c>
    </row>
    <row r="623" spans="2:8">
      <c r="B623" t="s">
        <v>320</v>
      </c>
      <c r="C623" s="2" t="s">
        <v>90</v>
      </c>
      <c r="D623" s="3">
        <v>44247.833333333299</v>
      </c>
      <c r="E623" t="s">
        <v>8</v>
      </c>
      <c r="F623" t="s">
        <v>9</v>
      </c>
      <c r="G623" t="s">
        <v>38</v>
      </c>
      <c r="H623" t="s">
        <v>16</v>
      </c>
    </row>
    <row r="624" spans="2:8">
      <c r="B624" t="s">
        <v>321</v>
      </c>
      <c r="C624" s="2" t="s">
        <v>90</v>
      </c>
      <c r="D624" s="3">
        <v>44248.5</v>
      </c>
      <c r="E624" t="s">
        <v>23</v>
      </c>
      <c r="F624" t="s">
        <v>24</v>
      </c>
      <c r="G624" t="s">
        <v>33</v>
      </c>
      <c r="H624" t="s">
        <v>56</v>
      </c>
    </row>
    <row r="625" spans="2:8">
      <c r="B625" t="s">
        <v>322</v>
      </c>
      <c r="C625" s="2" t="s">
        <v>90</v>
      </c>
      <c r="D625" s="3">
        <v>44248.586805555598</v>
      </c>
      <c r="E625" t="s">
        <v>69</v>
      </c>
      <c r="F625" t="s">
        <v>70</v>
      </c>
      <c r="G625" t="s">
        <v>30</v>
      </c>
      <c r="H625" t="s">
        <v>77</v>
      </c>
    </row>
    <row r="626" spans="2:8">
      <c r="B626" t="s">
        <v>323</v>
      </c>
      <c r="C626" s="2" t="s">
        <v>90</v>
      </c>
      <c r="D626" s="3">
        <v>44248.6875</v>
      </c>
      <c r="E626" t="s">
        <v>55</v>
      </c>
      <c r="F626" t="s">
        <v>10</v>
      </c>
      <c r="G626" t="s">
        <v>73</v>
      </c>
      <c r="H626" t="s">
        <v>35</v>
      </c>
    </row>
    <row r="627" spans="2:8">
      <c r="B627" t="s">
        <v>324</v>
      </c>
      <c r="C627" s="2" t="s">
        <v>90</v>
      </c>
      <c r="D627" s="3">
        <v>44248.791666666701</v>
      </c>
      <c r="E627" t="s">
        <v>52</v>
      </c>
      <c r="F627" t="s">
        <v>53</v>
      </c>
      <c r="G627" t="s">
        <v>25</v>
      </c>
      <c r="H627" t="s">
        <v>91</v>
      </c>
    </row>
    <row r="628" spans="2:8">
      <c r="B628" t="s">
        <v>325</v>
      </c>
      <c r="C628" s="2" t="s">
        <v>90</v>
      </c>
      <c r="D628" s="3">
        <v>44249.833333333299</v>
      </c>
      <c r="E628" t="s">
        <v>41</v>
      </c>
      <c r="F628" t="s">
        <v>42</v>
      </c>
      <c r="G628" t="s">
        <v>14</v>
      </c>
      <c r="H628" t="s">
        <v>77</v>
      </c>
    </row>
    <row r="629" spans="2:8">
      <c r="B629" t="s">
        <v>326</v>
      </c>
      <c r="C629" s="2" t="s">
        <v>90</v>
      </c>
      <c r="D629" s="3">
        <v>44250.75</v>
      </c>
      <c r="E629" t="s">
        <v>50</v>
      </c>
      <c r="F629" t="s">
        <v>20</v>
      </c>
      <c r="G629" t="s">
        <v>15</v>
      </c>
      <c r="H629" t="s">
        <v>158</v>
      </c>
    </row>
    <row r="630" spans="2:8">
      <c r="B630" t="s">
        <v>327</v>
      </c>
      <c r="C630" s="2" t="s">
        <v>85</v>
      </c>
      <c r="D630" s="3">
        <v>44254.520833333299</v>
      </c>
      <c r="E630" t="s">
        <v>86</v>
      </c>
      <c r="F630" t="s">
        <v>73</v>
      </c>
      <c r="G630" t="s">
        <v>24</v>
      </c>
      <c r="H630" t="s">
        <v>56</v>
      </c>
    </row>
    <row r="631" spans="2:8">
      <c r="B631" t="s">
        <v>328</v>
      </c>
      <c r="C631" s="2" t="s">
        <v>85</v>
      </c>
      <c r="D631" s="3">
        <v>44254.625</v>
      </c>
      <c r="E631" t="s">
        <v>28</v>
      </c>
      <c r="F631" t="s">
        <v>29</v>
      </c>
      <c r="G631" t="s">
        <v>42</v>
      </c>
      <c r="H631" t="s">
        <v>16</v>
      </c>
    </row>
    <row r="632" spans="2:8">
      <c r="B632" t="s">
        <v>329</v>
      </c>
      <c r="C632" s="2" t="s">
        <v>85</v>
      </c>
      <c r="D632" s="3">
        <v>44254.729166666701</v>
      </c>
      <c r="E632" t="s">
        <v>50</v>
      </c>
      <c r="F632" t="s">
        <v>20</v>
      </c>
      <c r="G632" t="s">
        <v>70</v>
      </c>
      <c r="H632" t="s">
        <v>35</v>
      </c>
    </row>
    <row r="633" spans="2:8">
      <c r="B633" t="s">
        <v>330</v>
      </c>
      <c r="C633" s="2" t="s">
        <v>85</v>
      </c>
      <c r="D633" s="3">
        <v>44254.833333333299</v>
      </c>
      <c r="E633" t="s">
        <v>61</v>
      </c>
      <c r="F633" t="s">
        <v>25</v>
      </c>
      <c r="G633" t="s">
        <v>39</v>
      </c>
      <c r="H633" t="s">
        <v>84</v>
      </c>
    </row>
    <row r="634" spans="2:8">
      <c r="B634" t="s">
        <v>331</v>
      </c>
      <c r="C634" s="2" t="s">
        <v>85</v>
      </c>
      <c r="D634" s="3">
        <v>44255.5</v>
      </c>
      <c r="E634" t="s">
        <v>13</v>
      </c>
      <c r="F634" t="s">
        <v>14</v>
      </c>
      <c r="G634" t="s">
        <v>9</v>
      </c>
      <c r="H634" t="s">
        <v>116</v>
      </c>
    </row>
    <row r="635" spans="2:8">
      <c r="B635" t="s">
        <v>332</v>
      </c>
      <c r="C635" s="2" t="s">
        <v>85</v>
      </c>
      <c r="D635" s="3">
        <v>44255.5</v>
      </c>
      <c r="E635" t="s">
        <v>65</v>
      </c>
      <c r="F635" t="s">
        <v>30</v>
      </c>
      <c r="G635" t="s">
        <v>10</v>
      </c>
      <c r="H635" t="s">
        <v>44</v>
      </c>
    </row>
    <row r="636" spans="2:8">
      <c r="B636" t="s">
        <v>333</v>
      </c>
      <c r="C636" s="2" t="s">
        <v>85</v>
      </c>
      <c r="D636" s="3">
        <v>44255.583333333299</v>
      </c>
      <c r="E636" t="s">
        <v>32</v>
      </c>
      <c r="F636" t="s">
        <v>33</v>
      </c>
      <c r="G636" t="s">
        <v>66</v>
      </c>
      <c r="H636" t="s">
        <v>88</v>
      </c>
    </row>
    <row r="637" spans="2:8">
      <c r="B637" t="s">
        <v>334</v>
      </c>
      <c r="C637" s="2" t="s">
        <v>85</v>
      </c>
      <c r="D637" s="3">
        <v>44255.6875</v>
      </c>
      <c r="E637" t="s">
        <v>63</v>
      </c>
      <c r="F637" t="s">
        <v>43</v>
      </c>
      <c r="G637" t="s">
        <v>53</v>
      </c>
      <c r="H637" t="s">
        <v>116</v>
      </c>
    </row>
    <row r="638" spans="2:8">
      <c r="B638" t="s">
        <v>335</v>
      </c>
      <c r="C638" s="2" t="s">
        <v>85</v>
      </c>
      <c r="D638" s="3">
        <v>44255.802083333299</v>
      </c>
      <c r="E638" t="s">
        <v>37</v>
      </c>
      <c r="F638" t="s">
        <v>38</v>
      </c>
      <c r="G638" t="s">
        <v>19</v>
      </c>
      <c r="H638" t="s">
        <v>26</v>
      </c>
    </row>
    <row r="639" spans="2:8">
      <c r="B639" t="s">
        <v>336</v>
      </c>
      <c r="C639" s="2" t="s">
        <v>85</v>
      </c>
      <c r="D639" s="3">
        <v>44256.833333333299</v>
      </c>
      <c r="E639" t="s">
        <v>47</v>
      </c>
      <c r="F639" t="s">
        <v>34</v>
      </c>
      <c r="G639" t="s">
        <v>15</v>
      </c>
      <c r="H639" t="s">
        <v>16</v>
      </c>
    </row>
    <row r="640" spans="2:8">
      <c r="B640" t="s">
        <v>337</v>
      </c>
      <c r="C640" s="2" t="s">
        <v>85</v>
      </c>
      <c r="D640" s="3">
        <v>44257.833333333299</v>
      </c>
      <c r="E640" t="s">
        <v>86</v>
      </c>
      <c r="F640" t="s">
        <v>73</v>
      </c>
      <c r="G640" t="s">
        <v>39</v>
      </c>
      <c r="H640" t="s">
        <v>143</v>
      </c>
    </row>
    <row r="641" spans="2:8">
      <c r="B641" t="s">
        <v>338</v>
      </c>
      <c r="C641" s="2" t="s">
        <v>85</v>
      </c>
      <c r="D641" s="3">
        <v>44258.75</v>
      </c>
      <c r="E641" t="s">
        <v>81</v>
      </c>
      <c r="F641" t="s">
        <v>66</v>
      </c>
      <c r="G641" t="s">
        <v>30</v>
      </c>
      <c r="H641" t="s">
        <v>84</v>
      </c>
    </row>
    <row r="642" spans="2:8">
      <c r="B642" t="s">
        <v>339</v>
      </c>
      <c r="C642" s="2" t="s">
        <v>85</v>
      </c>
      <c r="D642" s="3">
        <v>44258.75</v>
      </c>
      <c r="E642" t="s">
        <v>37</v>
      </c>
      <c r="F642" t="s">
        <v>38</v>
      </c>
      <c r="G642" t="s">
        <v>70</v>
      </c>
      <c r="H642" t="s">
        <v>16</v>
      </c>
    </row>
    <row r="643" spans="2:8">
      <c r="B643" t="s">
        <v>340</v>
      </c>
      <c r="C643" s="2" t="s">
        <v>85</v>
      </c>
      <c r="D643" s="3">
        <v>44258.84375</v>
      </c>
      <c r="E643" t="s">
        <v>13</v>
      </c>
      <c r="F643" t="s">
        <v>14</v>
      </c>
      <c r="G643" t="s">
        <v>53</v>
      </c>
      <c r="H643" t="s">
        <v>116</v>
      </c>
    </row>
    <row r="644" spans="2:8">
      <c r="B644" t="s">
        <v>341</v>
      </c>
      <c r="C644" s="2" t="s">
        <v>85</v>
      </c>
      <c r="D644" s="3">
        <v>44259.75</v>
      </c>
      <c r="E644" t="s">
        <v>28</v>
      </c>
      <c r="F644" t="s">
        <v>29</v>
      </c>
      <c r="G644" t="s">
        <v>34</v>
      </c>
      <c r="H644" t="s">
        <v>35</v>
      </c>
    </row>
    <row r="645" spans="2:8">
      <c r="B645" t="s">
        <v>342</v>
      </c>
      <c r="C645" s="2" t="s">
        <v>85</v>
      </c>
      <c r="D645" s="3">
        <v>44259.75</v>
      </c>
      <c r="E645" t="s">
        <v>8</v>
      </c>
      <c r="F645" t="s">
        <v>9</v>
      </c>
      <c r="G645" t="s">
        <v>33</v>
      </c>
      <c r="H645" t="s">
        <v>35</v>
      </c>
    </row>
    <row r="646" spans="2:8">
      <c r="B646" t="s">
        <v>343</v>
      </c>
      <c r="C646" s="2" t="s">
        <v>85</v>
      </c>
      <c r="D646" s="3">
        <v>44259.84375</v>
      </c>
      <c r="E646" t="s">
        <v>18</v>
      </c>
      <c r="F646" t="s">
        <v>19</v>
      </c>
      <c r="G646" t="s">
        <v>43</v>
      </c>
      <c r="H646" t="s">
        <v>35</v>
      </c>
    </row>
    <row r="647" spans="2:8">
      <c r="B647" t="s">
        <v>344</v>
      </c>
      <c r="C647" s="2" t="s">
        <v>82</v>
      </c>
      <c r="D647" s="3">
        <v>44261.520833333299</v>
      </c>
      <c r="E647" t="s">
        <v>81</v>
      </c>
      <c r="F647" t="s">
        <v>66</v>
      </c>
      <c r="G647" t="s">
        <v>10</v>
      </c>
      <c r="H647" t="s">
        <v>84</v>
      </c>
    </row>
    <row r="648" spans="2:8">
      <c r="B648" t="s">
        <v>345</v>
      </c>
      <c r="C648" s="2" t="s">
        <v>82</v>
      </c>
      <c r="D648" s="3">
        <v>44261.625</v>
      </c>
      <c r="E648" t="s">
        <v>37</v>
      </c>
      <c r="F648" t="s">
        <v>38</v>
      </c>
      <c r="G648" t="s">
        <v>15</v>
      </c>
      <c r="H648" t="s">
        <v>26</v>
      </c>
    </row>
    <row r="649" spans="2:8">
      <c r="B649" t="s">
        <v>346</v>
      </c>
      <c r="C649" s="2" t="s">
        <v>82</v>
      </c>
      <c r="D649" s="3">
        <v>44261.729166666701</v>
      </c>
      <c r="E649" t="s">
        <v>69</v>
      </c>
      <c r="F649" t="s">
        <v>70</v>
      </c>
      <c r="G649" t="s">
        <v>39</v>
      </c>
      <c r="H649" t="s">
        <v>116</v>
      </c>
    </row>
    <row r="650" spans="2:8">
      <c r="B650" t="s">
        <v>347</v>
      </c>
      <c r="C650" s="2" t="s">
        <v>82</v>
      </c>
      <c r="D650" s="3">
        <v>44261.833333333299</v>
      </c>
      <c r="E650" t="s">
        <v>41</v>
      </c>
      <c r="F650" t="s">
        <v>42</v>
      </c>
      <c r="G650" t="s">
        <v>30</v>
      </c>
      <c r="H650" t="s">
        <v>77</v>
      </c>
    </row>
    <row r="651" spans="2:8">
      <c r="B651" t="s">
        <v>348</v>
      </c>
      <c r="C651" s="2" t="s">
        <v>82</v>
      </c>
      <c r="D651" s="3">
        <v>44262.5</v>
      </c>
      <c r="E651" t="s">
        <v>28</v>
      </c>
      <c r="F651" t="s">
        <v>29</v>
      </c>
      <c r="G651" t="s">
        <v>25</v>
      </c>
      <c r="H651" t="s">
        <v>116</v>
      </c>
    </row>
    <row r="652" spans="2:8">
      <c r="B652" t="s">
        <v>349</v>
      </c>
      <c r="C652" s="2" t="s">
        <v>82</v>
      </c>
      <c r="D652" s="3">
        <v>44262.583333333299</v>
      </c>
      <c r="E652" t="s">
        <v>18</v>
      </c>
      <c r="F652" t="s">
        <v>19</v>
      </c>
      <c r="G652" t="s">
        <v>9</v>
      </c>
      <c r="H652" t="s">
        <v>35</v>
      </c>
    </row>
    <row r="653" spans="2:8">
      <c r="B653" t="s">
        <v>350</v>
      </c>
      <c r="C653" s="2" t="s">
        <v>82</v>
      </c>
      <c r="D653" s="3">
        <v>44262.6875</v>
      </c>
      <c r="E653" t="s">
        <v>86</v>
      </c>
      <c r="F653" t="s">
        <v>73</v>
      </c>
      <c r="G653" t="s">
        <v>53</v>
      </c>
      <c r="H653" t="s">
        <v>26</v>
      </c>
    </row>
    <row r="654" spans="2:8">
      <c r="B654" t="s">
        <v>351</v>
      </c>
      <c r="C654" s="2" t="s">
        <v>82</v>
      </c>
      <c r="D654" s="3">
        <v>44262.802083333299</v>
      </c>
      <c r="E654" t="s">
        <v>32</v>
      </c>
      <c r="F654" t="s">
        <v>33</v>
      </c>
      <c r="G654" t="s">
        <v>14</v>
      </c>
      <c r="H654" t="s">
        <v>143</v>
      </c>
    </row>
    <row r="655" spans="2:8">
      <c r="B655" t="s">
        <v>352</v>
      </c>
      <c r="C655" s="2" t="s">
        <v>82</v>
      </c>
      <c r="D655" s="3">
        <v>44263.75</v>
      </c>
      <c r="E655" t="s">
        <v>63</v>
      </c>
      <c r="F655" t="s">
        <v>43</v>
      </c>
      <c r="G655" t="s">
        <v>34</v>
      </c>
      <c r="H655" t="s">
        <v>98</v>
      </c>
    </row>
    <row r="656" spans="2:8">
      <c r="B656" t="s">
        <v>353</v>
      </c>
      <c r="C656" s="2" t="s">
        <v>82</v>
      </c>
      <c r="D656" s="3">
        <v>44263.833333333299</v>
      </c>
      <c r="E656" t="s">
        <v>23</v>
      </c>
      <c r="F656" t="s">
        <v>24</v>
      </c>
      <c r="G656" t="s">
        <v>20</v>
      </c>
      <c r="H656" t="s">
        <v>98</v>
      </c>
    </row>
    <row r="657" spans="2:8">
      <c r="B657" t="s">
        <v>354</v>
      </c>
      <c r="C657" s="2" t="s">
        <v>82</v>
      </c>
      <c r="D657" s="3">
        <v>44265.75</v>
      </c>
      <c r="E657" t="s">
        <v>86</v>
      </c>
      <c r="F657" t="s">
        <v>73</v>
      </c>
      <c r="G657" t="s">
        <v>15</v>
      </c>
      <c r="H657" t="s">
        <v>48</v>
      </c>
    </row>
    <row r="658" spans="2:8">
      <c r="B658" t="s">
        <v>355</v>
      </c>
      <c r="C658" s="2" t="s">
        <v>83</v>
      </c>
      <c r="D658" s="3">
        <v>44267.833333333299</v>
      </c>
      <c r="E658" t="s">
        <v>61</v>
      </c>
      <c r="F658" t="s">
        <v>25</v>
      </c>
      <c r="G658" t="s">
        <v>70</v>
      </c>
      <c r="H658" t="s">
        <v>84</v>
      </c>
    </row>
    <row r="659" spans="2:8">
      <c r="B659" t="s">
        <v>356</v>
      </c>
      <c r="C659" s="2" t="s">
        <v>83</v>
      </c>
      <c r="D659" s="3">
        <v>44268.520833333299</v>
      </c>
      <c r="E659" t="s">
        <v>50</v>
      </c>
      <c r="F659" t="s">
        <v>20</v>
      </c>
      <c r="G659" t="s">
        <v>43</v>
      </c>
      <c r="H659" t="s">
        <v>116</v>
      </c>
    </row>
    <row r="660" spans="2:8">
      <c r="B660" t="s">
        <v>357</v>
      </c>
      <c r="C660" s="2" t="s">
        <v>83</v>
      </c>
      <c r="D660" s="3">
        <v>44268.625</v>
      </c>
      <c r="E660" t="s">
        <v>13</v>
      </c>
      <c r="F660" t="s">
        <v>14</v>
      </c>
      <c r="G660" t="s">
        <v>29</v>
      </c>
      <c r="H660" t="s">
        <v>16</v>
      </c>
    </row>
    <row r="661" spans="2:8">
      <c r="B661" t="s">
        <v>358</v>
      </c>
      <c r="C661" s="2" t="s">
        <v>83</v>
      </c>
      <c r="D661" s="3">
        <v>44268.729166666701</v>
      </c>
      <c r="E661" t="s">
        <v>47</v>
      </c>
      <c r="F661" t="s">
        <v>34</v>
      </c>
      <c r="G661" t="s">
        <v>66</v>
      </c>
      <c r="H661" t="s">
        <v>77</v>
      </c>
    </row>
    <row r="662" spans="2:8">
      <c r="B662" t="s">
        <v>359</v>
      </c>
      <c r="C662" s="2" t="s">
        <v>83</v>
      </c>
      <c r="D662" s="3">
        <v>44268.833333333299</v>
      </c>
      <c r="E662" t="s">
        <v>8</v>
      </c>
      <c r="F662" t="s">
        <v>9</v>
      </c>
      <c r="G662" t="s">
        <v>73</v>
      </c>
      <c r="H662" t="s">
        <v>11</v>
      </c>
    </row>
    <row r="663" spans="2:8">
      <c r="B663" t="s">
        <v>360</v>
      </c>
      <c r="C663" s="2" t="s">
        <v>83</v>
      </c>
      <c r="D663" s="3">
        <v>44269.5</v>
      </c>
      <c r="E663" t="s">
        <v>58</v>
      </c>
      <c r="F663" t="s">
        <v>15</v>
      </c>
      <c r="G663" t="s">
        <v>42</v>
      </c>
      <c r="H663" t="s">
        <v>77</v>
      </c>
    </row>
    <row r="664" spans="2:8">
      <c r="B664" t="s">
        <v>361</v>
      </c>
      <c r="C664" s="2" t="s">
        <v>83</v>
      </c>
      <c r="D664" s="3">
        <v>44269.583333333299</v>
      </c>
      <c r="E664" t="s">
        <v>65</v>
      </c>
      <c r="F664" t="s">
        <v>30</v>
      </c>
      <c r="G664" t="s">
        <v>38</v>
      </c>
      <c r="H664" t="s">
        <v>164</v>
      </c>
    </row>
    <row r="665" spans="2:8">
      <c r="B665" t="s">
        <v>362</v>
      </c>
      <c r="C665" s="2" t="s">
        <v>83</v>
      </c>
      <c r="D665" s="3">
        <v>44269.6875</v>
      </c>
      <c r="E665" t="s">
        <v>55</v>
      </c>
      <c r="F665" t="s">
        <v>10</v>
      </c>
      <c r="G665" t="s">
        <v>33</v>
      </c>
      <c r="H665" t="s">
        <v>56</v>
      </c>
    </row>
    <row r="666" spans="2:8">
      <c r="B666" t="s">
        <v>363</v>
      </c>
      <c r="C666" s="2" t="s">
        <v>83</v>
      </c>
      <c r="D666" s="3">
        <v>44269.802083333299</v>
      </c>
      <c r="E666" t="s">
        <v>52</v>
      </c>
      <c r="F666" t="s">
        <v>53</v>
      </c>
      <c r="G666" t="s">
        <v>24</v>
      </c>
      <c r="H666" t="s">
        <v>16</v>
      </c>
    </row>
    <row r="667" spans="2:8">
      <c r="B667" t="s">
        <v>364</v>
      </c>
      <c r="C667" s="2" t="s">
        <v>83</v>
      </c>
      <c r="D667" s="3">
        <v>44270.833333333299</v>
      </c>
      <c r="E667" t="s">
        <v>72</v>
      </c>
      <c r="F667" t="s">
        <v>39</v>
      </c>
      <c r="G667" t="s">
        <v>19</v>
      </c>
      <c r="H667" t="s">
        <v>35</v>
      </c>
    </row>
    <row r="668" spans="2:8">
      <c r="B668" t="s">
        <v>365</v>
      </c>
      <c r="C668" s="2" t="s">
        <v>78</v>
      </c>
      <c r="D668" s="3">
        <v>44274.833333333299</v>
      </c>
      <c r="E668" t="s">
        <v>8</v>
      </c>
      <c r="F668" t="s">
        <v>9</v>
      </c>
      <c r="G668" t="s">
        <v>20</v>
      </c>
      <c r="H668" t="s">
        <v>77</v>
      </c>
    </row>
    <row r="669" spans="2:8">
      <c r="B669" t="s">
        <v>366</v>
      </c>
      <c r="C669" s="2" t="s">
        <v>78</v>
      </c>
      <c r="D669" s="3">
        <v>44275.833333333299</v>
      </c>
      <c r="E669" t="s">
        <v>41</v>
      </c>
      <c r="F669" t="s">
        <v>42</v>
      </c>
      <c r="G669" t="s">
        <v>25</v>
      </c>
      <c r="H669" t="s">
        <v>158</v>
      </c>
    </row>
    <row r="670" spans="2:8">
      <c r="B670" t="s">
        <v>367</v>
      </c>
      <c r="C670" s="2" t="s">
        <v>78</v>
      </c>
      <c r="D670" s="3">
        <v>44276.625</v>
      </c>
      <c r="E670" t="s">
        <v>23</v>
      </c>
      <c r="F670" t="s">
        <v>24</v>
      </c>
      <c r="G670" t="s">
        <v>10</v>
      </c>
      <c r="H670" t="s">
        <v>79</v>
      </c>
    </row>
    <row r="671" spans="2:8">
      <c r="B671" t="s">
        <v>368</v>
      </c>
      <c r="C671" s="2" t="s">
        <v>78</v>
      </c>
      <c r="D671" s="3">
        <v>44276.8125</v>
      </c>
      <c r="E671" t="s">
        <v>69</v>
      </c>
      <c r="F671" t="s">
        <v>70</v>
      </c>
      <c r="G671" t="s">
        <v>33</v>
      </c>
      <c r="H671" t="s">
        <v>26</v>
      </c>
    </row>
    <row r="672" spans="2:8">
      <c r="B672" t="s">
        <v>369</v>
      </c>
      <c r="C672" s="2" t="s">
        <v>87</v>
      </c>
      <c r="D672" s="3">
        <v>44289.520833333299</v>
      </c>
      <c r="E672" t="s">
        <v>63</v>
      </c>
      <c r="F672" t="s">
        <v>43</v>
      </c>
      <c r="G672" t="s">
        <v>29</v>
      </c>
      <c r="H672" t="s">
        <v>59</v>
      </c>
    </row>
    <row r="673" spans="2:8">
      <c r="B673" t="s">
        <v>370</v>
      </c>
      <c r="C673" s="2" t="s">
        <v>87</v>
      </c>
      <c r="D673" s="3">
        <v>44289.625</v>
      </c>
      <c r="E673" t="s">
        <v>50</v>
      </c>
      <c r="F673" t="s">
        <v>20</v>
      </c>
      <c r="G673" t="s">
        <v>38</v>
      </c>
      <c r="H673" t="s">
        <v>56</v>
      </c>
    </row>
    <row r="674" spans="2:8">
      <c r="B674" t="s">
        <v>371</v>
      </c>
      <c r="C674" s="2" t="s">
        <v>87</v>
      </c>
      <c r="D674" s="3">
        <v>44289.729166666701</v>
      </c>
      <c r="E674" t="s">
        <v>65</v>
      </c>
      <c r="F674" t="s">
        <v>30</v>
      </c>
      <c r="G674" t="s">
        <v>73</v>
      </c>
      <c r="H674" t="s">
        <v>26</v>
      </c>
    </row>
    <row r="675" spans="2:8">
      <c r="B675" t="s">
        <v>372</v>
      </c>
      <c r="C675" s="2" t="s">
        <v>87</v>
      </c>
      <c r="D675" s="3">
        <v>44289.833333333299</v>
      </c>
      <c r="E675" t="s">
        <v>55</v>
      </c>
      <c r="F675" t="s">
        <v>10</v>
      </c>
      <c r="G675" t="s">
        <v>19</v>
      </c>
      <c r="H675" t="s">
        <v>11</v>
      </c>
    </row>
    <row r="676" spans="2:8">
      <c r="B676" t="s">
        <v>373</v>
      </c>
      <c r="C676" s="2" t="s">
        <v>87</v>
      </c>
      <c r="D676" s="3">
        <v>44290.5</v>
      </c>
      <c r="E676" t="s">
        <v>58</v>
      </c>
      <c r="F676" t="s">
        <v>15</v>
      </c>
      <c r="G676" t="s">
        <v>66</v>
      </c>
      <c r="H676" t="s">
        <v>267</v>
      </c>
    </row>
    <row r="677" spans="2:8">
      <c r="B677" t="s">
        <v>374</v>
      </c>
      <c r="C677" s="2" t="s">
        <v>87</v>
      </c>
      <c r="D677" s="3">
        <v>44290.586805555598</v>
      </c>
      <c r="E677" t="s">
        <v>61</v>
      </c>
      <c r="F677" t="s">
        <v>25</v>
      </c>
      <c r="G677" t="s">
        <v>33</v>
      </c>
      <c r="H677" t="s">
        <v>106</v>
      </c>
    </row>
    <row r="678" spans="2:8">
      <c r="B678" t="s">
        <v>375</v>
      </c>
      <c r="C678" s="2" t="s">
        <v>87</v>
      </c>
      <c r="D678" s="3">
        <v>44290.6875</v>
      </c>
      <c r="E678" t="s">
        <v>69</v>
      </c>
      <c r="F678" t="s">
        <v>70</v>
      </c>
      <c r="G678" t="s">
        <v>9</v>
      </c>
      <c r="H678" t="s">
        <v>91</v>
      </c>
    </row>
    <row r="679" spans="2:8">
      <c r="B679" t="s">
        <v>376</v>
      </c>
      <c r="C679" s="2" t="s">
        <v>87</v>
      </c>
      <c r="D679" s="3">
        <v>44290.8125</v>
      </c>
      <c r="E679" t="s">
        <v>52</v>
      </c>
      <c r="F679" t="s">
        <v>53</v>
      </c>
      <c r="G679" t="s">
        <v>42</v>
      </c>
      <c r="H679" t="s">
        <v>56</v>
      </c>
    </row>
    <row r="680" spans="2:8">
      <c r="B680" t="s">
        <v>377</v>
      </c>
      <c r="C680" s="2" t="s">
        <v>87</v>
      </c>
      <c r="D680" s="3">
        <v>44291.75</v>
      </c>
      <c r="E680" t="s">
        <v>47</v>
      </c>
      <c r="F680" t="s">
        <v>34</v>
      </c>
      <c r="G680" t="s">
        <v>14</v>
      </c>
      <c r="H680" t="s">
        <v>84</v>
      </c>
    </row>
    <row r="681" spans="2:8">
      <c r="B681" t="s">
        <v>378</v>
      </c>
      <c r="C681" s="2" t="s">
        <v>87</v>
      </c>
      <c r="D681" s="3">
        <v>44291.84375</v>
      </c>
      <c r="E681" t="s">
        <v>72</v>
      </c>
      <c r="F681" t="s">
        <v>39</v>
      </c>
      <c r="G681" t="s">
        <v>24</v>
      </c>
      <c r="H681" t="s">
        <v>75</v>
      </c>
    </row>
    <row r="682" spans="2:8">
      <c r="B682" t="s">
        <v>379</v>
      </c>
      <c r="C682" s="2" t="s">
        <v>99</v>
      </c>
      <c r="D682" s="3">
        <v>44295.833333333299</v>
      </c>
      <c r="E682" t="s">
        <v>8</v>
      </c>
      <c r="F682" t="s">
        <v>9</v>
      </c>
      <c r="G682" t="s">
        <v>39</v>
      </c>
      <c r="H682" t="s">
        <v>35</v>
      </c>
    </row>
    <row r="683" spans="2:8">
      <c r="B683" t="s">
        <v>380</v>
      </c>
      <c r="C683" s="2" t="s">
        <v>99</v>
      </c>
      <c r="D683" s="3">
        <v>44296.520833333299</v>
      </c>
      <c r="E683" t="s">
        <v>86</v>
      </c>
      <c r="F683" t="s">
        <v>73</v>
      </c>
      <c r="G683" t="s">
        <v>20</v>
      </c>
      <c r="H683" t="s">
        <v>77</v>
      </c>
    </row>
    <row r="684" spans="2:8">
      <c r="B684" t="s">
        <v>381</v>
      </c>
      <c r="C684" s="2" t="s">
        <v>99</v>
      </c>
      <c r="D684" s="3">
        <v>44296.625</v>
      </c>
      <c r="E684" t="s">
        <v>18</v>
      </c>
      <c r="F684" t="s">
        <v>19</v>
      </c>
      <c r="G684" t="s">
        <v>70</v>
      </c>
      <c r="H684" t="s">
        <v>56</v>
      </c>
    </row>
    <row r="685" spans="2:8">
      <c r="B685" t="s">
        <v>382</v>
      </c>
      <c r="C685" s="2" t="s">
        <v>99</v>
      </c>
      <c r="D685" s="3">
        <v>44296.729166666701</v>
      </c>
      <c r="E685" t="s">
        <v>13</v>
      </c>
      <c r="F685" t="s">
        <v>14</v>
      </c>
      <c r="G685" t="s">
        <v>43</v>
      </c>
      <c r="H685" t="s">
        <v>110</v>
      </c>
    </row>
    <row r="686" spans="2:8">
      <c r="B686" t="s">
        <v>383</v>
      </c>
      <c r="C686" s="2" t="s">
        <v>99</v>
      </c>
      <c r="D686" s="3">
        <v>44297.5</v>
      </c>
      <c r="E686" t="s">
        <v>81</v>
      </c>
      <c r="F686" t="s">
        <v>66</v>
      </c>
      <c r="G686" t="s">
        <v>25</v>
      </c>
      <c r="H686" t="s">
        <v>77</v>
      </c>
    </row>
    <row r="687" spans="2:8">
      <c r="B687" t="s">
        <v>384</v>
      </c>
      <c r="C687" s="2" t="s">
        <v>99</v>
      </c>
      <c r="D687" s="3">
        <v>44297.586805555598</v>
      </c>
      <c r="E687" t="s">
        <v>23</v>
      </c>
      <c r="F687" t="s">
        <v>24</v>
      </c>
      <c r="G687" t="s">
        <v>30</v>
      </c>
      <c r="H687" t="s">
        <v>267</v>
      </c>
    </row>
    <row r="688" spans="2:8">
      <c r="B688" t="s">
        <v>385</v>
      </c>
      <c r="C688" s="2" t="s">
        <v>99</v>
      </c>
      <c r="D688" s="3">
        <v>44297.6875</v>
      </c>
      <c r="E688" t="s">
        <v>32</v>
      </c>
      <c r="F688" t="s">
        <v>33</v>
      </c>
      <c r="G688" t="s">
        <v>53</v>
      </c>
      <c r="H688" t="s">
        <v>44</v>
      </c>
    </row>
    <row r="689" spans="2:8">
      <c r="B689" t="s">
        <v>386</v>
      </c>
      <c r="C689" s="2" t="s">
        <v>99</v>
      </c>
      <c r="D689" s="3">
        <v>44297.791666666701</v>
      </c>
      <c r="E689" t="s">
        <v>37</v>
      </c>
      <c r="F689" t="s">
        <v>38</v>
      </c>
      <c r="G689" t="s">
        <v>10</v>
      </c>
      <c r="H689" t="s">
        <v>11</v>
      </c>
    </row>
    <row r="690" spans="2:8">
      <c r="B690" t="s">
        <v>387</v>
      </c>
      <c r="C690" s="2" t="s">
        <v>99</v>
      </c>
      <c r="D690" s="3">
        <v>44298.75</v>
      </c>
      <c r="E690" t="s">
        <v>28</v>
      </c>
      <c r="F690" t="s">
        <v>29</v>
      </c>
      <c r="G690" t="s">
        <v>15</v>
      </c>
      <c r="H690" t="s">
        <v>158</v>
      </c>
    </row>
    <row r="691" spans="2:8">
      <c r="B691" t="s">
        <v>388</v>
      </c>
      <c r="C691" s="2" t="s">
        <v>99</v>
      </c>
      <c r="D691" s="3">
        <v>44298.84375</v>
      </c>
      <c r="E691" t="s">
        <v>41</v>
      </c>
      <c r="F691" t="s">
        <v>42</v>
      </c>
      <c r="G691" t="s">
        <v>34</v>
      </c>
      <c r="H691" t="s">
        <v>116</v>
      </c>
    </row>
    <row r="692" spans="2:8">
      <c r="B692" t="s">
        <v>389</v>
      </c>
      <c r="C692" s="2" t="s">
        <v>103</v>
      </c>
      <c r="D692" s="3">
        <v>44302.833333333299</v>
      </c>
      <c r="E692" t="s">
        <v>47</v>
      </c>
      <c r="F692" t="s">
        <v>34</v>
      </c>
      <c r="G692" t="s">
        <v>33</v>
      </c>
      <c r="H692" t="s">
        <v>106</v>
      </c>
    </row>
    <row r="693" spans="2:8">
      <c r="B693" t="s">
        <v>390</v>
      </c>
      <c r="C693" s="2" t="s">
        <v>103</v>
      </c>
      <c r="D693" s="3">
        <v>44303.520833333299</v>
      </c>
      <c r="E693" t="s">
        <v>61</v>
      </c>
      <c r="F693" t="s">
        <v>25</v>
      </c>
      <c r="G693" t="s">
        <v>24</v>
      </c>
      <c r="H693" t="s">
        <v>267</v>
      </c>
    </row>
    <row r="694" spans="2:8">
      <c r="B694" t="s">
        <v>391</v>
      </c>
      <c r="C694" s="2" t="s">
        <v>103</v>
      </c>
      <c r="D694" s="3">
        <v>44303.84375</v>
      </c>
      <c r="E694" t="s">
        <v>72</v>
      </c>
      <c r="F694" t="s">
        <v>39</v>
      </c>
      <c r="G694" t="s">
        <v>38</v>
      </c>
      <c r="H694" t="s">
        <v>16</v>
      </c>
    </row>
    <row r="695" spans="2:8">
      <c r="B695" t="s">
        <v>392</v>
      </c>
      <c r="C695" s="2" t="s">
        <v>103</v>
      </c>
      <c r="D695" s="3">
        <v>44304.5625</v>
      </c>
      <c r="E695" t="s">
        <v>55</v>
      </c>
      <c r="F695" t="s">
        <v>10</v>
      </c>
      <c r="G695" t="s">
        <v>9</v>
      </c>
      <c r="H695" t="s">
        <v>84</v>
      </c>
    </row>
    <row r="696" spans="2:8">
      <c r="B696" t="s">
        <v>393</v>
      </c>
      <c r="C696" s="2" t="s">
        <v>103</v>
      </c>
      <c r="D696" s="3">
        <v>44304.666666666701</v>
      </c>
      <c r="E696" t="s">
        <v>52</v>
      </c>
      <c r="F696" t="s">
        <v>53</v>
      </c>
      <c r="G696" t="s">
        <v>66</v>
      </c>
      <c r="H696" t="s">
        <v>91</v>
      </c>
    </row>
    <row r="697" spans="2:8">
      <c r="B697" t="s">
        <v>394</v>
      </c>
      <c r="C697" s="2" t="s">
        <v>103</v>
      </c>
      <c r="D697" s="3">
        <v>44305.833333333299</v>
      </c>
      <c r="E697" t="s">
        <v>50</v>
      </c>
      <c r="F697" t="s">
        <v>20</v>
      </c>
      <c r="G697" t="s">
        <v>19</v>
      </c>
      <c r="H697" t="s">
        <v>84</v>
      </c>
    </row>
    <row r="698" spans="2:8">
      <c r="B698" t="s">
        <v>395</v>
      </c>
      <c r="C698" s="2" t="s">
        <v>103</v>
      </c>
      <c r="D698" s="3">
        <v>44306.84375</v>
      </c>
      <c r="E698" t="s">
        <v>63</v>
      </c>
      <c r="F698" t="s">
        <v>43</v>
      </c>
      <c r="G698" t="s">
        <v>42</v>
      </c>
      <c r="H698" t="s">
        <v>116</v>
      </c>
    </row>
    <row r="699" spans="2:8">
      <c r="B699" t="s">
        <v>396</v>
      </c>
      <c r="C699" s="2" t="s">
        <v>103</v>
      </c>
      <c r="D699" s="3">
        <v>44307.75</v>
      </c>
      <c r="E699" t="s">
        <v>32</v>
      </c>
      <c r="F699" t="s">
        <v>33</v>
      </c>
      <c r="G699" t="s">
        <v>15</v>
      </c>
      <c r="H699" t="s">
        <v>56</v>
      </c>
    </row>
    <row r="700" spans="2:8">
      <c r="B700" t="s">
        <v>397</v>
      </c>
      <c r="C700" s="2" t="s">
        <v>103</v>
      </c>
      <c r="D700" s="3">
        <v>44307.84375</v>
      </c>
      <c r="E700" t="s">
        <v>69</v>
      </c>
      <c r="F700" t="s">
        <v>70</v>
      </c>
      <c r="G700" t="s">
        <v>73</v>
      </c>
      <c r="H700" t="s">
        <v>77</v>
      </c>
    </row>
    <row r="701" spans="2:8">
      <c r="B701" t="s">
        <v>398</v>
      </c>
      <c r="C701" s="2" t="s">
        <v>103</v>
      </c>
      <c r="D701" s="3">
        <v>44308.833333333299</v>
      </c>
      <c r="E701" t="s">
        <v>65</v>
      </c>
      <c r="F701" t="s">
        <v>30</v>
      </c>
      <c r="G701" t="s">
        <v>29</v>
      </c>
      <c r="H701" t="s">
        <v>158</v>
      </c>
    </row>
    <row r="702" spans="2:8">
      <c r="B702" t="s">
        <v>399</v>
      </c>
      <c r="C702" s="2" t="s">
        <v>92</v>
      </c>
      <c r="D702" s="3">
        <v>44309.833333333299</v>
      </c>
      <c r="E702" t="s">
        <v>55</v>
      </c>
      <c r="F702" t="s">
        <v>10</v>
      </c>
      <c r="G702" t="s">
        <v>34</v>
      </c>
      <c r="H702" t="s">
        <v>35</v>
      </c>
    </row>
    <row r="703" spans="2:8">
      <c r="B703" t="s">
        <v>400</v>
      </c>
      <c r="C703" s="2" t="s">
        <v>92</v>
      </c>
      <c r="D703" s="3">
        <v>44310.520833333299</v>
      </c>
      <c r="E703" t="s">
        <v>18</v>
      </c>
      <c r="F703" t="s">
        <v>19</v>
      </c>
      <c r="G703" t="s">
        <v>25</v>
      </c>
      <c r="H703" t="s">
        <v>84</v>
      </c>
    </row>
    <row r="704" spans="2:8">
      <c r="B704" t="s">
        <v>401</v>
      </c>
      <c r="C704" s="2" t="s">
        <v>92</v>
      </c>
      <c r="D704" s="3">
        <v>44310.729166666701</v>
      </c>
      <c r="E704" t="s">
        <v>23</v>
      </c>
      <c r="F704" t="s">
        <v>24</v>
      </c>
      <c r="G704" t="s">
        <v>43</v>
      </c>
      <c r="H704" t="s">
        <v>35</v>
      </c>
    </row>
    <row r="705" spans="2:8">
      <c r="B705" t="s">
        <v>402</v>
      </c>
      <c r="C705" s="2" t="s">
        <v>92</v>
      </c>
      <c r="D705" s="3">
        <v>44310.833333333299</v>
      </c>
      <c r="E705" t="s">
        <v>37</v>
      </c>
      <c r="F705" t="s">
        <v>38</v>
      </c>
      <c r="G705" t="s">
        <v>42</v>
      </c>
      <c r="H705" t="s">
        <v>16</v>
      </c>
    </row>
    <row r="706" spans="2:8">
      <c r="B706" t="s">
        <v>403</v>
      </c>
      <c r="C706" s="2" t="s">
        <v>92</v>
      </c>
      <c r="D706" s="3">
        <v>44311.5</v>
      </c>
      <c r="E706" t="s">
        <v>72</v>
      </c>
      <c r="F706" t="s">
        <v>39</v>
      </c>
      <c r="G706" t="s">
        <v>66</v>
      </c>
      <c r="H706" t="s">
        <v>239</v>
      </c>
    </row>
    <row r="707" spans="2:8">
      <c r="B707" t="s">
        <v>404</v>
      </c>
      <c r="C707" s="2" t="s">
        <v>92</v>
      </c>
      <c r="D707" s="3">
        <v>44311.583333333299</v>
      </c>
      <c r="E707" t="s">
        <v>50</v>
      </c>
      <c r="F707" t="s">
        <v>20</v>
      </c>
      <c r="G707" t="s">
        <v>53</v>
      </c>
      <c r="H707" t="s">
        <v>116</v>
      </c>
    </row>
    <row r="708" spans="2:8">
      <c r="B708" t="s">
        <v>405</v>
      </c>
      <c r="C708" s="2" t="s">
        <v>92</v>
      </c>
      <c r="D708" s="3">
        <v>44311.791666666701</v>
      </c>
      <c r="E708" t="s">
        <v>69</v>
      </c>
      <c r="F708" t="s">
        <v>70</v>
      </c>
      <c r="G708" t="s">
        <v>29</v>
      </c>
      <c r="H708" t="s">
        <v>106</v>
      </c>
    </row>
    <row r="709" spans="2:8">
      <c r="B709" t="s">
        <v>406</v>
      </c>
      <c r="C709" s="2" t="s">
        <v>92</v>
      </c>
      <c r="D709" s="3">
        <v>44312.833333333299</v>
      </c>
      <c r="E709" t="s">
        <v>65</v>
      </c>
      <c r="F709" t="s">
        <v>30</v>
      </c>
      <c r="G709" t="s">
        <v>14</v>
      </c>
      <c r="H709" t="s">
        <v>56</v>
      </c>
    </row>
    <row r="710" spans="2:8">
      <c r="B710" t="s">
        <v>407</v>
      </c>
      <c r="C710" s="2" t="s">
        <v>93</v>
      </c>
      <c r="D710" s="3">
        <v>44316.833333333299</v>
      </c>
      <c r="E710" t="s">
        <v>58</v>
      </c>
      <c r="F710" t="s">
        <v>15</v>
      </c>
      <c r="G710" t="s">
        <v>30</v>
      </c>
      <c r="H710" t="s">
        <v>84</v>
      </c>
    </row>
    <row r="711" spans="2:8">
      <c r="B711" t="s">
        <v>408</v>
      </c>
      <c r="C711" s="2" t="s">
        <v>93</v>
      </c>
      <c r="D711" s="3">
        <v>44317.520833333299</v>
      </c>
      <c r="E711" t="s">
        <v>13</v>
      </c>
      <c r="F711" t="s">
        <v>14</v>
      </c>
      <c r="G711" t="s">
        <v>73</v>
      </c>
      <c r="H711" t="s">
        <v>26</v>
      </c>
    </row>
    <row r="712" spans="2:8">
      <c r="B712" t="s">
        <v>409</v>
      </c>
      <c r="C712" s="2" t="s">
        <v>93</v>
      </c>
      <c r="D712" s="3">
        <v>44317.625</v>
      </c>
      <c r="E712" t="s">
        <v>41</v>
      </c>
      <c r="F712" t="s">
        <v>42</v>
      </c>
      <c r="G712" t="s">
        <v>20</v>
      </c>
      <c r="H712" t="s">
        <v>98</v>
      </c>
    </row>
    <row r="713" spans="2:8">
      <c r="B713" t="s">
        <v>410</v>
      </c>
      <c r="C713" s="2" t="s">
        <v>93</v>
      </c>
      <c r="D713" s="3">
        <v>44317.729166666701</v>
      </c>
      <c r="E713" t="s">
        <v>63</v>
      </c>
      <c r="F713" t="s">
        <v>43</v>
      </c>
      <c r="G713" t="s">
        <v>9</v>
      </c>
      <c r="H713" t="s">
        <v>98</v>
      </c>
    </row>
    <row r="714" spans="2:8">
      <c r="B714" t="s">
        <v>411</v>
      </c>
      <c r="C714" s="2" t="s">
        <v>93</v>
      </c>
      <c r="D714" s="3">
        <v>44317.833333333299</v>
      </c>
      <c r="E714" t="s">
        <v>47</v>
      </c>
      <c r="F714" t="s">
        <v>34</v>
      </c>
      <c r="G714" t="s">
        <v>70</v>
      </c>
      <c r="H714" t="s">
        <v>77</v>
      </c>
    </row>
    <row r="715" spans="2:8">
      <c r="B715" t="s">
        <v>412</v>
      </c>
      <c r="C715" s="2" t="s">
        <v>93</v>
      </c>
      <c r="D715" s="3">
        <v>44318.583333333299</v>
      </c>
      <c r="E715" t="s">
        <v>61</v>
      </c>
      <c r="F715" t="s">
        <v>25</v>
      </c>
      <c r="G715" t="s">
        <v>10</v>
      </c>
      <c r="H715" t="s">
        <v>26</v>
      </c>
    </row>
    <row r="716" spans="2:8">
      <c r="B716" t="s">
        <v>413</v>
      </c>
      <c r="C716" s="2" t="s">
        <v>93</v>
      </c>
      <c r="D716" s="3">
        <v>44318.802083333299</v>
      </c>
      <c r="E716" t="s">
        <v>32</v>
      </c>
      <c r="F716" t="s">
        <v>33</v>
      </c>
      <c r="G716" t="s">
        <v>38</v>
      </c>
      <c r="H716" t="s">
        <v>88</v>
      </c>
    </row>
    <row r="717" spans="2:8">
      <c r="B717" t="s">
        <v>414</v>
      </c>
      <c r="C717" s="2" t="s">
        <v>93</v>
      </c>
      <c r="D717" s="3">
        <v>44319.75</v>
      </c>
      <c r="E717" t="s">
        <v>28</v>
      </c>
      <c r="F717" t="s">
        <v>29</v>
      </c>
      <c r="G717" t="s">
        <v>39</v>
      </c>
      <c r="H717" t="s">
        <v>84</v>
      </c>
    </row>
    <row r="718" spans="2:8">
      <c r="B718" t="s">
        <v>415</v>
      </c>
      <c r="C718" s="2" t="s">
        <v>93</v>
      </c>
      <c r="D718" s="3">
        <v>44319.84375</v>
      </c>
      <c r="E718" t="s">
        <v>81</v>
      </c>
      <c r="F718" t="s">
        <v>66</v>
      </c>
      <c r="G718" t="s">
        <v>24</v>
      </c>
      <c r="H718" t="s">
        <v>77</v>
      </c>
    </row>
    <row r="719" spans="2:8">
      <c r="B719" t="s">
        <v>416</v>
      </c>
      <c r="C719" s="2" t="s">
        <v>94</v>
      </c>
      <c r="D719" s="3">
        <v>44323.833333333299</v>
      </c>
      <c r="E719" t="s">
        <v>65</v>
      </c>
      <c r="F719" t="s">
        <v>30</v>
      </c>
      <c r="G719" t="s">
        <v>25</v>
      </c>
      <c r="H719" t="s">
        <v>417</v>
      </c>
    </row>
    <row r="720" spans="2:8">
      <c r="B720" t="s">
        <v>418</v>
      </c>
      <c r="C720" s="2" t="s">
        <v>94</v>
      </c>
      <c r="D720" s="3">
        <v>44324.520833333299</v>
      </c>
      <c r="E720" t="s">
        <v>50</v>
      </c>
      <c r="F720" t="s">
        <v>20</v>
      </c>
      <c r="G720" t="s">
        <v>33</v>
      </c>
      <c r="H720" t="s">
        <v>91</v>
      </c>
    </row>
    <row r="721" spans="2:8">
      <c r="B721" t="s">
        <v>419</v>
      </c>
      <c r="C721" s="2" t="s">
        <v>94</v>
      </c>
      <c r="D721" s="3">
        <v>44324.625</v>
      </c>
      <c r="E721" t="s">
        <v>37</v>
      </c>
      <c r="F721" t="s">
        <v>38</v>
      </c>
      <c r="G721" t="s">
        <v>14</v>
      </c>
      <c r="H721" t="s">
        <v>26</v>
      </c>
    </row>
    <row r="722" spans="2:8">
      <c r="B722" t="s">
        <v>420</v>
      </c>
      <c r="C722" s="2" t="s">
        <v>94</v>
      </c>
      <c r="D722" s="3">
        <v>44324.729166666701</v>
      </c>
      <c r="E722" t="s">
        <v>86</v>
      </c>
      <c r="F722" t="s">
        <v>73</v>
      </c>
      <c r="G722" t="s">
        <v>43</v>
      </c>
      <c r="H722" t="s">
        <v>77</v>
      </c>
    </row>
    <row r="723" spans="2:8">
      <c r="B723" t="s">
        <v>421</v>
      </c>
      <c r="C723" s="2" t="s">
        <v>94</v>
      </c>
      <c r="D723" s="3">
        <v>44324.84375</v>
      </c>
      <c r="E723" t="s">
        <v>18</v>
      </c>
      <c r="F723" t="s">
        <v>19</v>
      </c>
      <c r="G723" t="s">
        <v>15</v>
      </c>
      <c r="H723" t="s">
        <v>98</v>
      </c>
    </row>
    <row r="724" spans="2:8">
      <c r="B724" t="s">
        <v>422</v>
      </c>
      <c r="C724" s="2" t="s">
        <v>94</v>
      </c>
      <c r="D724" s="3">
        <v>44325.5</v>
      </c>
      <c r="E724" t="s">
        <v>72</v>
      </c>
      <c r="F724" t="s">
        <v>39</v>
      </c>
      <c r="G724" t="s">
        <v>42</v>
      </c>
      <c r="H724" t="s">
        <v>56</v>
      </c>
    </row>
    <row r="725" spans="2:8">
      <c r="B725" t="s">
        <v>423</v>
      </c>
      <c r="C725" s="2" t="s">
        <v>94</v>
      </c>
      <c r="D725" s="3">
        <v>44325.586805555598</v>
      </c>
      <c r="E725" t="s">
        <v>69</v>
      </c>
      <c r="F725" t="s">
        <v>70</v>
      </c>
      <c r="G725" t="s">
        <v>53</v>
      </c>
      <c r="H725" t="s">
        <v>44</v>
      </c>
    </row>
    <row r="726" spans="2:8">
      <c r="B726" t="s">
        <v>424</v>
      </c>
      <c r="C726" s="2" t="s">
        <v>94</v>
      </c>
      <c r="D726" s="3">
        <v>44325.6875</v>
      </c>
      <c r="E726" t="s">
        <v>23</v>
      </c>
      <c r="F726" t="s">
        <v>24</v>
      </c>
      <c r="G726" t="s">
        <v>34</v>
      </c>
      <c r="H726" t="s">
        <v>35</v>
      </c>
    </row>
    <row r="727" spans="2:8">
      <c r="B727" t="s">
        <v>425</v>
      </c>
      <c r="C727" s="2" t="s">
        <v>94</v>
      </c>
      <c r="D727" s="3">
        <v>44325.791666666701</v>
      </c>
      <c r="E727" t="s">
        <v>55</v>
      </c>
      <c r="F727" t="s">
        <v>10</v>
      </c>
      <c r="G727" t="s">
        <v>29</v>
      </c>
      <c r="H727" t="s">
        <v>91</v>
      </c>
    </row>
    <row r="728" spans="2:8">
      <c r="B728" t="s">
        <v>426</v>
      </c>
      <c r="C728" s="2" t="s">
        <v>94</v>
      </c>
      <c r="D728" s="3">
        <v>44326.833333333299</v>
      </c>
      <c r="E728" t="s">
        <v>8</v>
      </c>
      <c r="F728" t="s">
        <v>9</v>
      </c>
      <c r="G728" t="s">
        <v>66</v>
      </c>
      <c r="H728" t="s">
        <v>26</v>
      </c>
    </row>
    <row r="729" spans="2:8">
      <c r="B729" t="s">
        <v>427</v>
      </c>
      <c r="C729" s="2" t="s">
        <v>94</v>
      </c>
      <c r="D729" s="3">
        <v>44327.75</v>
      </c>
      <c r="E729" t="s">
        <v>52</v>
      </c>
      <c r="F729" t="s">
        <v>53</v>
      </c>
      <c r="G729" t="s">
        <v>30</v>
      </c>
      <c r="H729" t="s">
        <v>77</v>
      </c>
    </row>
    <row r="730" spans="2:8">
      <c r="B730" t="s">
        <v>428</v>
      </c>
      <c r="C730" s="2" t="s">
        <v>94</v>
      </c>
      <c r="D730" s="3">
        <v>44327.84375</v>
      </c>
      <c r="E730" t="s">
        <v>58</v>
      </c>
      <c r="F730" t="s">
        <v>15</v>
      </c>
      <c r="G730" t="s">
        <v>14</v>
      </c>
      <c r="H730" t="s">
        <v>91</v>
      </c>
    </row>
    <row r="731" spans="2:8">
      <c r="B731" t="s">
        <v>429</v>
      </c>
      <c r="C731" s="2" t="s">
        <v>96</v>
      </c>
      <c r="D731" s="3">
        <v>44328.84375</v>
      </c>
      <c r="E731" t="s">
        <v>63</v>
      </c>
      <c r="F731" t="s">
        <v>43</v>
      </c>
      <c r="G731" t="s">
        <v>10</v>
      </c>
      <c r="H731" t="s">
        <v>35</v>
      </c>
    </row>
    <row r="732" spans="2:8">
      <c r="B732" t="s">
        <v>430</v>
      </c>
      <c r="C732" s="2" t="s">
        <v>96</v>
      </c>
      <c r="D732" s="3">
        <v>44329.75</v>
      </c>
      <c r="E732" t="s">
        <v>69</v>
      </c>
      <c r="F732" t="s">
        <v>70</v>
      </c>
      <c r="G732" t="s">
        <v>34</v>
      </c>
      <c r="H732" t="s">
        <v>116</v>
      </c>
    </row>
    <row r="733" spans="2:8">
      <c r="B733" t="s">
        <v>431</v>
      </c>
      <c r="C733" s="2" t="s">
        <v>96</v>
      </c>
      <c r="D733" s="3">
        <v>44329.84375</v>
      </c>
      <c r="E733" t="s">
        <v>52</v>
      </c>
      <c r="F733" t="s">
        <v>53</v>
      </c>
      <c r="G733" t="s">
        <v>19</v>
      </c>
      <c r="H733" t="s">
        <v>417</v>
      </c>
    </row>
    <row r="734" spans="2:8">
      <c r="B734" t="s">
        <v>432</v>
      </c>
      <c r="C734" s="2" t="s">
        <v>96</v>
      </c>
      <c r="D734" s="3">
        <v>44330.833333333299</v>
      </c>
      <c r="E734" t="s">
        <v>61</v>
      </c>
      <c r="F734" t="s">
        <v>25</v>
      </c>
      <c r="G734" t="s">
        <v>73</v>
      </c>
      <c r="H734" t="s">
        <v>133</v>
      </c>
    </row>
    <row r="735" spans="2:8">
      <c r="B735" t="s">
        <v>433</v>
      </c>
      <c r="C735" s="2" t="s">
        <v>96</v>
      </c>
      <c r="D735" s="3">
        <v>44331.520833333299</v>
      </c>
      <c r="E735" t="s">
        <v>81</v>
      </c>
      <c r="F735" t="s">
        <v>66</v>
      </c>
      <c r="G735" t="s">
        <v>20</v>
      </c>
      <c r="H735" t="s">
        <v>239</v>
      </c>
    </row>
    <row r="736" spans="2:8">
      <c r="B736" t="s">
        <v>434</v>
      </c>
      <c r="C736" s="2" t="s">
        <v>96</v>
      </c>
      <c r="D736" s="3">
        <v>44331.625</v>
      </c>
      <c r="E736" t="s">
        <v>58</v>
      </c>
      <c r="F736" t="s">
        <v>15</v>
      </c>
      <c r="G736" t="s">
        <v>9</v>
      </c>
      <c r="H736" t="s">
        <v>91</v>
      </c>
    </row>
    <row r="737" spans="2:8">
      <c r="B737" t="s">
        <v>435</v>
      </c>
      <c r="C737" s="2" t="s">
        <v>96</v>
      </c>
      <c r="D737" s="3">
        <v>44331.833333333299</v>
      </c>
      <c r="E737" t="s">
        <v>41</v>
      </c>
      <c r="F737" t="s">
        <v>42</v>
      </c>
      <c r="G737" t="s">
        <v>24</v>
      </c>
      <c r="H737" t="s">
        <v>84</v>
      </c>
    </row>
    <row r="738" spans="2:8">
      <c r="B738" t="s">
        <v>436</v>
      </c>
      <c r="C738" s="2" t="s">
        <v>96</v>
      </c>
      <c r="D738" s="3">
        <v>44332.5</v>
      </c>
      <c r="E738" t="s">
        <v>13</v>
      </c>
      <c r="F738" t="s">
        <v>14</v>
      </c>
      <c r="G738" t="s">
        <v>70</v>
      </c>
      <c r="H738" t="s">
        <v>267</v>
      </c>
    </row>
    <row r="739" spans="2:8">
      <c r="B739" t="s">
        <v>437</v>
      </c>
      <c r="C739" s="2" t="s">
        <v>96</v>
      </c>
      <c r="D739" s="3">
        <v>44332.586805555598</v>
      </c>
      <c r="E739" t="s">
        <v>32</v>
      </c>
      <c r="F739" t="s">
        <v>33</v>
      </c>
      <c r="G739" t="s">
        <v>39</v>
      </c>
      <c r="H739" t="s">
        <v>98</v>
      </c>
    </row>
    <row r="740" spans="2:8">
      <c r="B740" t="s">
        <v>438</v>
      </c>
      <c r="C740" s="2" t="s">
        <v>96</v>
      </c>
      <c r="D740" s="3">
        <v>44332.6875</v>
      </c>
      <c r="E740" t="s">
        <v>28</v>
      </c>
      <c r="F740" t="s">
        <v>29</v>
      </c>
      <c r="G740" t="s">
        <v>19</v>
      </c>
      <c r="H740" t="s">
        <v>77</v>
      </c>
    </row>
    <row r="741" spans="2:8">
      <c r="B741" t="s">
        <v>439</v>
      </c>
      <c r="C741" s="2" t="s">
        <v>96</v>
      </c>
      <c r="D741" s="3">
        <v>44332.791666666701</v>
      </c>
      <c r="E741" t="s">
        <v>47</v>
      </c>
      <c r="F741" t="s">
        <v>34</v>
      </c>
      <c r="G741" t="s">
        <v>38</v>
      </c>
      <c r="H741" t="s">
        <v>35</v>
      </c>
    </row>
    <row r="742" spans="2:8">
      <c r="B742" t="s">
        <v>440</v>
      </c>
      <c r="C742" s="2" t="s">
        <v>101</v>
      </c>
      <c r="D742" s="3">
        <v>44334.75</v>
      </c>
      <c r="E742" t="s">
        <v>52</v>
      </c>
      <c r="F742" t="s">
        <v>53</v>
      </c>
      <c r="G742" t="s">
        <v>9</v>
      </c>
      <c r="H742" t="s">
        <v>84</v>
      </c>
    </row>
    <row r="743" spans="2:8">
      <c r="B743" t="s">
        <v>441</v>
      </c>
      <c r="C743" s="2" t="s">
        <v>101</v>
      </c>
      <c r="D743" s="3">
        <v>44334.75</v>
      </c>
      <c r="E743" t="s">
        <v>58</v>
      </c>
      <c r="F743" t="s">
        <v>15</v>
      </c>
      <c r="G743" t="s">
        <v>20</v>
      </c>
      <c r="H743" t="s">
        <v>26</v>
      </c>
    </row>
    <row r="744" spans="2:8">
      <c r="B744" t="s">
        <v>442</v>
      </c>
      <c r="C744" s="2" t="s">
        <v>101</v>
      </c>
      <c r="D744" s="3">
        <v>44334.791666666701</v>
      </c>
      <c r="E744" t="s">
        <v>41</v>
      </c>
      <c r="F744" t="s">
        <v>42</v>
      </c>
      <c r="G744" t="s">
        <v>73</v>
      </c>
      <c r="H744" t="s">
        <v>267</v>
      </c>
    </row>
    <row r="745" spans="2:8">
      <c r="B745" t="s">
        <v>443</v>
      </c>
      <c r="C745" s="2" t="s">
        <v>101</v>
      </c>
      <c r="D745" s="3">
        <v>44334.84375</v>
      </c>
      <c r="E745" t="s">
        <v>63</v>
      </c>
      <c r="F745" t="s">
        <v>43</v>
      </c>
      <c r="G745" t="s">
        <v>30</v>
      </c>
      <c r="H745" t="s">
        <v>56</v>
      </c>
    </row>
    <row r="746" spans="2:8">
      <c r="B746" t="s">
        <v>444</v>
      </c>
      <c r="C746" s="2" t="s">
        <v>101</v>
      </c>
      <c r="D746" s="3">
        <v>44335.75</v>
      </c>
      <c r="E746" t="s">
        <v>47</v>
      </c>
      <c r="F746" t="s">
        <v>34</v>
      </c>
      <c r="G746" t="s">
        <v>39</v>
      </c>
      <c r="H746" t="s">
        <v>16</v>
      </c>
    </row>
    <row r="747" spans="2:8">
      <c r="B747" t="s">
        <v>445</v>
      </c>
      <c r="C747" s="2" t="s">
        <v>101</v>
      </c>
      <c r="D747" s="3">
        <v>44335.75</v>
      </c>
      <c r="E747" t="s">
        <v>61</v>
      </c>
      <c r="F747" t="s">
        <v>25</v>
      </c>
      <c r="G747" t="s">
        <v>38</v>
      </c>
      <c r="H747" t="s">
        <v>16</v>
      </c>
    </row>
    <row r="748" spans="2:8">
      <c r="B748" t="s">
        <v>446</v>
      </c>
      <c r="C748" s="2" t="s">
        <v>101</v>
      </c>
      <c r="D748" s="3">
        <v>44335.75</v>
      </c>
      <c r="E748" t="s">
        <v>32</v>
      </c>
      <c r="F748" t="s">
        <v>33</v>
      </c>
      <c r="G748" t="s">
        <v>70</v>
      </c>
      <c r="H748" t="s">
        <v>77</v>
      </c>
    </row>
    <row r="749" spans="2:8">
      <c r="B749" t="s">
        <v>447</v>
      </c>
      <c r="C749" s="2" t="s">
        <v>101</v>
      </c>
      <c r="D749" s="3">
        <v>44335.791666666701</v>
      </c>
      <c r="E749" t="s">
        <v>13</v>
      </c>
      <c r="F749" t="s">
        <v>14</v>
      </c>
      <c r="G749" t="s">
        <v>10</v>
      </c>
      <c r="H749" t="s">
        <v>44</v>
      </c>
    </row>
    <row r="750" spans="2:8">
      <c r="B750" t="s">
        <v>448</v>
      </c>
      <c r="C750" s="2" t="s">
        <v>101</v>
      </c>
      <c r="D750" s="3">
        <v>44335.84375</v>
      </c>
      <c r="E750" t="s">
        <v>81</v>
      </c>
      <c r="F750" t="s">
        <v>66</v>
      </c>
      <c r="G750" t="s">
        <v>19</v>
      </c>
      <c r="H750" t="s">
        <v>11</v>
      </c>
    </row>
    <row r="751" spans="2:8">
      <c r="B751" t="s">
        <v>449</v>
      </c>
      <c r="C751" s="2" t="s">
        <v>101</v>
      </c>
      <c r="D751" s="3">
        <v>44335.84375</v>
      </c>
      <c r="E751" t="s">
        <v>28</v>
      </c>
      <c r="F751" t="s">
        <v>29</v>
      </c>
      <c r="G751" t="s">
        <v>24</v>
      </c>
      <c r="H751" t="s">
        <v>44</v>
      </c>
    </row>
    <row r="752" spans="2:8">
      <c r="B752" t="s">
        <v>450</v>
      </c>
      <c r="C752" s="2" t="s">
        <v>95</v>
      </c>
      <c r="D752" s="3">
        <v>44339.666666666701</v>
      </c>
      <c r="E752" t="s">
        <v>55</v>
      </c>
      <c r="F752" t="s">
        <v>10</v>
      </c>
      <c r="G752" t="s">
        <v>42</v>
      </c>
      <c r="H752" t="s">
        <v>98</v>
      </c>
    </row>
    <row r="753" spans="2:8">
      <c r="B753" t="s">
        <v>451</v>
      </c>
      <c r="C753" s="2" t="s">
        <v>95</v>
      </c>
      <c r="D753" s="3">
        <v>44339.666666666701</v>
      </c>
      <c r="E753" t="s">
        <v>69</v>
      </c>
      <c r="F753" t="s">
        <v>70</v>
      </c>
      <c r="G753" t="s">
        <v>43</v>
      </c>
      <c r="H753" t="s">
        <v>56</v>
      </c>
    </row>
    <row r="754" spans="2:8">
      <c r="B754" t="s">
        <v>452</v>
      </c>
      <c r="C754" s="2" t="s">
        <v>95</v>
      </c>
      <c r="D754" s="3">
        <v>44339.666666666701</v>
      </c>
      <c r="E754" t="s">
        <v>8</v>
      </c>
      <c r="F754" t="s">
        <v>9</v>
      </c>
      <c r="G754" t="s">
        <v>25</v>
      </c>
      <c r="H754" t="s">
        <v>26</v>
      </c>
    </row>
    <row r="755" spans="2:8">
      <c r="B755" t="s">
        <v>453</v>
      </c>
      <c r="C755" s="2" t="s">
        <v>95</v>
      </c>
      <c r="D755" s="3">
        <v>44339.666666666701</v>
      </c>
      <c r="E755" t="s">
        <v>50</v>
      </c>
      <c r="F755" t="s">
        <v>20</v>
      </c>
      <c r="G755" t="s">
        <v>29</v>
      </c>
      <c r="H755" t="s">
        <v>91</v>
      </c>
    </row>
    <row r="756" spans="2:8">
      <c r="B756" t="s">
        <v>454</v>
      </c>
      <c r="C756" s="2" t="s">
        <v>95</v>
      </c>
      <c r="D756" s="3">
        <v>44339.666666666701</v>
      </c>
      <c r="E756" t="s">
        <v>65</v>
      </c>
      <c r="F756" t="s">
        <v>30</v>
      </c>
      <c r="G756" t="s">
        <v>33</v>
      </c>
      <c r="H756" t="s">
        <v>417</v>
      </c>
    </row>
    <row r="757" spans="2:8">
      <c r="B757" t="s">
        <v>455</v>
      </c>
      <c r="C757" s="2" t="s">
        <v>95</v>
      </c>
      <c r="D757" s="3">
        <v>44339.666666666701</v>
      </c>
      <c r="E757" t="s">
        <v>18</v>
      </c>
      <c r="F757" t="s">
        <v>19</v>
      </c>
      <c r="G757" t="s">
        <v>14</v>
      </c>
      <c r="H757" t="s">
        <v>98</v>
      </c>
    </row>
    <row r="758" spans="2:8">
      <c r="B758" t="s">
        <v>456</v>
      </c>
      <c r="C758" s="2" t="s">
        <v>95</v>
      </c>
      <c r="D758" s="3">
        <v>44339.666666666701</v>
      </c>
      <c r="E758" t="s">
        <v>86</v>
      </c>
      <c r="F758" t="s">
        <v>73</v>
      </c>
      <c r="G758" t="s">
        <v>34</v>
      </c>
      <c r="H758" t="s">
        <v>164</v>
      </c>
    </row>
    <row r="759" spans="2:8">
      <c r="B759" t="s">
        <v>457</v>
      </c>
      <c r="C759" s="2" t="s">
        <v>95</v>
      </c>
      <c r="D759" s="3">
        <v>44339.666666666701</v>
      </c>
      <c r="E759" t="s">
        <v>37</v>
      </c>
      <c r="F759" t="s">
        <v>38</v>
      </c>
      <c r="G759" t="s">
        <v>66</v>
      </c>
      <c r="H759" t="s">
        <v>16</v>
      </c>
    </row>
    <row r="760" spans="2:8">
      <c r="B760" t="s">
        <v>458</v>
      </c>
      <c r="C760" s="2" t="s">
        <v>95</v>
      </c>
      <c r="D760" s="3">
        <v>44339.666666666701</v>
      </c>
      <c r="E760" t="s">
        <v>23</v>
      </c>
      <c r="F760" t="s">
        <v>24</v>
      </c>
      <c r="G760" t="s">
        <v>15</v>
      </c>
      <c r="H760" t="s">
        <v>158</v>
      </c>
    </row>
    <row r="761" spans="2:8">
      <c r="B761" t="s">
        <v>459</v>
      </c>
      <c r="C761" s="2" t="s">
        <v>95</v>
      </c>
      <c r="D761" s="3">
        <v>44339.666666666701</v>
      </c>
      <c r="E761" t="s">
        <v>72</v>
      </c>
      <c r="F761" t="s">
        <v>39</v>
      </c>
      <c r="G761" t="s">
        <v>53</v>
      </c>
      <c r="H761" t="s">
        <v>77</v>
      </c>
    </row>
    <row r="762" spans="2:8">
      <c r="B762" t="s">
        <v>7</v>
      </c>
      <c r="C762" s="2" t="s">
        <v>7</v>
      </c>
      <c r="D762" s="3">
        <v>44421.833333333336</v>
      </c>
      <c r="E762" t="s">
        <v>460</v>
      </c>
      <c r="F762" t="s">
        <v>461</v>
      </c>
      <c r="G762" t="s">
        <v>10</v>
      </c>
      <c r="H762" t="s">
        <v>98</v>
      </c>
    </row>
    <row r="763" spans="2:8">
      <c r="B763" t="s">
        <v>46</v>
      </c>
      <c r="C763" s="2" t="s">
        <v>7</v>
      </c>
      <c r="D763" s="3">
        <v>44422.520833333336</v>
      </c>
      <c r="E763" t="s">
        <v>52</v>
      </c>
      <c r="F763" t="s">
        <v>53</v>
      </c>
      <c r="G763" t="s">
        <v>20</v>
      </c>
      <c r="H763" t="s">
        <v>462</v>
      </c>
    </row>
    <row r="764" spans="2:8">
      <c r="B764" t="s">
        <v>12</v>
      </c>
      <c r="C764" s="2" t="s">
        <v>7</v>
      </c>
      <c r="D764" s="3">
        <v>44422.625</v>
      </c>
      <c r="E764" t="s">
        <v>81</v>
      </c>
      <c r="F764" t="s">
        <v>66</v>
      </c>
      <c r="G764" t="s">
        <v>42</v>
      </c>
      <c r="H764" t="s">
        <v>77</v>
      </c>
    </row>
    <row r="765" spans="2:8">
      <c r="B765" t="s">
        <v>6</v>
      </c>
      <c r="C765" s="2" t="s">
        <v>7</v>
      </c>
      <c r="D765" s="3">
        <v>44422.625</v>
      </c>
      <c r="E765" t="s">
        <v>63</v>
      </c>
      <c r="F765" t="s">
        <v>43</v>
      </c>
      <c r="G765" t="s">
        <v>14</v>
      </c>
      <c r="H765" t="s">
        <v>158</v>
      </c>
    </row>
    <row r="766" spans="2:8">
      <c r="B766" t="s">
        <v>17</v>
      </c>
      <c r="C766" s="2" t="s">
        <v>7</v>
      </c>
      <c r="D766" s="3">
        <v>44422.625</v>
      </c>
      <c r="E766" t="s">
        <v>47</v>
      </c>
      <c r="F766" t="s">
        <v>34</v>
      </c>
      <c r="G766" t="s">
        <v>15</v>
      </c>
      <c r="H766" t="s">
        <v>91</v>
      </c>
    </row>
    <row r="767" spans="2:8">
      <c r="B767" t="s">
        <v>31</v>
      </c>
      <c r="C767" s="2" t="s">
        <v>7</v>
      </c>
      <c r="D767" s="3">
        <v>44422.625</v>
      </c>
      <c r="E767" t="s">
        <v>65</v>
      </c>
      <c r="F767" t="s">
        <v>30</v>
      </c>
      <c r="G767" t="s">
        <v>39</v>
      </c>
      <c r="H767" t="s">
        <v>16</v>
      </c>
    </row>
    <row r="768" spans="2:8">
      <c r="B768" t="s">
        <v>27</v>
      </c>
      <c r="C768" s="2" t="s">
        <v>7</v>
      </c>
      <c r="D768" s="3">
        <v>44422.625</v>
      </c>
      <c r="E768" t="s">
        <v>463</v>
      </c>
      <c r="F768" t="s">
        <v>464</v>
      </c>
      <c r="G768" t="s">
        <v>70</v>
      </c>
      <c r="H768" t="s">
        <v>267</v>
      </c>
    </row>
    <row r="769" spans="2:8">
      <c r="B769" t="s">
        <v>22</v>
      </c>
      <c r="C769" s="2" t="s">
        <v>7</v>
      </c>
      <c r="D769" s="3">
        <v>44422.729166666664</v>
      </c>
      <c r="E769" t="s">
        <v>465</v>
      </c>
      <c r="F769" t="s">
        <v>466</v>
      </c>
      <c r="G769" t="s">
        <v>19</v>
      </c>
      <c r="H769" t="s">
        <v>11</v>
      </c>
    </row>
    <row r="770" spans="2:8">
      <c r="B770" t="s">
        <v>40</v>
      </c>
      <c r="C770" s="2" t="s">
        <v>7</v>
      </c>
      <c r="D770" s="3">
        <v>44423.583333333336</v>
      </c>
      <c r="E770" t="s">
        <v>61</v>
      </c>
      <c r="F770" t="s">
        <v>25</v>
      </c>
      <c r="G770" t="s">
        <v>24</v>
      </c>
      <c r="H770" t="s">
        <v>417</v>
      </c>
    </row>
    <row r="771" spans="2:8">
      <c r="B771" t="s">
        <v>36</v>
      </c>
      <c r="C771" s="2" t="s">
        <v>7</v>
      </c>
      <c r="D771" s="3">
        <v>44423.6875</v>
      </c>
      <c r="E771" t="s">
        <v>32</v>
      </c>
      <c r="F771" t="s">
        <v>33</v>
      </c>
      <c r="G771" t="s">
        <v>73</v>
      </c>
      <c r="H771" t="s">
        <v>16</v>
      </c>
    </row>
    <row r="772" spans="2:8">
      <c r="B772" t="s">
        <v>54</v>
      </c>
      <c r="C772" s="2" t="s">
        <v>46</v>
      </c>
      <c r="D772" s="3">
        <v>44429.520833333336</v>
      </c>
      <c r="E772" t="s">
        <v>18</v>
      </c>
      <c r="F772" t="s">
        <v>19</v>
      </c>
      <c r="G772" t="s">
        <v>66</v>
      </c>
      <c r="H772" t="s">
        <v>98</v>
      </c>
    </row>
    <row r="773" spans="2:8">
      <c r="B773" t="s">
        <v>68</v>
      </c>
      <c r="C773" s="2" t="s">
        <v>46</v>
      </c>
      <c r="D773" s="3">
        <v>44429.625</v>
      </c>
      <c r="E773" t="s">
        <v>69</v>
      </c>
      <c r="F773" t="s">
        <v>70</v>
      </c>
      <c r="G773" t="s">
        <v>25</v>
      </c>
      <c r="H773" t="s">
        <v>98</v>
      </c>
    </row>
    <row r="774" spans="2:8">
      <c r="B774" t="s">
        <v>62</v>
      </c>
      <c r="C774" s="2" t="s">
        <v>46</v>
      </c>
      <c r="D774" s="3">
        <v>44429.625</v>
      </c>
      <c r="E774" t="s">
        <v>13</v>
      </c>
      <c r="F774" t="s">
        <v>14</v>
      </c>
      <c r="G774" t="s">
        <v>461</v>
      </c>
      <c r="H774" t="s">
        <v>116</v>
      </c>
    </row>
    <row r="775" spans="2:8">
      <c r="B775" t="s">
        <v>45</v>
      </c>
      <c r="C775" s="2" t="s">
        <v>46</v>
      </c>
      <c r="D775" s="3">
        <v>44429.625</v>
      </c>
      <c r="E775" t="s">
        <v>50</v>
      </c>
      <c r="F775" t="s">
        <v>20</v>
      </c>
      <c r="G775" t="s">
        <v>34</v>
      </c>
      <c r="H775" t="s">
        <v>106</v>
      </c>
    </row>
    <row r="776" spans="2:8">
      <c r="B776" t="s">
        <v>49</v>
      </c>
      <c r="C776" s="2" t="s">
        <v>46</v>
      </c>
      <c r="D776" s="3">
        <v>44429.625</v>
      </c>
      <c r="E776" t="s">
        <v>86</v>
      </c>
      <c r="F776" t="s">
        <v>73</v>
      </c>
      <c r="G776" t="s">
        <v>466</v>
      </c>
      <c r="H776" t="s">
        <v>164</v>
      </c>
    </row>
    <row r="777" spans="2:8">
      <c r="B777" t="s">
        <v>64</v>
      </c>
      <c r="C777" s="2" t="s">
        <v>46</v>
      </c>
      <c r="D777" s="3">
        <v>44429.729166666664</v>
      </c>
      <c r="E777" t="s">
        <v>41</v>
      </c>
      <c r="F777" t="s">
        <v>42</v>
      </c>
      <c r="G777" t="s">
        <v>464</v>
      </c>
      <c r="H777" t="s">
        <v>98</v>
      </c>
    </row>
    <row r="778" spans="2:8">
      <c r="B778" t="s">
        <v>51</v>
      </c>
      <c r="C778" s="2" t="s">
        <v>46</v>
      </c>
      <c r="D778" s="3">
        <v>44430.583333333336</v>
      </c>
      <c r="E778" t="s">
        <v>58</v>
      </c>
      <c r="F778" t="s">
        <v>15</v>
      </c>
      <c r="G778" t="s">
        <v>53</v>
      </c>
      <c r="H778" t="s">
        <v>84</v>
      </c>
    </row>
    <row r="779" spans="2:8">
      <c r="B779" t="s">
        <v>60</v>
      </c>
      <c r="C779" s="2" t="s">
        <v>46</v>
      </c>
      <c r="D779" s="3">
        <v>44430.583333333336</v>
      </c>
      <c r="E779" t="s">
        <v>72</v>
      </c>
      <c r="F779" t="s">
        <v>39</v>
      </c>
      <c r="G779" t="s">
        <v>33</v>
      </c>
      <c r="H779" t="s">
        <v>35</v>
      </c>
    </row>
    <row r="780" spans="2:8">
      <c r="B780" t="s">
        <v>57</v>
      </c>
      <c r="C780" s="2" t="s">
        <v>46</v>
      </c>
      <c r="D780" s="3">
        <v>44430.6875</v>
      </c>
      <c r="E780" t="s">
        <v>55</v>
      </c>
      <c r="F780" t="s">
        <v>10</v>
      </c>
      <c r="G780" t="s">
        <v>43</v>
      </c>
      <c r="H780" t="s">
        <v>26</v>
      </c>
    </row>
    <row r="781" spans="2:8">
      <c r="B781" t="s">
        <v>71</v>
      </c>
      <c r="C781" s="2" t="s">
        <v>46</v>
      </c>
      <c r="D781" s="3">
        <v>44431.833333333336</v>
      </c>
      <c r="E781" t="s">
        <v>23</v>
      </c>
      <c r="F781" t="s">
        <v>24</v>
      </c>
      <c r="G781" t="s">
        <v>30</v>
      </c>
      <c r="H781" t="s">
        <v>143</v>
      </c>
    </row>
    <row r="782" spans="2:8">
      <c r="B782" t="s">
        <v>74</v>
      </c>
      <c r="C782" s="2" t="s">
        <v>12</v>
      </c>
      <c r="D782" s="3">
        <v>44436.520833333336</v>
      </c>
      <c r="E782" t="s">
        <v>86</v>
      </c>
      <c r="F782" t="s">
        <v>73</v>
      </c>
      <c r="G782" t="s">
        <v>10</v>
      </c>
      <c r="H782" t="s">
        <v>164</v>
      </c>
    </row>
    <row r="783" spans="2:8">
      <c r="B783" t="s">
        <v>80</v>
      </c>
      <c r="C783" s="2" t="s">
        <v>12</v>
      </c>
      <c r="D783" s="3">
        <v>44436.625</v>
      </c>
      <c r="E783" t="s">
        <v>69</v>
      </c>
      <c r="F783" t="s">
        <v>70</v>
      </c>
      <c r="G783" t="s">
        <v>461</v>
      </c>
      <c r="H783" t="s">
        <v>84</v>
      </c>
    </row>
    <row r="784" spans="2:8">
      <c r="B784" t="s">
        <v>76</v>
      </c>
      <c r="C784" s="2" t="s">
        <v>12</v>
      </c>
      <c r="D784" s="3">
        <v>44436.625</v>
      </c>
      <c r="E784" t="s">
        <v>41</v>
      </c>
      <c r="F784" t="s">
        <v>42</v>
      </c>
      <c r="G784" t="s">
        <v>34</v>
      </c>
      <c r="H784" t="s">
        <v>26</v>
      </c>
    </row>
    <row r="785" spans="2:8">
      <c r="B785" t="s">
        <v>89</v>
      </c>
      <c r="C785" s="2" t="s">
        <v>12</v>
      </c>
      <c r="D785" s="3">
        <v>44436.625</v>
      </c>
      <c r="E785" t="s">
        <v>61</v>
      </c>
      <c r="F785" t="s">
        <v>25</v>
      </c>
      <c r="G785" t="s">
        <v>15</v>
      </c>
      <c r="H785" t="s">
        <v>106</v>
      </c>
    </row>
    <row r="786" spans="2:8">
      <c r="B786" t="s">
        <v>90</v>
      </c>
      <c r="C786" s="2" t="s">
        <v>12</v>
      </c>
      <c r="D786" s="3">
        <v>44436.625</v>
      </c>
      <c r="E786" t="s">
        <v>465</v>
      </c>
      <c r="F786" t="s">
        <v>466</v>
      </c>
      <c r="G786" t="s">
        <v>30</v>
      </c>
      <c r="H786" t="s">
        <v>77</v>
      </c>
    </row>
    <row r="787" spans="2:8">
      <c r="B787" t="s">
        <v>85</v>
      </c>
      <c r="C787" s="2" t="s">
        <v>12</v>
      </c>
      <c r="D787" s="3">
        <v>44436.625</v>
      </c>
      <c r="E787" t="s">
        <v>23</v>
      </c>
      <c r="F787" t="s">
        <v>24</v>
      </c>
      <c r="G787" t="s">
        <v>14</v>
      </c>
      <c r="H787" t="s">
        <v>106</v>
      </c>
    </row>
    <row r="788" spans="2:8">
      <c r="B788" t="s">
        <v>82</v>
      </c>
      <c r="C788" s="2" t="s">
        <v>12</v>
      </c>
      <c r="D788" s="3">
        <v>44436.729166666664</v>
      </c>
      <c r="E788" t="s">
        <v>18</v>
      </c>
      <c r="F788" t="s">
        <v>19</v>
      </c>
      <c r="G788" t="s">
        <v>43</v>
      </c>
      <c r="H788" t="s">
        <v>84</v>
      </c>
    </row>
    <row r="789" spans="2:8">
      <c r="B789" t="s">
        <v>83</v>
      </c>
      <c r="C789" s="2" t="s">
        <v>12</v>
      </c>
      <c r="D789" s="3">
        <v>44437.583333333336</v>
      </c>
      <c r="E789" t="s">
        <v>81</v>
      </c>
      <c r="F789" t="s">
        <v>66</v>
      </c>
      <c r="G789" t="s">
        <v>20</v>
      </c>
      <c r="H789" t="s">
        <v>84</v>
      </c>
    </row>
    <row r="790" spans="2:8">
      <c r="B790" t="s">
        <v>78</v>
      </c>
      <c r="C790" s="2" t="s">
        <v>12</v>
      </c>
      <c r="D790" s="3">
        <v>44437.583333333336</v>
      </c>
      <c r="E790" t="s">
        <v>32</v>
      </c>
      <c r="F790" t="s">
        <v>33</v>
      </c>
      <c r="G790" t="s">
        <v>464</v>
      </c>
      <c r="H790" t="s">
        <v>16</v>
      </c>
    </row>
    <row r="791" spans="2:8">
      <c r="B791" t="s">
        <v>87</v>
      </c>
      <c r="C791" s="2" t="s">
        <v>12</v>
      </c>
      <c r="D791" s="3">
        <v>44437.6875</v>
      </c>
      <c r="E791" t="s">
        <v>72</v>
      </c>
      <c r="F791" t="s">
        <v>39</v>
      </c>
      <c r="G791" t="s">
        <v>53</v>
      </c>
      <c r="H791" t="s">
        <v>35</v>
      </c>
    </row>
    <row r="792" spans="2:8">
      <c r="B792" t="s">
        <v>93</v>
      </c>
      <c r="C792" s="2" t="s">
        <v>6</v>
      </c>
      <c r="D792" s="3">
        <v>44450.520833333336</v>
      </c>
      <c r="E792" t="s">
        <v>13</v>
      </c>
      <c r="F792" t="s">
        <v>14</v>
      </c>
      <c r="G792" t="s">
        <v>33</v>
      </c>
      <c r="H792" t="s">
        <v>158</v>
      </c>
    </row>
    <row r="793" spans="2:8">
      <c r="B793" t="s">
        <v>99</v>
      </c>
      <c r="C793" s="2" t="s">
        <v>6</v>
      </c>
      <c r="D793" s="3">
        <v>44450.625</v>
      </c>
      <c r="E793" t="s">
        <v>55</v>
      </c>
      <c r="F793" t="s">
        <v>10</v>
      </c>
      <c r="G793" t="s">
        <v>466</v>
      </c>
      <c r="H793" t="s">
        <v>16</v>
      </c>
    </row>
    <row r="794" spans="2:8">
      <c r="B794" t="s">
        <v>103</v>
      </c>
      <c r="C794" s="2" t="s">
        <v>6</v>
      </c>
      <c r="D794" s="3">
        <v>44450.625</v>
      </c>
      <c r="E794" t="s">
        <v>460</v>
      </c>
      <c r="F794" t="s">
        <v>461</v>
      </c>
      <c r="G794" t="s">
        <v>42</v>
      </c>
      <c r="H794" t="s">
        <v>35</v>
      </c>
    </row>
    <row r="795" spans="2:8">
      <c r="B795" t="s">
        <v>101</v>
      </c>
      <c r="C795" s="2" t="s">
        <v>6</v>
      </c>
      <c r="D795" s="3">
        <v>44450.625</v>
      </c>
      <c r="E795" t="s">
        <v>65</v>
      </c>
      <c r="F795" t="s">
        <v>30</v>
      </c>
      <c r="G795" t="s">
        <v>73</v>
      </c>
      <c r="H795" t="s">
        <v>35</v>
      </c>
    </row>
    <row r="796" spans="2:8">
      <c r="B796" t="s">
        <v>95</v>
      </c>
      <c r="C796" s="2" t="s">
        <v>6</v>
      </c>
      <c r="D796" s="3">
        <v>44450.625</v>
      </c>
      <c r="E796" t="s">
        <v>52</v>
      </c>
      <c r="F796" t="s">
        <v>53</v>
      </c>
      <c r="G796" t="s">
        <v>25</v>
      </c>
      <c r="H796" t="s">
        <v>143</v>
      </c>
    </row>
    <row r="797" spans="2:8">
      <c r="B797" t="s">
        <v>97</v>
      </c>
      <c r="C797" s="2" t="s">
        <v>6</v>
      </c>
      <c r="D797" s="3">
        <v>44450.625</v>
      </c>
      <c r="E797" t="s">
        <v>58</v>
      </c>
      <c r="F797" t="s">
        <v>15</v>
      </c>
      <c r="G797" t="s">
        <v>24</v>
      </c>
      <c r="H797" t="s">
        <v>116</v>
      </c>
    </row>
    <row r="798" spans="2:8">
      <c r="B798" t="s">
        <v>100</v>
      </c>
      <c r="C798" s="2" t="s">
        <v>6</v>
      </c>
      <c r="D798" s="3">
        <v>44450.625</v>
      </c>
      <c r="E798" t="s">
        <v>463</v>
      </c>
      <c r="F798" t="s">
        <v>464</v>
      </c>
      <c r="G798" t="s">
        <v>39</v>
      </c>
      <c r="H798" t="s">
        <v>26</v>
      </c>
    </row>
    <row r="799" spans="2:8">
      <c r="B799" t="s">
        <v>92</v>
      </c>
      <c r="C799" s="2" t="s">
        <v>6</v>
      </c>
      <c r="D799" s="3">
        <v>44450.729166666664</v>
      </c>
      <c r="E799" t="s">
        <v>63</v>
      </c>
      <c r="F799" t="s">
        <v>43</v>
      </c>
      <c r="G799" t="s">
        <v>70</v>
      </c>
      <c r="H799" t="s">
        <v>158</v>
      </c>
    </row>
    <row r="800" spans="2:8">
      <c r="B800" t="s">
        <v>96</v>
      </c>
      <c r="C800" s="2" t="s">
        <v>6</v>
      </c>
      <c r="D800" s="3">
        <v>44451.6875</v>
      </c>
      <c r="E800" t="s">
        <v>50</v>
      </c>
      <c r="F800" t="s">
        <v>20</v>
      </c>
      <c r="G800" t="s">
        <v>19</v>
      </c>
      <c r="H800" t="s">
        <v>11</v>
      </c>
    </row>
    <row r="801" spans="2:8">
      <c r="B801" t="s">
        <v>94</v>
      </c>
      <c r="C801" s="2" t="s">
        <v>6</v>
      </c>
      <c r="D801" s="3">
        <v>44452.833333333336</v>
      </c>
      <c r="E801" t="s">
        <v>47</v>
      </c>
      <c r="F801" t="s">
        <v>34</v>
      </c>
      <c r="G801" t="s">
        <v>66</v>
      </c>
      <c r="H801" t="s">
        <v>91</v>
      </c>
    </row>
    <row r="802" spans="2:8">
      <c r="B802" t="s">
        <v>108</v>
      </c>
      <c r="C802" s="2" t="s">
        <v>17</v>
      </c>
      <c r="D802" s="3">
        <v>44456.833333333336</v>
      </c>
      <c r="E802" t="s">
        <v>61</v>
      </c>
      <c r="F802" t="s">
        <v>25</v>
      </c>
      <c r="G802" t="s">
        <v>20</v>
      </c>
      <c r="H802" t="s">
        <v>84</v>
      </c>
    </row>
    <row r="803" spans="2:8">
      <c r="B803" t="s">
        <v>115</v>
      </c>
      <c r="C803" s="2" t="s">
        <v>17</v>
      </c>
      <c r="D803" s="3">
        <v>44457.520833333336</v>
      </c>
      <c r="E803" t="s">
        <v>72</v>
      </c>
      <c r="F803" t="s">
        <v>39</v>
      </c>
      <c r="G803" t="s">
        <v>461</v>
      </c>
      <c r="H803" t="s">
        <v>26</v>
      </c>
    </row>
    <row r="804" spans="2:8">
      <c r="B804" t="s">
        <v>105</v>
      </c>
      <c r="C804" s="2" t="s">
        <v>17</v>
      </c>
      <c r="D804" s="3">
        <v>44457.625</v>
      </c>
      <c r="E804" t="s">
        <v>81</v>
      </c>
      <c r="F804" t="s">
        <v>66</v>
      </c>
      <c r="G804" t="s">
        <v>10</v>
      </c>
      <c r="H804" t="s">
        <v>35</v>
      </c>
    </row>
    <row r="805" spans="2:8">
      <c r="B805" t="s">
        <v>117</v>
      </c>
      <c r="C805" s="2" t="s">
        <v>17</v>
      </c>
      <c r="D805" s="3">
        <v>44457.625</v>
      </c>
      <c r="E805" t="s">
        <v>18</v>
      </c>
      <c r="F805" t="s">
        <v>19</v>
      </c>
      <c r="G805" t="s">
        <v>14</v>
      </c>
      <c r="H805" t="s">
        <v>158</v>
      </c>
    </row>
    <row r="806" spans="2:8">
      <c r="B806" t="s">
        <v>114</v>
      </c>
      <c r="C806" s="2" t="s">
        <v>17</v>
      </c>
      <c r="D806" s="3">
        <v>44457.625</v>
      </c>
      <c r="E806" t="s">
        <v>86</v>
      </c>
      <c r="F806" t="s">
        <v>73</v>
      </c>
      <c r="G806" t="s">
        <v>15</v>
      </c>
      <c r="H806" t="s">
        <v>116</v>
      </c>
    </row>
    <row r="807" spans="2:8">
      <c r="B807" t="s">
        <v>109</v>
      </c>
      <c r="C807" s="2" t="s">
        <v>17</v>
      </c>
      <c r="D807" s="3">
        <v>44457.625</v>
      </c>
      <c r="E807" t="s">
        <v>465</v>
      </c>
      <c r="F807" t="s">
        <v>466</v>
      </c>
      <c r="G807" t="s">
        <v>464</v>
      </c>
      <c r="H807" t="s">
        <v>44</v>
      </c>
    </row>
    <row r="808" spans="2:8">
      <c r="B808" t="s">
        <v>107</v>
      </c>
      <c r="C808" s="2" t="s">
        <v>17</v>
      </c>
      <c r="D808" s="3">
        <v>44457.729166666664</v>
      </c>
      <c r="E808" t="s">
        <v>69</v>
      </c>
      <c r="F808" t="s">
        <v>70</v>
      </c>
      <c r="G808" t="s">
        <v>34</v>
      </c>
      <c r="H808" t="s">
        <v>158</v>
      </c>
    </row>
    <row r="809" spans="2:8">
      <c r="B809" t="s">
        <v>112</v>
      </c>
      <c r="C809" s="2" t="s">
        <v>17</v>
      </c>
      <c r="D809" s="3">
        <v>44458.583333333336</v>
      </c>
      <c r="E809" t="s">
        <v>41</v>
      </c>
      <c r="F809" t="s">
        <v>42</v>
      </c>
      <c r="G809" t="s">
        <v>30</v>
      </c>
      <c r="H809" t="s">
        <v>56</v>
      </c>
    </row>
    <row r="810" spans="2:8">
      <c r="B810" t="s">
        <v>113</v>
      </c>
      <c r="C810" s="2" t="s">
        <v>17</v>
      </c>
      <c r="D810" s="3">
        <v>44458.583333333336</v>
      </c>
      <c r="E810" t="s">
        <v>23</v>
      </c>
      <c r="F810" t="s">
        <v>24</v>
      </c>
      <c r="G810" t="s">
        <v>53</v>
      </c>
      <c r="H810" t="s">
        <v>77</v>
      </c>
    </row>
    <row r="811" spans="2:8">
      <c r="B811" t="s">
        <v>111</v>
      </c>
      <c r="C811" s="2" t="s">
        <v>17</v>
      </c>
      <c r="D811" s="3">
        <v>44458.6875</v>
      </c>
      <c r="E811" t="s">
        <v>32</v>
      </c>
      <c r="F811" t="s">
        <v>33</v>
      </c>
      <c r="G811" t="s">
        <v>43</v>
      </c>
      <c r="H811" t="s">
        <v>11</v>
      </c>
    </row>
    <row r="812" spans="2:8">
      <c r="B812" t="s">
        <v>126</v>
      </c>
      <c r="C812" s="2" t="s">
        <v>31</v>
      </c>
      <c r="D812" s="3">
        <v>44464.520833333336</v>
      </c>
      <c r="E812" t="s">
        <v>63</v>
      </c>
      <c r="F812" t="s">
        <v>43</v>
      </c>
      <c r="G812" t="s">
        <v>73</v>
      </c>
      <c r="H812" t="s">
        <v>35</v>
      </c>
    </row>
    <row r="813" spans="2:8">
      <c r="B813" t="s">
        <v>123</v>
      </c>
      <c r="C813" s="2" t="s">
        <v>31</v>
      </c>
      <c r="D813" s="3">
        <v>44464.520833333336</v>
      </c>
      <c r="E813" t="s">
        <v>52</v>
      </c>
      <c r="F813" t="s">
        <v>53</v>
      </c>
      <c r="G813" t="s">
        <v>70</v>
      </c>
      <c r="H813" t="s">
        <v>35</v>
      </c>
    </row>
    <row r="814" spans="2:8">
      <c r="B814" t="s">
        <v>120</v>
      </c>
      <c r="C814" s="2" t="s">
        <v>31</v>
      </c>
      <c r="D814" s="3">
        <v>44464.625</v>
      </c>
      <c r="E814" t="s">
        <v>47</v>
      </c>
      <c r="F814" t="s">
        <v>34</v>
      </c>
      <c r="G814" t="s">
        <v>466</v>
      </c>
      <c r="H814" t="s">
        <v>98</v>
      </c>
    </row>
    <row r="815" spans="2:8">
      <c r="B815" t="s">
        <v>122</v>
      </c>
      <c r="C815" s="2" t="s">
        <v>31</v>
      </c>
      <c r="D815" s="3">
        <v>44464.625</v>
      </c>
      <c r="E815" t="s">
        <v>50</v>
      </c>
      <c r="F815" t="s">
        <v>20</v>
      </c>
      <c r="G815" t="s">
        <v>24</v>
      </c>
      <c r="H815" t="s">
        <v>77</v>
      </c>
    </row>
    <row r="816" spans="2:8">
      <c r="B816" t="s">
        <v>121</v>
      </c>
      <c r="C816" s="2" t="s">
        <v>31</v>
      </c>
      <c r="D816" s="3">
        <v>44464.625</v>
      </c>
      <c r="E816" t="s">
        <v>65</v>
      </c>
      <c r="F816" t="s">
        <v>30</v>
      </c>
      <c r="G816" t="s">
        <v>66</v>
      </c>
      <c r="H816" t="s">
        <v>106</v>
      </c>
    </row>
    <row r="817" spans="2:8">
      <c r="B817" t="s">
        <v>124</v>
      </c>
      <c r="C817" s="2" t="s">
        <v>31</v>
      </c>
      <c r="D817" s="3">
        <v>44464.625</v>
      </c>
      <c r="E817" t="s">
        <v>463</v>
      </c>
      <c r="F817" t="s">
        <v>464</v>
      </c>
      <c r="G817" t="s">
        <v>25</v>
      </c>
      <c r="H817" t="s">
        <v>84</v>
      </c>
    </row>
    <row r="818" spans="2:8">
      <c r="B818" t="s">
        <v>118</v>
      </c>
      <c r="C818" s="2" t="s">
        <v>31</v>
      </c>
      <c r="D818" s="3">
        <v>44464.729166666664</v>
      </c>
      <c r="E818" t="s">
        <v>460</v>
      </c>
      <c r="F818" t="s">
        <v>461</v>
      </c>
      <c r="G818" t="s">
        <v>19</v>
      </c>
      <c r="H818" t="s">
        <v>79</v>
      </c>
    </row>
    <row r="819" spans="2:8">
      <c r="B819" t="s">
        <v>119</v>
      </c>
      <c r="C819" s="2" t="s">
        <v>31</v>
      </c>
      <c r="D819" s="3">
        <v>44465.583333333336</v>
      </c>
      <c r="E819" t="s">
        <v>58</v>
      </c>
      <c r="F819" t="s">
        <v>15</v>
      </c>
      <c r="G819" t="s">
        <v>39</v>
      </c>
      <c r="H819" t="s">
        <v>35</v>
      </c>
    </row>
    <row r="820" spans="2:8">
      <c r="B820" t="s">
        <v>125</v>
      </c>
      <c r="C820" s="2" t="s">
        <v>31</v>
      </c>
      <c r="D820" s="3">
        <v>44465.6875</v>
      </c>
      <c r="E820" t="s">
        <v>55</v>
      </c>
      <c r="F820" t="s">
        <v>10</v>
      </c>
      <c r="G820" t="s">
        <v>33</v>
      </c>
      <c r="H820" t="s">
        <v>91</v>
      </c>
    </row>
    <row r="821" spans="2:8">
      <c r="B821" t="s">
        <v>127</v>
      </c>
      <c r="C821" s="2" t="s">
        <v>31</v>
      </c>
      <c r="D821" s="3">
        <v>44466.833333333336</v>
      </c>
      <c r="E821" t="s">
        <v>13</v>
      </c>
      <c r="F821" t="s">
        <v>14</v>
      </c>
      <c r="G821" t="s">
        <v>42</v>
      </c>
      <c r="H821" t="s">
        <v>84</v>
      </c>
    </row>
    <row r="822" spans="2:8">
      <c r="B822" t="s">
        <v>134</v>
      </c>
      <c r="C822" s="2" t="s">
        <v>27</v>
      </c>
      <c r="D822" s="3">
        <v>44471.520833333336</v>
      </c>
      <c r="E822" t="s">
        <v>52</v>
      </c>
      <c r="F822" t="s">
        <v>53</v>
      </c>
      <c r="G822" t="s">
        <v>34</v>
      </c>
      <c r="H822" t="s">
        <v>84</v>
      </c>
    </row>
    <row r="823" spans="2:8">
      <c r="B823" t="s">
        <v>130</v>
      </c>
      <c r="C823" s="2" t="s">
        <v>27</v>
      </c>
      <c r="D823" s="3">
        <v>44471.625</v>
      </c>
      <c r="E823" t="s">
        <v>81</v>
      </c>
      <c r="F823" t="s">
        <v>66</v>
      </c>
      <c r="G823" t="s">
        <v>466</v>
      </c>
      <c r="H823" t="s">
        <v>116</v>
      </c>
    </row>
    <row r="824" spans="2:8">
      <c r="B824" t="s">
        <v>137</v>
      </c>
      <c r="C824" s="2" t="s">
        <v>27</v>
      </c>
      <c r="D824" s="3">
        <v>44471.625</v>
      </c>
      <c r="E824" t="s">
        <v>63</v>
      </c>
      <c r="F824" t="s">
        <v>43</v>
      </c>
      <c r="G824" t="s">
        <v>15</v>
      </c>
      <c r="H824" t="s">
        <v>91</v>
      </c>
    </row>
    <row r="825" spans="2:8">
      <c r="B825" t="s">
        <v>131</v>
      </c>
      <c r="C825" s="2" t="s">
        <v>27</v>
      </c>
      <c r="D825" s="3">
        <v>44471.625</v>
      </c>
      <c r="E825" t="s">
        <v>50</v>
      </c>
      <c r="F825" t="s">
        <v>20</v>
      </c>
      <c r="G825" t="s">
        <v>464</v>
      </c>
      <c r="H825" t="s">
        <v>16</v>
      </c>
    </row>
    <row r="826" spans="2:8">
      <c r="B826" t="s">
        <v>128</v>
      </c>
      <c r="C826" s="2" t="s">
        <v>27</v>
      </c>
      <c r="D826" s="3">
        <v>44471.625</v>
      </c>
      <c r="E826" t="s">
        <v>72</v>
      </c>
      <c r="F826" t="s">
        <v>39</v>
      </c>
      <c r="G826" t="s">
        <v>25</v>
      </c>
      <c r="H826" t="s">
        <v>56</v>
      </c>
    </row>
    <row r="827" spans="2:8">
      <c r="B827" t="s">
        <v>132</v>
      </c>
      <c r="C827" s="2" t="s">
        <v>27</v>
      </c>
      <c r="D827" s="3">
        <v>44471.729166666664</v>
      </c>
      <c r="E827" t="s">
        <v>41</v>
      </c>
      <c r="F827" t="s">
        <v>42</v>
      </c>
      <c r="G827" t="s">
        <v>10</v>
      </c>
      <c r="H827" t="s">
        <v>116</v>
      </c>
    </row>
    <row r="828" spans="2:8">
      <c r="B828" t="s">
        <v>138</v>
      </c>
      <c r="C828" s="2" t="s">
        <v>27</v>
      </c>
      <c r="D828" s="3">
        <v>44472.583333333336</v>
      </c>
      <c r="E828" t="s">
        <v>13</v>
      </c>
      <c r="F828" t="s">
        <v>14</v>
      </c>
      <c r="G828" t="s">
        <v>30</v>
      </c>
      <c r="H828" t="s">
        <v>106</v>
      </c>
    </row>
    <row r="829" spans="2:8">
      <c r="B829" t="s">
        <v>129</v>
      </c>
      <c r="C829" s="2" t="s">
        <v>27</v>
      </c>
      <c r="D829" s="3">
        <v>44472.583333333336</v>
      </c>
      <c r="E829" t="s">
        <v>32</v>
      </c>
      <c r="F829" t="s">
        <v>33</v>
      </c>
      <c r="G829" t="s">
        <v>70</v>
      </c>
      <c r="H829" t="s">
        <v>56</v>
      </c>
    </row>
    <row r="830" spans="2:8">
      <c r="B830" t="s">
        <v>136</v>
      </c>
      <c r="C830" s="2" t="s">
        <v>27</v>
      </c>
      <c r="D830" s="3">
        <v>44472.583333333336</v>
      </c>
      <c r="E830" t="s">
        <v>23</v>
      </c>
      <c r="F830" t="s">
        <v>24</v>
      </c>
      <c r="G830" t="s">
        <v>461</v>
      </c>
      <c r="H830" t="s">
        <v>77</v>
      </c>
    </row>
    <row r="831" spans="2:8">
      <c r="B831" t="s">
        <v>135</v>
      </c>
      <c r="C831" s="2" t="s">
        <v>27</v>
      </c>
      <c r="D831" s="3">
        <v>44472.6875</v>
      </c>
      <c r="E831" t="s">
        <v>18</v>
      </c>
      <c r="F831" t="s">
        <v>19</v>
      </c>
      <c r="G831" t="s">
        <v>73</v>
      </c>
      <c r="H831" t="s">
        <v>106</v>
      </c>
    </row>
    <row r="832" spans="2:8">
      <c r="B832" t="s">
        <v>145</v>
      </c>
      <c r="C832" s="2" t="s">
        <v>22</v>
      </c>
      <c r="D832" s="3">
        <v>44485.520833333336</v>
      </c>
      <c r="E832" t="s">
        <v>463</v>
      </c>
      <c r="F832" t="s">
        <v>464</v>
      </c>
      <c r="G832" t="s">
        <v>19</v>
      </c>
      <c r="H832" t="s">
        <v>230</v>
      </c>
    </row>
    <row r="833" spans="2:8">
      <c r="B833" t="s">
        <v>139</v>
      </c>
      <c r="C833" s="2" t="s">
        <v>22</v>
      </c>
      <c r="D833" s="3">
        <v>44485.625</v>
      </c>
      <c r="E833" t="s">
        <v>69</v>
      </c>
      <c r="F833" t="s">
        <v>70</v>
      </c>
      <c r="G833" t="s">
        <v>39</v>
      </c>
      <c r="H833" t="s">
        <v>75</v>
      </c>
    </row>
    <row r="834" spans="2:8">
      <c r="B834" t="s">
        <v>141</v>
      </c>
      <c r="C834" s="2" t="s">
        <v>22</v>
      </c>
      <c r="D834" s="3">
        <v>44485.625</v>
      </c>
      <c r="E834" t="s">
        <v>65</v>
      </c>
      <c r="F834" t="s">
        <v>30</v>
      </c>
      <c r="G834" t="s">
        <v>53</v>
      </c>
      <c r="H834" t="s">
        <v>67</v>
      </c>
    </row>
    <row r="835" spans="2:8">
      <c r="B835" t="s">
        <v>147</v>
      </c>
      <c r="C835" s="2" t="s">
        <v>22</v>
      </c>
      <c r="D835" s="3">
        <v>44485.625</v>
      </c>
      <c r="E835" t="s">
        <v>86</v>
      </c>
      <c r="F835" t="s">
        <v>73</v>
      </c>
      <c r="G835" t="s">
        <v>66</v>
      </c>
      <c r="H835" t="s">
        <v>98</v>
      </c>
    </row>
    <row r="836" spans="2:8">
      <c r="B836" t="s">
        <v>140</v>
      </c>
      <c r="C836" s="2" t="s">
        <v>22</v>
      </c>
      <c r="D836" s="3">
        <v>44485.625</v>
      </c>
      <c r="E836" t="s">
        <v>465</v>
      </c>
      <c r="F836" t="s">
        <v>466</v>
      </c>
      <c r="G836" t="s">
        <v>42</v>
      </c>
      <c r="H836" t="s">
        <v>116</v>
      </c>
    </row>
    <row r="837" spans="2:8">
      <c r="B837" t="s">
        <v>146</v>
      </c>
      <c r="C837" s="2" t="s">
        <v>22</v>
      </c>
      <c r="D837" s="3">
        <v>44485.625</v>
      </c>
      <c r="E837" t="s">
        <v>58</v>
      </c>
      <c r="F837" t="s">
        <v>15</v>
      </c>
      <c r="G837" t="s">
        <v>20</v>
      </c>
      <c r="H837" t="s">
        <v>16</v>
      </c>
    </row>
    <row r="838" spans="2:8">
      <c r="B838" t="s">
        <v>144</v>
      </c>
      <c r="C838" s="2" t="s">
        <v>22</v>
      </c>
      <c r="D838" s="3">
        <v>44485.729166666664</v>
      </c>
      <c r="E838" t="s">
        <v>460</v>
      </c>
      <c r="F838" t="s">
        <v>461</v>
      </c>
      <c r="G838" t="s">
        <v>43</v>
      </c>
      <c r="H838" t="s">
        <v>35</v>
      </c>
    </row>
    <row r="839" spans="2:8">
      <c r="B839" t="s">
        <v>142</v>
      </c>
      <c r="C839" s="2" t="s">
        <v>22</v>
      </c>
      <c r="D839" s="3">
        <v>44486.583333333336</v>
      </c>
      <c r="E839" t="s">
        <v>47</v>
      </c>
      <c r="F839" t="s">
        <v>34</v>
      </c>
      <c r="G839" t="s">
        <v>24</v>
      </c>
      <c r="H839" t="s">
        <v>35</v>
      </c>
    </row>
    <row r="840" spans="2:8">
      <c r="B840" t="s">
        <v>148</v>
      </c>
      <c r="C840" s="2" t="s">
        <v>22</v>
      </c>
      <c r="D840" s="3">
        <v>44486.6875</v>
      </c>
      <c r="E840" t="s">
        <v>61</v>
      </c>
      <c r="F840" t="s">
        <v>25</v>
      </c>
      <c r="G840" t="s">
        <v>33</v>
      </c>
      <c r="H840" t="s">
        <v>75</v>
      </c>
    </row>
    <row r="841" spans="2:8">
      <c r="B841" t="s">
        <v>149</v>
      </c>
      <c r="C841" s="2" t="s">
        <v>22</v>
      </c>
      <c r="D841" s="3">
        <v>44487.833333333336</v>
      </c>
      <c r="E841" t="s">
        <v>55</v>
      </c>
      <c r="F841" t="s">
        <v>10</v>
      </c>
      <c r="G841" t="s">
        <v>14</v>
      </c>
      <c r="H841" t="s">
        <v>106</v>
      </c>
    </row>
    <row r="842" spans="2:8">
      <c r="B842" t="s">
        <v>151</v>
      </c>
      <c r="C842" s="2" t="s">
        <v>40</v>
      </c>
      <c r="D842" s="3">
        <v>44491.833333333336</v>
      </c>
      <c r="E842" t="s">
        <v>55</v>
      </c>
      <c r="F842" t="s">
        <v>10</v>
      </c>
      <c r="G842" t="s">
        <v>70</v>
      </c>
      <c r="H842" t="s">
        <v>91</v>
      </c>
    </row>
    <row r="843" spans="2:8">
      <c r="B843" t="s">
        <v>156</v>
      </c>
      <c r="C843" s="2" t="s">
        <v>40</v>
      </c>
      <c r="D843" s="3">
        <v>44492.520833333336</v>
      </c>
      <c r="E843" t="s">
        <v>63</v>
      </c>
      <c r="F843" t="s">
        <v>43</v>
      </c>
      <c r="G843" t="s">
        <v>466</v>
      </c>
      <c r="H843" t="s">
        <v>467</v>
      </c>
    </row>
    <row r="844" spans="2:8">
      <c r="B844" t="s">
        <v>157</v>
      </c>
      <c r="C844" s="2" t="s">
        <v>40</v>
      </c>
      <c r="D844" s="3">
        <v>44492.625</v>
      </c>
      <c r="E844" t="s">
        <v>13</v>
      </c>
      <c r="F844" t="s">
        <v>14</v>
      </c>
      <c r="G844" t="s">
        <v>25</v>
      </c>
      <c r="H844" t="s">
        <v>84</v>
      </c>
    </row>
    <row r="845" spans="2:8">
      <c r="B845" t="s">
        <v>153</v>
      </c>
      <c r="C845" s="2" t="s">
        <v>40</v>
      </c>
      <c r="D845" s="3">
        <v>44492.625</v>
      </c>
      <c r="E845" t="s">
        <v>47</v>
      </c>
      <c r="F845" t="s">
        <v>34</v>
      </c>
      <c r="G845" t="s">
        <v>464</v>
      </c>
      <c r="H845" t="s">
        <v>59</v>
      </c>
    </row>
    <row r="846" spans="2:8">
      <c r="B846" t="s">
        <v>150</v>
      </c>
      <c r="C846" s="2" t="s">
        <v>40</v>
      </c>
      <c r="D846" s="3">
        <v>44492.625</v>
      </c>
      <c r="E846" t="s">
        <v>50</v>
      </c>
      <c r="F846" t="s">
        <v>20</v>
      </c>
      <c r="G846" t="s">
        <v>39</v>
      </c>
      <c r="H846" t="s">
        <v>84</v>
      </c>
    </row>
    <row r="847" spans="2:8">
      <c r="B847" t="s">
        <v>152</v>
      </c>
      <c r="C847" s="2" t="s">
        <v>40</v>
      </c>
      <c r="D847" s="3">
        <v>44492.625</v>
      </c>
      <c r="E847" t="s">
        <v>58</v>
      </c>
      <c r="F847" t="s">
        <v>15</v>
      </c>
      <c r="G847" t="s">
        <v>66</v>
      </c>
      <c r="H847" t="s">
        <v>106</v>
      </c>
    </row>
    <row r="848" spans="2:8">
      <c r="B848" t="s">
        <v>154</v>
      </c>
      <c r="C848" s="2" t="s">
        <v>40</v>
      </c>
      <c r="D848" s="3">
        <v>44492.729166666664</v>
      </c>
      <c r="E848" t="s">
        <v>41</v>
      </c>
      <c r="F848" t="s">
        <v>42</v>
      </c>
      <c r="G848" t="s">
        <v>73</v>
      </c>
      <c r="H848" t="s">
        <v>110</v>
      </c>
    </row>
    <row r="849" spans="2:8">
      <c r="B849" t="s">
        <v>159</v>
      </c>
      <c r="C849" s="2" t="s">
        <v>40</v>
      </c>
      <c r="D849" s="3">
        <v>44493.583333333336</v>
      </c>
      <c r="E849" t="s">
        <v>460</v>
      </c>
      <c r="F849" t="s">
        <v>461</v>
      </c>
      <c r="G849" t="s">
        <v>30</v>
      </c>
      <c r="H849" t="s">
        <v>77</v>
      </c>
    </row>
    <row r="850" spans="2:8">
      <c r="B850" t="s">
        <v>160</v>
      </c>
      <c r="C850" s="2" t="s">
        <v>40</v>
      </c>
      <c r="D850" s="3">
        <v>44493.583333333336</v>
      </c>
      <c r="E850" t="s">
        <v>23</v>
      </c>
      <c r="F850" t="s">
        <v>24</v>
      </c>
      <c r="G850" t="s">
        <v>33</v>
      </c>
      <c r="H850" t="s">
        <v>16</v>
      </c>
    </row>
    <row r="851" spans="2:8">
      <c r="B851" t="s">
        <v>155</v>
      </c>
      <c r="C851" s="2" t="s">
        <v>40</v>
      </c>
      <c r="D851" s="3">
        <v>44493.6875</v>
      </c>
      <c r="E851" t="s">
        <v>52</v>
      </c>
      <c r="F851" t="s">
        <v>53</v>
      </c>
      <c r="G851" t="s">
        <v>19</v>
      </c>
      <c r="H851" t="s">
        <v>230</v>
      </c>
    </row>
    <row r="852" spans="2:8">
      <c r="B852" t="s">
        <v>168</v>
      </c>
      <c r="C852" s="2" t="s">
        <v>36</v>
      </c>
      <c r="D852" s="3">
        <v>44499.520833333336</v>
      </c>
      <c r="E852" t="s">
        <v>65</v>
      </c>
      <c r="F852" t="s">
        <v>30</v>
      </c>
      <c r="G852" t="s">
        <v>10</v>
      </c>
      <c r="H852" t="s">
        <v>26</v>
      </c>
    </row>
    <row r="853" spans="2:8">
      <c r="B853" t="s">
        <v>162</v>
      </c>
      <c r="C853" s="2" t="s">
        <v>36</v>
      </c>
      <c r="D853" s="3">
        <v>44499.625</v>
      </c>
      <c r="E853" t="s">
        <v>81</v>
      </c>
      <c r="F853" t="s">
        <v>66</v>
      </c>
      <c r="G853" t="s">
        <v>461</v>
      </c>
      <c r="H853" t="s">
        <v>91</v>
      </c>
    </row>
    <row r="854" spans="2:8">
      <c r="B854" t="s">
        <v>161</v>
      </c>
      <c r="C854" s="2" t="s">
        <v>36</v>
      </c>
      <c r="D854" s="3">
        <v>44499.625</v>
      </c>
      <c r="E854" t="s">
        <v>18</v>
      </c>
      <c r="F854" t="s">
        <v>19</v>
      </c>
      <c r="G854" t="s">
        <v>42</v>
      </c>
      <c r="H854" t="s">
        <v>106</v>
      </c>
    </row>
    <row r="855" spans="2:8">
      <c r="B855" t="s">
        <v>165</v>
      </c>
      <c r="C855" s="2" t="s">
        <v>36</v>
      </c>
      <c r="D855" s="3">
        <v>44499.625</v>
      </c>
      <c r="E855" t="s">
        <v>86</v>
      </c>
      <c r="F855" t="s">
        <v>73</v>
      </c>
      <c r="G855" t="s">
        <v>14</v>
      </c>
      <c r="H855" t="s">
        <v>26</v>
      </c>
    </row>
    <row r="856" spans="2:8">
      <c r="B856" t="s">
        <v>170</v>
      </c>
      <c r="C856" s="2" t="s">
        <v>36</v>
      </c>
      <c r="D856" s="3">
        <v>44499.625</v>
      </c>
      <c r="E856" t="s">
        <v>61</v>
      </c>
      <c r="F856" t="s">
        <v>25</v>
      </c>
      <c r="G856" t="s">
        <v>43</v>
      </c>
      <c r="H856" t="s">
        <v>11</v>
      </c>
    </row>
    <row r="857" spans="2:8">
      <c r="B857" t="s">
        <v>166</v>
      </c>
      <c r="C857" s="2" t="s">
        <v>36</v>
      </c>
      <c r="D857" s="3">
        <v>44499.625</v>
      </c>
      <c r="E857" t="s">
        <v>463</v>
      </c>
      <c r="F857" t="s">
        <v>464</v>
      </c>
      <c r="G857" t="s">
        <v>15</v>
      </c>
      <c r="H857" t="s">
        <v>35</v>
      </c>
    </row>
    <row r="858" spans="2:8">
      <c r="B858" t="s">
        <v>167</v>
      </c>
      <c r="C858" s="2" t="s">
        <v>36</v>
      </c>
      <c r="D858" s="3">
        <v>44499.729166666664</v>
      </c>
      <c r="E858" t="s">
        <v>32</v>
      </c>
      <c r="F858" t="s">
        <v>33</v>
      </c>
      <c r="G858" t="s">
        <v>53</v>
      </c>
      <c r="H858" t="s">
        <v>11</v>
      </c>
    </row>
    <row r="859" spans="2:8">
      <c r="B859" t="s">
        <v>163</v>
      </c>
      <c r="C859" s="2" t="s">
        <v>36</v>
      </c>
      <c r="D859" s="3">
        <v>44500.583333333336</v>
      </c>
      <c r="E859" t="s">
        <v>465</v>
      </c>
      <c r="F859" t="s">
        <v>466</v>
      </c>
      <c r="G859" t="s">
        <v>20</v>
      </c>
      <c r="H859" t="s">
        <v>77</v>
      </c>
    </row>
    <row r="860" spans="2:8">
      <c r="B860" t="s">
        <v>169</v>
      </c>
      <c r="C860" s="2" t="s">
        <v>36</v>
      </c>
      <c r="D860" s="3">
        <v>44500.6875</v>
      </c>
      <c r="E860" t="s">
        <v>69</v>
      </c>
      <c r="F860" t="s">
        <v>70</v>
      </c>
      <c r="G860" t="s">
        <v>24</v>
      </c>
      <c r="H860" t="s">
        <v>110</v>
      </c>
    </row>
    <row r="861" spans="2:8">
      <c r="B861" t="s">
        <v>171</v>
      </c>
      <c r="C861" s="2" t="s">
        <v>36</v>
      </c>
      <c r="D861" s="3">
        <v>44501.833333333336</v>
      </c>
      <c r="E861" t="s">
        <v>72</v>
      </c>
      <c r="F861" t="s">
        <v>39</v>
      </c>
      <c r="G861" t="s">
        <v>34</v>
      </c>
      <c r="H861" t="s">
        <v>56</v>
      </c>
    </row>
    <row r="862" spans="2:8">
      <c r="B862" t="s">
        <v>176</v>
      </c>
      <c r="C862" s="2" t="s">
        <v>54</v>
      </c>
      <c r="D862" s="3">
        <v>44505.833333333336</v>
      </c>
      <c r="E862" t="s">
        <v>58</v>
      </c>
      <c r="F862" t="s">
        <v>15</v>
      </c>
      <c r="G862" t="s">
        <v>70</v>
      </c>
      <c r="H862" t="s">
        <v>16</v>
      </c>
    </row>
    <row r="863" spans="2:8">
      <c r="B863" t="s">
        <v>179</v>
      </c>
      <c r="C863" s="2" t="s">
        <v>54</v>
      </c>
      <c r="D863" s="3">
        <v>44506.520833333336</v>
      </c>
      <c r="E863" t="s">
        <v>52</v>
      </c>
      <c r="F863" t="s">
        <v>53</v>
      </c>
      <c r="G863" t="s">
        <v>73</v>
      </c>
      <c r="H863" t="s">
        <v>26</v>
      </c>
    </row>
    <row r="864" spans="2:8">
      <c r="B864" t="s">
        <v>181</v>
      </c>
      <c r="C864" s="2" t="s">
        <v>54</v>
      </c>
      <c r="D864" s="3">
        <v>44506.625</v>
      </c>
      <c r="E864" t="s">
        <v>460</v>
      </c>
      <c r="F864" t="s">
        <v>461</v>
      </c>
      <c r="G864" t="s">
        <v>466</v>
      </c>
      <c r="H864" t="s">
        <v>77</v>
      </c>
    </row>
    <row r="865" spans="2:8">
      <c r="B865" t="s">
        <v>175</v>
      </c>
      <c r="C865" s="2" t="s">
        <v>54</v>
      </c>
      <c r="D865" s="3">
        <v>44506.625</v>
      </c>
      <c r="E865" t="s">
        <v>63</v>
      </c>
      <c r="F865" t="s">
        <v>43</v>
      </c>
      <c r="G865" t="s">
        <v>66</v>
      </c>
      <c r="H865" t="s">
        <v>84</v>
      </c>
    </row>
    <row r="866" spans="2:8">
      <c r="B866" t="s">
        <v>180</v>
      </c>
      <c r="C866" s="2" t="s">
        <v>54</v>
      </c>
      <c r="D866" s="3">
        <v>44506.625</v>
      </c>
      <c r="E866" t="s">
        <v>13</v>
      </c>
      <c r="F866" t="s">
        <v>14</v>
      </c>
      <c r="G866" t="s">
        <v>39</v>
      </c>
      <c r="H866" t="s">
        <v>98</v>
      </c>
    </row>
    <row r="867" spans="2:8">
      <c r="B867" t="s">
        <v>172</v>
      </c>
      <c r="C867" s="2" t="s">
        <v>54</v>
      </c>
      <c r="D867" s="3">
        <v>44506.729166666664</v>
      </c>
      <c r="E867" t="s">
        <v>41</v>
      </c>
      <c r="F867" t="s">
        <v>42</v>
      </c>
      <c r="G867" t="s">
        <v>25</v>
      </c>
      <c r="H867" t="s">
        <v>84</v>
      </c>
    </row>
    <row r="868" spans="2:8">
      <c r="B868" t="s">
        <v>261</v>
      </c>
      <c r="C868" s="2" t="s">
        <v>54</v>
      </c>
      <c r="D868" s="3">
        <v>44507.583333333336</v>
      </c>
      <c r="E868" t="s">
        <v>55</v>
      </c>
      <c r="F868" t="s">
        <v>10</v>
      </c>
      <c r="G868" t="s">
        <v>464</v>
      </c>
      <c r="H868" t="s">
        <v>16</v>
      </c>
    </row>
    <row r="869" spans="2:8">
      <c r="B869" t="s">
        <v>173</v>
      </c>
      <c r="C869" s="2" t="s">
        <v>54</v>
      </c>
      <c r="D869" s="3">
        <v>44507.583333333336</v>
      </c>
      <c r="E869" t="s">
        <v>47</v>
      </c>
      <c r="F869" t="s">
        <v>34</v>
      </c>
      <c r="G869" t="s">
        <v>33</v>
      </c>
      <c r="H869" t="s">
        <v>116</v>
      </c>
    </row>
    <row r="870" spans="2:8">
      <c r="B870" t="s">
        <v>178</v>
      </c>
      <c r="C870" s="2" t="s">
        <v>54</v>
      </c>
      <c r="D870" s="3">
        <v>44507.583333333336</v>
      </c>
      <c r="E870" t="s">
        <v>50</v>
      </c>
      <c r="F870" t="s">
        <v>20</v>
      </c>
      <c r="G870" t="s">
        <v>30</v>
      </c>
      <c r="H870" t="s">
        <v>84</v>
      </c>
    </row>
    <row r="871" spans="2:8">
      <c r="B871" t="s">
        <v>174</v>
      </c>
      <c r="C871" s="2" t="s">
        <v>54</v>
      </c>
      <c r="D871" s="3">
        <v>44507.6875</v>
      </c>
      <c r="E871" t="s">
        <v>23</v>
      </c>
      <c r="F871" t="s">
        <v>24</v>
      </c>
      <c r="G871" t="s">
        <v>19</v>
      </c>
      <c r="H871" t="s">
        <v>267</v>
      </c>
    </row>
    <row r="872" spans="2:8">
      <c r="B872" t="s">
        <v>186</v>
      </c>
      <c r="C872" s="2" t="s">
        <v>68</v>
      </c>
      <c r="D872" s="3">
        <v>44520.520833333336</v>
      </c>
      <c r="E872" t="s">
        <v>65</v>
      </c>
      <c r="F872" t="s">
        <v>30</v>
      </c>
      <c r="G872" t="s">
        <v>43</v>
      </c>
      <c r="H872" t="s">
        <v>11</v>
      </c>
    </row>
    <row r="873" spans="2:8">
      <c r="B873" t="s">
        <v>190</v>
      </c>
      <c r="C873" s="2" t="s">
        <v>68</v>
      </c>
      <c r="D873" s="3">
        <v>44520.625</v>
      </c>
      <c r="E873" t="s">
        <v>69</v>
      </c>
      <c r="F873" t="s">
        <v>70</v>
      </c>
      <c r="G873" t="s">
        <v>42</v>
      </c>
      <c r="H873" t="s">
        <v>98</v>
      </c>
    </row>
    <row r="874" spans="2:8">
      <c r="B874" t="s">
        <v>188</v>
      </c>
      <c r="C874" s="2" t="s">
        <v>68</v>
      </c>
      <c r="D874" s="3">
        <v>44520.625</v>
      </c>
      <c r="E874" t="s">
        <v>81</v>
      </c>
      <c r="F874" t="s">
        <v>66</v>
      </c>
      <c r="G874" t="s">
        <v>14</v>
      </c>
      <c r="H874" t="s">
        <v>79</v>
      </c>
    </row>
    <row r="875" spans="2:8">
      <c r="B875" t="s">
        <v>191</v>
      </c>
      <c r="C875" s="2" t="s">
        <v>68</v>
      </c>
      <c r="D875" s="3">
        <v>44520.625</v>
      </c>
      <c r="E875" t="s">
        <v>61</v>
      </c>
      <c r="F875" t="s">
        <v>25</v>
      </c>
      <c r="G875" t="s">
        <v>461</v>
      </c>
      <c r="H875" t="s">
        <v>79</v>
      </c>
    </row>
    <row r="876" spans="2:8">
      <c r="B876" t="s">
        <v>185</v>
      </c>
      <c r="C876" s="2" t="s">
        <v>68</v>
      </c>
      <c r="D876" s="3">
        <v>44520.625</v>
      </c>
      <c r="E876" t="s">
        <v>465</v>
      </c>
      <c r="F876" t="s">
        <v>466</v>
      </c>
      <c r="G876" t="s">
        <v>15</v>
      </c>
      <c r="H876" t="s">
        <v>56</v>
      </c>
    </row>
    <row r="877" spans="2:8">
      <c r="B877" t="s">
        <v>187</v>
      </c>
      <c r="C877" s="2" t="s">
        <v>68</v>
      </c>
      <c r="D877" s="3">
        <v>44520.625</v>
      </c>
      <c r="E877" t="s">
        <v>463</v>
      </c>
      <c r="F877" t="s">
        <v>464</v>
      </c>
      <c r="G877" t="s">
        <v>53</v>
      </c>
      <c r="H877" t="s">
        <v>143</v>
      </c>
    </row>
    <row r="878" spans="2:8">
      <c r="B878" t="s">
        <v>183</v>
      </c>
      <c r="C878" s="2" t="s">
        <v>68</v>
      </c>
      <c r="D878" s="3">
        <v>44520.625</v>
      </c>
      <c r="E878" t="s">
        <v>72</v>
      </c>
      <c r="F878" t="s">
        <v>39</v>
      </c>
      <c r="G878" t="s">
        <v>24</v>
      </c>
      <c r="H878" t="s">
        <v>16</v>
      </c>
    </row>
    <row r="879" spans="2:8">
      <c r="B879" t="s">
        <v>189</v>
      </c>
      <c r="C879" s="2" t="s">
        <v>68</v>
      </c>
      <c r="D879" s="3">
        <v>44520.729166666664</v>
      </c>
      <c r="E879" t="s">
        <v>18</v>
      </c>
      <c r="F879" t="s">
        <v>19</v>
      </c>
      <c r="G879" t="s">
        <v>10</v>
      </c>
      <c r="H879" t="s">
        <v>88</v>
      </c>
    </row>
    <row r="880" spans="2:8">
      <c r="B880" t="s">
        <v>182</v>
      </c>
      <c r="C880" s="2" t="s">
        <v>68</v>
      </c>
      <c r="D880" s="3">
        <v>44521.583333333336</v>
      </c>
      <c r="E880" t="s">
        <v>86</v>
      </c>
      <c r="F880" t="s">
        <v>73</v>
      </c>
      <c r="G880" t="s">
        <v>34</v>
      </c>
      <c r="H880" t="s">
        <v>158</v>
      </c>
    </row>
    <row r="881" spans="2:8">
      <c r="B881" t="s">
        <v>184</v>
      </c>
      <c r="C881" s="2" t="s">
        <v>68</v>
      </c>
      <c r="D881" s="3">
        <v>44521.6875</v>
      </c>
      <c r="E881" t="s">
        <v>32</v>
      </c>
      <c r="F881" t="s">
        <v>33</v>
      </c>
      <c r="G881" t="s">
        <v>20</v>
      </c>
      <c r="H881" t="s">
        <v>56</v>
      </c>
    </row>
    <row r="882" spans="2:8">
      <c r="B882" t="s">
        <v>194</v>
      </c>
      <c r="C882" s="2" t="s">
        <v>62</v>
      </c>
      <c r="D882" s="3">
        <v>44527.520833333336</v>
      </c>
      <c r="E882" t="s">
        <v>55</v>
      </c>
      <c r="F882" t="s">
        <v>10</v>
      </c>
      <c r="G882" t="s">
        <v>25</v>
      </c>
      <c r="H882" t="s">
        <v>98</v>
      </c>
    </row>
    <row r="883" spans="2:8">
      <c r="B883" t="s">
        <v>201</v>
      </c>
      <c r="C883" s="2" t="s">
        <v>62</v>
      </c>
      <c r="D883" s="3">
        <v>44527.625</v>
      </c>
      <c r="E883" t="s">
        <v>13</v>
      </c>
      <c r="F883" t="s">
        <v>14</v>
      </c>
      <c r="G883" t="s">
        <v>70</v>
      </c>
      <c r="H883" t="s">
        <v>77</v>
      </c>
    </row>
    <row r="884" spans="2:8">
      <c r="B884" t="s">
        <v>192</v>
      </c>
      <c r="C884" s="2" t="s">
        <v>62</v>
      </c>
      <c r="D884" s="3">
        <v>44527.625</v>
      </c>
      <c r="E884" t="s">
        <v>18</v>
      </c>
      <c r="F884" t="s">
        <v>19</v>
      </c>
      <c r="G884" t="s">
        <v>15</v>
      </c>
      <c r="H884" t="s">
        <v>88</v>
      </c>
    </row>
    <row r="885" spans="2:8">
      <c r="B885" t="s">
        <v>193</v>
      </c>
      <c r="C885" s="2" t="s">
        <v>62</v>
      </c>
      <c r="D885" s="3">
        <v>44527.625</v>
      </c>
      <c r="E885" t="s">
        <v>465</v>
      </c>
      <c r="F885" t="s">
        <v>466</v>
      </c>
      <c r="G885" t="s">
        <v>39</v>
      </c>
      <c r="H885" t="s">
        <v>116</v>
      </c>
    </row>
    <row r="886" spans="2:8">
      <c r="B886" t="s">
        <v>197</v>
      </c>
      <c r="C886" s="2" t="s">
        <v>62</v>
      </c>
      <c r="D886" s="3">
        <v>44527.729166666664</v>
      </c>
      <c r="E886" t="s">
        <v>41</v>
      </c>
      <c r="F886" t="s">
        <v>42</v>
      </c>
      <c r="G886" t="s">
        <v>20</v>
      </c>
      <c r="H886" t="s">
        <v>116</v>
      </c>
    </row>
    <row r="887" spans="2:8">
      <c r="B887" t="s">
        <v>200</v>
      </c>
      <c r="C887" s="2" t="s">
        <v>62</v>
      </c>
      <c r="D887" s="3">
        <v>44528.583333333336</v>
      </c>
      <c r="E887" t="s">
        <v>460</v>
      </c>
      <c r="F887" t="s">
        <v>461</v>
      </c>
      <c r="G887" t="s">
        <v>34</v>
      </c>
      <c r="H887" t="s">
        <v>16</v>
      </c>
    </row>
    <row r="888" spans="2:8">
      <c r="B888" t="s">
        <v>198</v>
      </c>
      <c r="C888" s="2" t="s">
        <v>62</v>
      </c>
      <c r="D888" s="3">
        <v>44528.583333333336</v>
      </c>
      <c r="E888" t="s">
        <v>65</v>
      </c>
      <c r="F888" t="s">
        <v>30</v>
      </c>
      <c r="G888" t="s">
        <v>464</v>
      </c>
      <c r="H888" t="s">
        <v>67</v>
      </c>
    </row>
    <row r="889" spans="2:8">
      <c r="B889" t="s">
        <v>199</v>
      </c>
      <c r="C889" s="2" t="s">
        <v>62</v>
      </c>
      <c r="D889" s="3">
        <v>44528.583333333336</v>
      </c>
      <c r="E889" t="s">
        <v>86</v>
      </c>
      <c r="F889" t="s">
        <v>73</v>
      </c>
      <c r="G889" t="s">
        <v>24</v>
      </c>
      <c r="H889" t="s">
        <v>56</v>
      </c>
    </row>
    <row r="890" spans="2:8">
      <c r="B890" t="s">
        <v>196</v>
      </c>
      <c r="C890" s="2" t="s">
        <v>62</v>
      </c>
      <c r="D890" s="3">
        <v>44528.6875</v>
      </c>
      <c r="E890" t="s">
        <v>63</v>
      </c>
      <c r="F890" t="s">
        <v>43</v>
      </c>
      <c r="G890" t="s">
        <v>53</v>
      </c>
      <c r="H890" t="s">
        <v>84</v>
      </c>
    </row>
    <row r="891" spans="2:8">
      <c r="B891" t="s">
        <v>195</v>
      </c>
      <c r="C891" s="2" t="s">
        <v>62</v>
      </c>
      <c r="D891" s="3">
        <v>44615.8125</v>
      </c>
      <c r="E891" t="s">
        <v>81</v>
      </c>
      <c r="F891" t="s">
        <v>66</v>
      </c>
      <c r="G891" t="s">
        <v>33</v>
      </c>
      <c r="H891" t="s">
        <v>16</v>
      </c>
    </row>
    <row r="892" spans="2:8">
      <c r="B892" t="s">
        <v>204</v>
      </c>
      <c r="C892" s="2" t="s">
        <v>45</v>
      </c>
      <c r="D892" s="3">
        <v>44530.8125</v>
      </c>
      <c r="E892" t="s">
        <v>61</v>
      </c>
      <c r="F892" t="s">
        <v>25</v>
      </c>
      <c r="G892" t="s">
        <v>466</v>
      </c>
      <c r="H892" t="s">
        <v>84</v>
      </c>
    </row>
    <row r="893" spans="2:8">
      <c r="B893" t="s">
        <v>213</v>
      </c>
      <c r="C893" s="2" t="s">
        <v>45</v>
      </c>
      <c r="D893" s="3">
        <v>44530.84375</v>
      </c>
      <c r="E893" t="s">
        <v>50</v>
      </c>
      <c r="F893" t="s">
        <v>20</v>
      </c>
      <c r="G893" t="s">
        <v>14</v>
      </c>
      <c r="H893" t="s">
        <v>16</v>
      </c>
    </row>
    <row r="894" spans="2:8">
      <c r="B894" t="s">
        <v>202</v>
      </c>
      <c r="C894" s="2" t="s">
        <v>45</v>
      </c>
      <c r="D894" s="3">
        <v>44531.8125</v>
      </c>
      <c r="E894" t="s">
        <v>463</v>
      </c>
      <c r="F894" t="s">
        <v>464</v>
      </c>
      <c r="G894" t="s">
        <v>43</v>
      </c>
      <c r="H894" t="s">
        <v>77</v>
      </c>
    </row>
    <row r="895" spans="2:8">
      <c r="B895" t="s">
        <v>205</v>
      </c>
      <c r="C895" s="2" t="s">
        <v>45</v>
      </c>
      <c r="D895" s="3">
        <v>44531.8125</v>
      </c>
      <c r="E895" t="s">
        <v>23</v>
      </c>
      <c r="F895" t="s">
        <v>24</v>
      </c>
      <c r="G895" t="s">
        <v>42</v>
      </c>
      <c r="H895" t="s">
        <v>84</v>
      </c>
    </row>
    <row r="896" spans="2:8">
      <c r="B896" t="s">
        <v>209</v>
      </c>
      <c r="C896" s="2" t="s">
        <v>45</v>
      </c>
      <c r="D896" s="3">
        <v>44531.8125</v>
      </c>
      <c r="E896" t="s">
        <v>72</v>
      </c>
      <c r="F896" t="s">
        <v>39</v>
      </c>
      <c r="G896" t="s">
        <v>66</v>
      </c>
      <c r="H896" t="s">
        <v>116</v>
      </c>
    </row>
    <row r="897" spans="2:8">
      <c r="B897" t="s">
        <v>208</v>
      </c>
      <c r="C897" s="2" t="s">
        <v>45</v>
      </c>
      <c r="D897" s="3">
        <v>44531.8125</v>
      </c>
      <c r="E897" t="s">
        <v>58</v>
      </c>
      <c r="F897" t="s">
        <v>15</v>
      </c>
      <c r="G897" t="s">
        <v>30</v>
      </c>
      <c r="H897" t="s">
        <v>106</v>
      </c>
    </row>
    <row r="898" spans="2:8">
      <c r="B898" t="s">
        <v>207</v>
      </c>
      <c r="C898" s="2" t="s">
        <v>45</v>
      </c>
      <c r="D898" s="3">
        <v>44531.84375</v>
      </c>
      <c r="E898" t="s">
        <v>69</v>
      </c>
      <c r="F898" t="s">
        <v>70</v>
      </c>
      <c r="G898" t="s">
        <v>73</v>
      </c>
      <c r="H898" t="s">
        <v>77</v>
      </c>
    </row>
    <row r="899" spans="2:8">
      <c r="B899" t="s">
        <v>212</v>
      </c>
      <c r="C899" s="2" t="s">
        <v>45</v>
      </c>
      <c r="D899" s="3">
        <v>44531.84375</v>
      </c>
      <c r="E899" t="s">
        <v>47</v>
      </c>
      <c r="F899" t="s">
        <v>34</v>
      </c>
      <c r="G899" t="s">
        <v>19</v>
      </c>
      <c r="H899" t="s">
        <v>110</v>
      </c>
    </row>
    <row r="900" spans="2:8">
      <c r="B900" t="s">
        <v>211</v>
      </c>
      <c r="C900" s="2" t="s">
        <v>45</v>
      </c>
      <c r="D900" s="3">
        <v>44532.8125</v>
      </c>
      <c r="E900" t="s">
        <v>32</v>
      </c>
      <c r="F900" t="s">
        <v>33</v>
      </c>
      <c r="G900" t="s">
        <v>461</v>
      </c>
      <c r="H900" t="s">
        <v>98</v>
      </c>
    </row>
    <row r="901" spans="2:8">
      <c r="B901" t="s">
        <v>206</v>
      </c>
      <c r="C901" s="2" t="s">
        <v>45</v>
      </c>
      <c r="D901" s="3">
        <v>44532.84375</v>
      </c>
      <c r="E901" t="s">
        <v>52</v>
      </c>
      <c r="F901" t="s">
        <v>53</v>
      </c>
      <c r="G901" t="s">
        <v>10</v>
      </c>
      <c r="H901" t="s">
        <v>267</v>
      </c>
    </row>
    <row r="902" spans="2:8">
      <c r="B902" t="s">
        <v>221</v>
      </c>
      <c r="C902" s="2" t="s">
        <v>49</v>
      </c>
      <c r="D902" s="3">
        <v>44534.520833333336</v>
      </c>
      <c r="E902" t="s">
        <v>23</v>
      </c>
      <c r="F902" t="s">
        <v>24</v>
      </c>
      <c r="G902" t="s">
        <v>43</v>
      </c>
      <c r="H902" t="s">
        <v>267</v>
      </c>
    </row>
    <row r="903" spans="2:8">
      <c r="B903" t="s">
        <v>214</v>
      </c>
      <c r="C903" s="2" t="s">
        <v>49</v>
      </c>
      <c r="D903" s="3">
        <v>44534.625</v>
      </c>
      <c r="E903" t="s">
        <v>61</v>
      </c>
      <c r="F903" t="s">
        <v>25</v>
      </c>
      <c r="G903" t="s">
        <v>66</v>
      </c>
      <c r="H903" t="s">
        <v>16</v>
      </c>
    </row>
    <row r="904" spans="2:8">
      <c r="B904" t="s">
        <v>222</v>
      </c>
      <c r="C904" s="2" t="s">
        <v>49</v>
      </c>
      <c r="D904" s="3">
        <v>44534.625</v>
      </c>
      <c r="E904" t="s">
        <v>58</v>
      </c>
      <c r="F904" t="s">
        <v>15</v>
      </c>
      <c r="G904" t="s">
        <v>42</v>
      </c>
      <c r="H904" t="s">
        <v>84</v>
      </c>
    </row>
    <row r="905" spans="2:8">
      <c r="B905" t="s">
        <v>223</v>
      </c>
      <c r="C905" s="2" t="s">
        <v>49</v>
      </c>
      <c r="D905" s="3">
        <v>44534.625</v>
      </c>
      <c r="E905" t="s">
        <v>72</v>
      </c>
      <c r="F905" t="s">
        <v>39</v>
      </c>
      <c r="G905" t="s">
        <v>19</v>
      </c>
      <c r="H905" t="s">
        <v>35</v>
      </c>
    </row>
    <row r="906" spans="2:8">
      <c r="B906" t="s">
        <v>219</v>
      </c>
      <c r="C906" s="2" t="s">
        <v>49</v>
      </c>
      <c r="D906" s="3">
        <v>44534.729166666664</v>
      </c>
      <c r="E906" t="s">
        <v>463</v>
      </c>
      <c r="F906" t="s">
        <v>464</v>
      </c>
      <c r="G906" t="s">
        <v>73</v>
      </c>
      <c r="H906" t="s">
        <v>44</v>
      </c>
    </row>
    <row r="907" spans="2:8">
      <c r="B907" t="s">
        <v>216</v>
      </c>
      <c r="C907" s="2" t="s">
        <v>49</v>
      </c>
      <c r="D907" s="3">
        <v>44535.583333333336</v>
      </c>
      <c r="E907" t="s">
        <v>50</v>
      </c>
      <c r="F907" t="s">
        <v>20</v>
      </c>
      <c r="G907" t="s">
        <v>461</v>
      </c>
      <c r="H907" t="s">
        <v>106</v>
      </c>
    </row>
    <row r="908" spans="2:8">
      <c r="B908" t="s">
        <v>220</v>
      </c>
      <c r="C908" s="2" t="s">
        <v>49</v>
      </c>
      <c r="D908" s="3">
        <v>44535.583333333336</v>
      </c>
      <c r="E908" t="s">
        <v>52</v>
      </c>
      <c r="F908" t="s">
        <v>53</v>
      </c>
      <c r="G908" t="s">
        <v>14</v>
      </c>
      <c r="H908" t="s">
        <v>16</v>
      </c>
    </row>
    <row r="909" spans="2:8">
      <c r="B909" t="s">
        <v>218</v>
      </c>
      <c r="C909" s="2" t="s">
        <v>49</v>
      </c>
      <c r="D909" s="3">
        <v>44535.583333333336</v>
      </c>
      <c r="E909" t="s">
        <v>32</v>
      </c>
      <c r="F909" t="s">
        <v>33</v>
      </c>
      <c r="G909" t="s">
        <v>466</v>
      </c>
      <c r="H909" t="s">
        <v>158</v>
      </c>
    </row>
    <row r="910" spans="2:8">
      <c r="B910" t="s">
        <v>217</v>
      </c>
      <c r="C910" s="2" t="s">
        <v>49</v>
      </c>
      <c r="D910" s="3">
        <v>44535.6875</v>
      </c>
      <c r="E910" t="s">
        <v>69</v>
      </c>
      <c r="F910" t="s">
        <v>70</v>
      </c>
      <c r="G910" t="s">
        <v>30</v>
      </c>
      <c r="H910" t="s">
        <v>56</v>
      </c>
    </row>
    <row r="911" spans="2:8">
      <c r="B911" t="s">
        <v>215</v>
      </c>
      <c r="C911" s="2" t="s">
        <v>49</v>
      </c>
      <c r="D911" s="3">
        <v>44536.833333333336</v>
      </c>
      <c r="E911" t="s">
        <v>47</v>
      </c>
      <c r="F911" t="s">
        <v>34</v>
      </c>
      <c r="G911" t="s">
        <v>10</v>
      </c>
      <c r="H911" t="s">
        <v>56</v>
      </c>
    </row>
    <row r="912" spans="2:8">
      <c r="B912" t="s">
        <v>227</v>
      </c>
      <c r="C912" s="2" t="s">
        <v>64</v>
      </c>
      <c r="D912" s="3">
        <v>44540.833333333336</v>
      </c>
      <c r="E912" t="s">
        <v>460</v>
      </c>
      <c r="F912" t="s">
        <v>461</v>
      </c>
      <c r="G912" t="s">
        <v>464</v>
      </c>
      <c r="H912" t="s">
        <v>56</v>
      </c>
    </row>
    <row r="913" spans="2:8">
      <c r="B913" t="s">
        <v>246</v>
      </c>
      <c r="C913" s="2" t="s">
        <v>64</v>
      </c>
      <c r="D913" s="3">
        <v>44541.520833333336</v>
      </c>
      <c r="E913" t="s">
        <v>86</v>
      </c>
      <c r="F913" t="s">
        <v>73</v>
      </c>
      <c r="G913" t="s">
        <v>39</v>
      </c>
      <c r="H913" t="s">
        <v>16</v>
      </c>
    </row>
    <row r="914" spans="2:8">
      <c r="B914" t="s">
        <v>226</v>
      </c>
      <c r="C914" s="2" t="s">
        <v>64</v>
      </c>
      <c r="D914" s="3">
        <v>44541.625</v>
      </c>
      <c r="E914" t="s">
        <v>55</v>
      </c>
      <c r="F914" t="s">
        <v>10</v>
      </c>
      <c r="G914" t="s">
        <v>15</v>
      </c>
      <c r="H914" t="s">
        <v>158</v>
      </c>
    </row>
    <row r="915" spans="2:8">
      <c r="B915" t="s">
        <v>315</v>
      </c>
      <c r="C915" s="2" t="s">
        <v>64</v>
      </c>
      <c r="D915" s="3">
        <v>44541.625</v>
      </c>
      <c r="E915" t="s">
        <v>63</v>
      </c>
      <c r="F915" t="s">
        <v>43</v>
      </c>
      <c r="G915" t="s">
        <v>20</v>
      </c>
      <c r="H915" t="s">
        <v>267</v>
      </c>
    </row>
    <row r="916" spans="2:8">
      <c r="B916" t="s">
        <v>228</v>
      </c>
      <c r="C916" s="2" t="s">
        <v>64</v>
      </c>
      <c r="D916" s="3">
        <v>44541.625</v>
      </c>
      <c r="E916" t="s">
        <v>18</v>
      </c>
      <c r="F916" t="s">
        <v>19</v>
      </c>
      <c r="G916" t="s">
        <v>70</v>
      </c>
      <c r="H916" t="s">
        <v>16</v>
      </c>
    </row>
    <row r="917" spans="2:8">
      <c r="B917" t="s">
        <v>229</v>
      </c>
      <c r="C917" s="2" t="s">
        <v>64</v>
      </c>
      <c r="D917" s="3">
        <v>44541.729166666664</v>
      </c>
      <c r="E917" t="s">
        <v>465</v>
      </c>
      <c r="F917" t="s">
        <v>466</v>
      </c>
      <c r="G917" t="s">
        <v>53</v>
      </c>
      <c r="H917" t="s">
        <v>35</v>
      </c>
    </row>
    <row r="918" spans="2:8">
      <c r="B918" t="s">
        <v>224</v>
      </c>
      <c r="C918" s="2" t="s">
        <v>64</v>
      </c>
      <c r="D918" s="3">
        <v>44542.583333333336</v>
      </c>
      <c r="E918" t="s">
        <v>81</v>
      </c>
      <c r="F918" t="s">
        <v>66</v>
      </c>
      <c r="G918" t="s">
        <v>24</v>
      </c>
      <c r="H918" t="s">
        <v>116</v>
      </c>
    </row>
    <row r="919" spans="2:8">
      <c r="B919" t="s">
        <v>232</v>
      </c>
      <c r="C919" s="2" t="s">
        <v>64</v>
      </c>
      <c r="D919" s="3">
        <v>44542.583333333336</v>
      </c>
      <c r="E919" t="s">
        <v>65</v>
      </c>
      <c r="F919" t="s">
        <v>30</v>
      </c>
      <c r="G919" t="s">
        <v>25</v>
      </c>
      <c r="H919" t="s">
        <v>88</v>
      </c>
    </row>
    <row r="920" spans="2:8">
      <c r="B920" t="s">
        <v>231</v>
      </c>
      <c r="C920" s="2" t="s">
        <v>64</v>
      </c>
      <c r="D920" s="3">
        <v>44542.6875</v>
      </c>
      <c r="E920" t="s">
        <v>13</v>
      </c>
      <c r="F920" t="s">
        <v>14</v>
      </c>
      <c r="G920" t="s">
        <v>34</v>
      </c>
      <c r="H920" t="s">
        <v>91</v>
      </c>
    </row>
    <row r="921" spans="2:8">
      <c r="B921" t="s">
        <v>225</v>
      </c>
      <c r="C921" s="2" t="s">
        <v>64</v>
      </c>
      <c r="D921" s="3">
        <v>44636.8125</v>
      </c>
      <c r="E921" t="s">
        <v>41</v>
      </c>
      <c r="F921" t="s">
        <v>42</v>
      </c>
      <c r="G921" t="s">
        <v>33</v>
      </c>
      <c r="H921" t="s">
        <v>26</v>
      </c>
    </row>
    <row r="922" spans="2:8">
      <c r="B922" t="s">
        <v>234</v>
      </c>
      <c r="C922" s="2" t="s">
        <v>51</v>
      </c>
      <c r="D922" s="3">
        <v>44544.822916666664</v>
      </c>
      <c r="E922" t="s">
        <v>465</v>
      </c>
      <c r="F922" t="s">
        <v>466</v>
      </c>
      <c r="G922" t="s">
        <v>70</v>
      </c>
      <c r="H922" t="s">
        <v>26</v>
      </c>
    </row>
    <row r="923" spans="2:8">
      <c r="B923" t="s">
        <v>238</v>
      </c>
      <c r="C923" s="2" t="s">
        <v>51</v>
      </c>
      <c r="D923" s="3">
        <v>44544.833333333336</v>
      </c>
      <c r="E923" t="s">
        <v>86</v>
      </c>
      <c r="F923" t="s">
        <v>73</v>
      </c>
      <c r="G923" t="s">
        <v>20</v>
      </c>
      <c r="H923" t="s">
        <v>467</v>
      </c>
    </row>
    <row r="924" spans="2:8">
      <c r="B924" t="s">
        <v>241</v>
      </c>
      <c r="C924" s="2" t="s">
        <v>51</v>
      </c>
      <c r="D924" s="3">
        <v>44545.8125</v>
      </c>
      <c r="E924" t="s">
        <v>41</v>
      </c>
      <c r="F924" t="s">
        <v>42</v>
      </c>
      <c r="G924" t="s">
        <v>39</v>
      </c>
      <c r="H924" t="s">
        <v>35</v>
      </c>
    </row>
    <row r="925" spans="2:8">
      <c r="B925" t="s">
        <v>240</v>
      </c>
      <c r="C925" s="2" t="s">
        <v>51</v>
      </c>
      <c r="D925" s="3">
        <v>44545.8125</v>
      </c>
      <c r="E925" t="s">
        <v>13</v>
      </c>
      <c r="F925" t="s">
        <v>14</v>
      </c>
      <c r="G925" t="s">
        <v>15</v>
      </c>
      <c r="H925" t="s">
        <v>106</v>
      </c>
    </row>
    <row r="926" spans="2:8">
      <c r="B926" t="s">
        <v>237</v>
      </c>
      <c r="C926" s="2" t="s">
        <v>51</v>
      </c>
      <c r="D926" s="3">
        <v>44545.833333333336</v>
      </c>
      <c r="E926" t="s">
        <v>55</v>
      </c>
      <c r="F926" t="s">
        <v>10</v>
      </c>
      <c r="G926" t="s">
        <v>24</v>
      </c>
      <c r="H926" t="s">
        <v>98</v>
      </c>
    </row>
    <row r="927" spans="2:8">
      <c r="B927" t="s">
        <v>242</v>
      </c>
      <c r="C927" s="2" t="s">
        <v>51</v>
      </c>
      <c r="D927" s="3">
        <v>44546.822916666664</v>
      </c>
      <c r="E927" t="s">
        <v>63</v>
      </c>
      <c r="F927" t="s">
        <v>43</v>
      </c>
      <c r="G927" t="s">
        <v>34</v>
      </c>
      <c r="H927" t="s">
        <v>84</v>
      </c>
    </row>
    <row r="928" spans="2:8">
      <c r="B928" t="s">
        <v>235</v>
      </c>
      <c r="C928" s="2" t="s">
        <v>51</v>
      </c>
      <c r="D928" s="3">
        <v>44546.833333333336</v>
      </c>
      <c r="E928" t="s">
        <v>18</v>
      </c>
      <c r="F928" t="s">
        <v>19</v>
      </c>
      <c r="G928" t="s">
        <v>25</v>
      </c>
      <c r="H928" t="s">
        <v>91</v>
      </c>
    </row>
    <row r="929" spans="2:8">
      <c r="B929" t="s">
        <v>233</v>
      </c>
      <c r="C929" s="2" t="s">
        <v>51</v>
      </c>
      <c r="D929" s="3">
        <v>44580.8125</v>
      </c>
      <c r="E929" t="s">
        <v>65</v>
      </c>
      <c r="F929" t="s">
        <v>30</v>
      </c>
      <c r="G929" t="s">
        <v>33</v>
      </c>
      <c r="H929" t="s">
        <v>75</v>
      </c>
    </row>
    <row r="930" spans="2:8">
      <c r="B930" t="s">
        <v>314</v>
      </c>
      <c r="C930" s="2" t="s">
        <v>51</v>
      </c>
      <c r="D930" s="3">
        <v>44580.833333333336</v>
      </c>
      <c r="E930" t="s">
        <v>460</v>
      </c>
      <c r="F930" t="s">
        <v>461</v>
      </c>
      <c r="G930" t="s">
        <v>53</v>
      </c>
      <c r="H930" t="s">
        <v>44</v>
      </c>
    </row>
    <row r="931" spans="2:8">
      <c r="B931" t="s">
        <v>236</v>
      </c>
      <c r="C931" s="2" t="s">
        <v>51</v>
      </c>
      <c r="D931" s="3">
        <v>44597.75</v>
      </c>
      <c r="E931" t="s">
        <v>81</v>
      </c>
      <c r="F931" t="s">
        <v>66</v>
      </c>
      <c r="G931" t="s">
        <v>464</v>
      </c>
      <c r="H931" t="s">
        <v>116</v>
      </c>
    </row>
    <row r="932" spans="2:8">
      <c r="B932" t="s">
        <v>259</v>
      </c>
      <c r="C932" s="2" t="s">
        <v>60</v>
      </c>
      <c r="D932" s="3">
        <v>44548.729166666664</v>
      </c>
      <c r="E932" t="s">
        <v>50</v>
      </c>
      <c r="F932" t="s">
        <v>20</v>
      </c>
      <c r="G932" t="s">
        <v>10</v>
      </c>
      <c r="H932" t="s">
        <v>110</v>
      </c>
    </row>
    <row r="933" spans="2:8">
      <c r="B933" t="s">
        <v>258</v>
      </c>
      <c r="C933" s="2" t="s">
        <v>60</v>
      </c>
      <c r="D933" s="3">
        <v>44549.583333333336</v>
      </c>
      <c r="E933" t="s">
        <v>61</v>
      </c>
      <c r="F933" t="s">
        <v>25</v>
      </c>
      <c r="G933" t="s">
        <v>73</v>
      </c>
      <c r="H933" t="s">
        <v>239</v>
      </c>
    </row>
    <row r="934" spans="2:8">
      <c r="B934" t="s">
        <v>245</v>
      </c>
      <c r="C934" s="2" t="s">
        <v>60</v>
      </c>
      <c r="D934" s="3">
        <v>44549.583333333336</v>
      </c>
      <c r="E934" t="s">
        <v>72</v>
      </c>
      <c r="F934" t="s">
        <v>39</v>
      </c>
      <c r="G934" t="s">
        <v>43</v>
      </c>
      <c r="H934" t="s">
        <v>116</v>
      </c>
    </row>
    <row r="935" spans="2:8">
      <c r="B935" t="s">
        <v>257</v>
      </c>
      <c r="C935" s="2" t="s">
        <v>60</v>
      </c>
      <c r="D935" s="3">
        <v>44549.6875</v>
      </c>
      <c r="E935" t="s">
        <v>32</v>
      </c>
      <c r="F935" t="s">
        <v>33</v>
      </c>
      <c r="G935" t="s">
        <v>19</v>
      </c>
      <c r="H935" t="s">
        <v>106</v>
      </c>
    </row>
    <row r="936" spans="2:8">
      <c r="B936" t="s">
        <v>243</v>
      </c>
      <c r="C936" s="2" t="s">
        <v>60</v>
      </c>
      <c r="D936" s="3">
        <v>44572.822916666664</v>
      </c>
      <c r="E936" t="s">
        <v>58</v>
      </c>
      <c r="F936" t="s">
        <v>15</v>
      </c>
      <c r="G936" t="s">
        <v>461</v>
      </c>
      <c r="H936" t="s">
        <v>143</v>
      </c>
    </row>
    <row r="937" spans="2:8">
      <c r="B937" t="s">
        <v>260</v>
      </c>
      <c r="C937" s="2" t="s">
        <v>60</v>
      </c>
      <c r="D937" s="3">
        <v>44573.822916666664</v>
      </c>
      <c r="E937" t="s">
        <v>23</v>
      </c>
      <c r="F937" t="s">
        <v>24</v>
      </c>
      <c r="G937" t="s">
        <v>466</v>
      </c>
      <c r="H937" t="s">
        <v>98</v>
      </c>
    </row>
    <row r="938" spans="2:8">
      <c r="B938" t="s">
        <v>326</v>
      </c>
      <c r="C938" s="2" t="s">
        <v>60</v>
      </c>
      <c r="D938" s="3">
        <v>44607.84375</v>
      </c>
      <c r="E938" t="s">
        <v>52</v>
      </c>
      <c r="F938" t="s">
        <v>53</v>
      </c>
      <c r="G938" t="s">
        <v>42</v>
      </c>
      <c r="H938" t="s">
        <v>98</v>
      </c>
    </row>
    <row r="939" spans="2:8">
      <c r="B939" t="s">
        <v>244</v>
      </c>
      <c r="C939" s="2" t="s">
        <v>60</v>
      </c>
      <c r="D939" s="3">
        <v>44615.8125</v>
      </c>
      <c r="E939" t="s">
        <v>463</v>
      </c>
      <c r="F939" t="s">
        <v>464</v>
      </c>
      <c r="G939" t="s">
        <v>14</v>
      </c>
      <c r="H939" t="s">
        <v>110</v>
      </c>
    </row>
    <row r="940" spans="2:8">
      <c r="B940" t="s">
        <v>368</v>
      </c>
      <c r="C940" s="2" t="s">
        <v>60</v>
      </c>
      <c r="D940" s="3">
        <v>44671.822916666664</v>
      </c>
      <c r="E940" t="s">
        <v>47</v>
      </c>
      <c r="F940" t="s">
        <v>34</v>
      </c>
      <c r="G940" t="s">
        <v>30</v>
      </c>
      <c r="H940" t="s">
        <v>84</v>
      </c>
    </row>
    <row r="941" spans="2:8">
      <c r="B941" t="s">
        <v>252</v>
      </c>
      <c r="C941" s="2" t="s">
        <v>57</v>
      </c>
      <c r="D941" s="3">
        <v>44556.625</v>
      </c>
      <c r="E941" t="s">
        <v>86</v>
      </c>
      <c r="F941" t="s">
        <v>73</v>
      </c>
      <c r="G941" t="s">
        <v>30</v>
      </c>
      <c r="H941" t="s">
        <v>468</v>
      </c>
    </row>
    <row r="942" spans="2:8">
      <c r="B942" t="s">
        <v>255</v>
      </c>
      <c r="C942" s="2" t="s">
        <v>57</v>
      </c>
      <c r="D942" s="3">
        <v>44556.625</v>
      </c>
      <c r="E942" t="s">
        <v>465</v>
      </c>
      <c r="F942" t="s">
        <v>466</v>
      </c>
      <c r="G942" t="s">
        <v>10</v>
      </c>
      <c r="H942" t="s">
        <v>230</v>
      </c>
    </row>
    <row r="943" spans="2:8">
      <c r="B943" t="s">
        <v>253</v>
      </c>
      <c r="C943" s="2" t="s">
        <v>57</v>
      </c>
      <c r="D943" s="3">
        <v>44556.625</v>
      </c>
      <c r="E943" t="s">
        <v>32</v>
      </c>
      <c r="F943" t="s">
        <v>33</v>
      </c>
      <c r="G943" t="s">
        <v>14</v>
      </c>
      <c r="H943" t="s">
        <v>158</v>
      </c>
    </row>
    <row r="944" spans="2:8">
      <c r="B944" t="s">
        <v>250</v>
      </c>
      <c r="C944" s="2" t="s">
        <v>57</v>
      </c>
      <c r="D944" s="3">
        <v>44556.625</v>
      </c>
      <c r="E944" t="s">
        <v>23</v>
      </c>
      <c r="F944" t="s">
        <v>24</v>
      </c>
      <c r="G944" t="s">
        <v>15</v>
      </c>
      <c r="H944" t="s">
        <v>75</v>
      </c>
    </row>
    <row r="945" spans="2:8">
      <c r="B945" t="s">
        <v>256</v>
      </c>
      <c r="C945" s="2" t="s">
        <v>57</v>
      </c>
      <c r="D945" s="3">
        <v>44556.729166666664</v>
      </c>
      <c r="E945" t="s">
        <v>69</v>
      </c>
      <c r="F945" t="s">
        <v>70</v>
      </c>
      <c r="G945" t="s">
        <v>43</v>
      </c>
      <c r="H945" t="s">
        <v>44</v>
      </c>
    </row>
    <row r="946" spans="2:8">
      <c r="B946" t="s">
        <v>430</v>
      </c>
      <c r="C946" s="2" t="s">
        <v>57</v>
      </c>
      <c r="D946" s="3">
        <v>44556.833333333336</v>
      </c>
      <c r="E946" t="s">
        <v>41</v>
      </c>
      <c r="F946" t="s">
        <v>42</v>
      </c>
      <c r="G946" t="s">
        <v>461</v>
      </c>
      <c r="H946" t="s">
        <v>98</v>
      </c>
    </row>
    <row r="947" spans="2:8">
      <c r="B947" t="s">
        <v>254</v>
      </c>
      <c r="C947" s="2" t="s">
        <v>57</v>
      </c>
      <c r="D947" s="3">
        <v>44557.833333333336</v>
      </c>
      <c r="E947" t="s">
        <v>61</v>
      </c>
      <c r="F947" t="s">
        <v>25</v>
      </c>
      <c r="G947" t="s">
        <v>53</v>
      </c>
      <c r="H947" t="s">
        <v>84</v>
      </c>
    </row>
    <row r="948" spans="2:8">
      <c r="B948" t="s">
        <v>249</v>
      </c>
      <c r="C948" s="2" t="s">
        <v>57</v>
      </c>
      <c r="D948" s="3">
        <v>44615.822916666664</v>
      </c>
      <c r="E948" t="s">
        <v>18</v>
      </c>
      <c r="F948" t="s">
        <v>19</v>
      </c>
      <c r="G948" t="s">
        <v>20</v>
      </c>
      <c r="H948" t="s">
        <v>469</v>
      </c>
    </row>
    <row r="949" spans="2:8">
      <c r="B949" t="s">
        <v>248</v>
      </c>
      <c r="C949" s="2" t="s">
        <v>57</v>
      </c>
      <c r="D949" s="3">
        <v>44630.8125</v>
      </c>
      <c r="E949" t="s">
        <v>72</v>
      </c>
      <c r="F949" t="s">
        <v>39</v>
      </c>
      <c r="G949" t="s">
        <v>464</v>
      </c>
      <c r="H949" t="s">
        <v>88</v>
      </c>
    </row>
    <row r="950" spans="2:8">
      <c r="B950" t="s">
        <v>251</v>
      </c>
      <c r="C950" s="2" t="s">
        <v>57</v>
      </c>
      <c r="D950" s="3">
        <v>44657.8125</v>
      </c>
      <c r="E950" t="s">
        <v>81</v>
      </c>
      <c r="F950" t="s">
        <v>66</v>
      </c>
      <c r="G950" t="s">
        <v>34</v>
      </c>
      <c r="H950" t="s">
        <v>267</v>
      </c>
    </row>
    <row r="951" spans="2:8">
      <c r="B951" t="s">
        <v>271</v>
      </c>
      <c r="C951" s="2" t="s">
        <v>71</v>
      </c>
      <c r="D951" s="3">
        <v>44558.625</v>
      </c>
      <c r="E951" t="s">
        <v>13</v>
      </c>
      <c r="F951" t="s">
        <v>14</v>
      </c>
      <c r="G951" t="s">
        <v>466</v>
      </c>
      <c r="H951" t="s">
        <v>158</v>
      </c>
    </row>
    <row r="952" spans="2:8">
      <c r="B952" t="s">
        <v>272</v>
      </c>
      <c r="C952" s="2" t="s">
        <v>71</v>
      </c>
      <c r="D952" s="3">
        <v>44558.625</v>
      </c>
      <c r="E952" t="s">
        <v>58</v>
      </c>
      <c r="F952" t="s">
        <v>15</v>
      </c>
      <c r="G952" t="s">
        <v>33</v>
      </c>
      <c r="H952" t="s">
        <v>84</v>
      </c>
    </row>
    <row r="953" spans="2:8">
      <c r="B953" t="s">
        <v>263</v>
      </c>
      <c r="C953" s="2" t="s">
        <v>71</v>
      </c>
      <c r="D953" s="3">
        <v>44558.625</v>
      </c>
      <c r="E953" t="s">
        <v>463</v>
      </c>
      <c r="F953" t="s">
        <v>464</v>
      </c>
      <c r="G953" t="s">
        <v>24</v>
      </c>
      <c r="H953" t="s">
        <v>110</v>
      </c>
    </row>
    <row r="954" spans="2:8">
      <c r="B954" t="s">
        <v>262</v>
      </c>
      <c r="C954" s="2" t="s">
        <v>71</v>
      </c>
      <c r="D954" s="3">
        <v>44558.833333333336</v>
      </c>
      <c r="E954" t="s">
        <v>65</v>
      </c>
      <c r="F954" t="s">
        <v>30</v>
      </c>
      <c r="G954" t="s">
        <v>19</v>
      </c>
      <c r="H954" t="s">
        <v>16</v>
      </c>
    </row>
    <row r="955" spans="2:8">
      <c r="B955" t="s">
        <v>270</v>
      </c>
      <c r="C955" s="2" t="s">
        <v>71</v>
      </c>
      <c r="D955" s="3">
        <v>44559.8125</v>
      </c>
      <c r="E955" t="s">
        <v>63</v>
      </c>
      <c r="F955" t="s">
        <v>43</v>
      </c>
      <c r="G955" t="s">
        <v>42</v>
      </c>
      <c r="H955" t="s">
        <v>84</v>
      </c>
    </row>
    <row r="956" spans="2:8">
      <c r="B956" t="s">
        <v>266</v>
      </c>
      <c r="C956" s="2" t="s">
        <v>71</v>
      </c>
      <c r="D956" s="3">
        <v>44559.84375</v>
      </c>
      <c r="E956" t="s">
        <v>460</v>
      </c>
      <c r="F956" t="s">
        <v>461</v>
      </c>
      <c r="G956" t="s">
        <v>73</v>
      </c>
      <c r="H956" t="s">
        <v>35</v>
      </c>
    </row>
    <row r="957" spans="2:8">
      <c r="B957" t="s">
        <v>265</v>
      </c>
      <c r="C957" s="2" t="s">
        <v>71</v>
      </c>
      <c r="D957" s="3">
        <v>44560.84375</v>
      </c>
      <c r="E957" t="s">
        <v>52</v>
      </c>
      <c r="F957" t="s">
        <v>53</v>
      </c>
      <c r="G957" t="s">
        <v>66</v>
      </c>
      <c r="H957" t="s">
        <v>91</v>
      </c>
    </row>
    <row r="958" spans="2:8">
      <c r="B958" t="s">
        <v>269</v>
      </c>
      <c r="C958" s="2" t="s">
        <v>71</v>
      </c>
      <c r="D958" s="3">
        <v>44616.822916666664</v>
      </c>
      <c r="E958" t="s">
        <v>55</v>
      </c>
      <c r="F958" t="s">
        <v>10</v>
      </c>
      <c r="G958" t="s">
        <v>39</v>
      </c>
      <c r="H958" t="s">
        <v>56</v>
      </c>
    </row>
    <row r="959" spans="2:8">
      <c r="B959" t="s">
        <v>268</v>
      </c>
      <c r="C959" s="2" t="s">
        <v>71</v>
      </c>
      <c r="D959" s="3">
        <v>44630.822916666664</v>
      </c>
      <c r="E959" t="s">
        <v>50</v>
      </c>
      <c r="F959" t="s">
        <v>20</v>
      </c>
      <c r="G959" t="s">
        <v>70</v>
      </c>
      <c r="H959" t="s">
        <v>11</v>
      </c>
    </row>
    <row r="960" spans="2:8">
      <c r="B960" t="s">
        <v>264</v>
      </c>
      <c r="C960" s="2" t="s">
        <v>71</v>
      </c>
      <c r="D960" s="3">
        <v>44637.822916666664</v>
      </c>
      <c r="E960" t="s">
        <v>47</v>
      </c>
      <c r="F960" t="s">
        <v>34</v>
      </c>
      <c r="G960" t="s">
        <v>25</v>
      </c>
      <c r="H960" t="s">
        <v>16</v>
      </c>
    </row>
    <row r="961" spans="2:8">
      <c r="B961" t="s">
        <v>277</v>
      </c>
      <c r="C961" s="2" t="s">
        <v>74</v>
      </c>
      <c r="D961" s="3">
        <v>44562.520833333336</v>
      </c>
      <c r="E961" t="s">
        <v>55</v>
      </c>
      <c r="F961" t="s">
        <v>10</v>
      </c>
      <c r="G961" t="s">
        <v>73</v>
      </c>
      <c r="H961" t="s">
        <v>77</v>
      </c>
    </row>
    <row r="962" spans="2:8">
      <c r="B962" t="s">
        <v>281</v>
      </c>
      <c r="C962" s="2" t="s">
        <v>74</v>
      </c>
      <c r="D962" s="3">
        <v>44562.625</v>
      </c>
      <c r="E962" t="s">
        <v>463</v>
      </c>
      <c r="F962" t="s">
        <v>464</v>
      </c>
      <c r="G962" t="s">
        <v>33</v>
      </c>
      <c r="H962" t="s">
        <v>35</v>
      </c>
    </row>
    <row r="963" spans="2:8">
      <c r="B963" t="s">
        <v>274</v>
      </c>
      <c r="C963" s="2" t="s">
        <v>74</v>
      </c>
      <c r="D963" s="3">
        <v>44562.729166666664</v>
      </c>
      <c r="E963" t="s">
        <v>13</v>
      </c>
      <c r="F963" t="s">
        <v>14</v>
      </c>
      <c r="G963" t="s">
        <v>24</v>
      </c>
      <c r="H963" t="s">
        <v>75</v>
      </c>
    </row>
    <row r="964" spans="2:8">
      <c r="B964" t="s">
        <v>282</v>
      </c>
      <c r="C964" s="2" t="s">
        <v>74</v>
      </c>
      <c r="D964" s="3">
        <v>44563.583333333336</v>
      </c>
      <c r="E964" t="s">
        <v>460</v>
      </c>
      <c r="F964" t="s">
        <v>461</v>
      </c>
      <c r="G964" t="s">
        <v>70</v>
      </c>
      <c r="H964" t="s">
        <v>56</v>
      </c>
    </row>
    <row r="965" spans="2:8">
      <c r="B965" t="s">
        <v>273</v>
      </c>
      <c r="C965" s="2" t="s">
        <v>74</v>
      </c>
      <c r="D965" s="3">
        <v>44563.583333333336</v>
      </c>
      <c r="E965" t="s">
        <v>47</v>
      </c>
      <c r="F965" t="s">
        <v>34</v>
      </c>
      <c r="G965" t="s">
        <v>42</v>
      </c>
      <c r="H965" t="s">
        <v>75</v>
      </c>
    </row>
    <row r="966" spans="2:8">
      <c r="B966" t="s">
        <v>280</v>
      </c>
      <c r="C966" s="2" t="s">
        <v>74</v>
      </c>
      <c r="D966" s="3">
        <v>44563.583333333336</v>
      </c>
      <c r="E966" t="s">
        <v>50</v>
      </c>
      <c r="F966" t="s">
        <v>20</v>
      </c>
      <c r="G966" t="s">
        <v>66</v>
      </c>
      <c r="H966" t="s">
        <v>91</v>
      </c>
    </row>
    <row r="967" spans="2:8">
      <c r="B967" t="s">
        <v>279</v>
      </c>
      <c r="C967" s="2" t="s">
        <v>74</v>
      </c>
      <c r="D967" s="3">
        <v>44563.6875</v>
      </c>
      <c r="E967" t="s">
        <v>63</v>
      </c>
      <c r="F967" t="s">
        <v>43</v>
      </c>
      <c r="G967" t="s">
        <v>19</v>
      </c>
      <c r="H967" t="s">
        <v>106</v>
      </c>
    </row>
    <row r="968" spans="2:8">
      <c r="B968" t="s">
        <v>278</v>
      </c>
      <c r="C968" s="2" t="s">
        <v>74</v>
      </c>
      <c r="D968" s="3">
        <v>44564.729166666664</v>
      </c>
      <c r="E968" t="s">
        <v>52</v>
      </c>
      <c r="F968" t="s">
        <v>53</v>
      </c>
      <c r="G968" t="s">
        <v>39</v>
      </c>
      <c r="H968" t="s">
        <v>35</v>
      </c>
    </row>
    <row r="969" spans="2:8">
      <c r="B969" t="s">
        <v>276</v>
      </c>
      <c r="C969" s="2" t="s">
        <v>74</v>
      </c>
      <c r="D969" s="3">
        <v>44630.8125</v>
      </c>
      <c r="E969" t="s">
        <v>58</v>
      </c>
      <c r="F969" t="s">
        <v>15</v>
      </c>
      <c r="G969" t="s">
        <v>25</v>
      </c>
      <c r="H969" t="s">
        <v>77</v>
      </c>
    </row>
    <row r="970" spans="2:8">
      <c r="B970" t="s">
        <v>275</v>
      </c>
      <c r="C970" s="2" t="s">
        <v>74</v>
      </c>
      <c r="D970" s="3">
        <v>44692.822916666664</v>
      </c>
      <c r="E970" t="s">
        <v>65</v>
      </c>
      <c r="F970" t="s">
        <v>30</v>
      </c>
      <c r="G970" t="s">
        <v>466</v>
      </c>
      <c r="H970" t="s">
        <v>158</v>
      </c>
    </row>
    <row r="971" spans="2:8">
      <c r="B971" t="s">
        <v>288</v>
      </c>
      <c r="C971" s="2" t="s">
        <v>80</v>
      </c>
      <c r="D971" s="3">
        <v>44575.833333333336</v>
      </c>
      <c r="E971" t="s">
        <v>41</v>
      </c>
      <c r="F971" t="s">
        <v>42</v>
      </c>
      <c r="G971" t="s">
        <v>14</v>
      </c>
      <c r="H971" t="s">
        <v>84</v>
      </c>
    </row>
    <row r="972" spans="2:8">
      <c r="B972" t="s">
        <v>283</v>
      </c>
      <c r="C972" s="2" t="s">
        <v>80</v>
      </c>
      <c r="D972" s="3">
        <v>44576.520833333336</v>
      </c>
      <c r="E972" t="s">
        <v>86</v>
      </c>
      <c r="F972" t="s">
        <v>73</v>
      </c>
      <c r="G972" t="s">
        <v>43</v>
      </c>
      <c r="H972" t="s">
        <v>16</v>
      </c>
    </row>
    <row r="973" spans="2:8">
      <c r="B973" t="s">
        <v>284</v>
      </c>
      <c r="C973" s="2" t="s">
        <v>80</v>
      </c>
      <c r="D973" s="3">
        <v>44576.625</v>
      </c>
      <c r="E973" t="s">
        <v>61</v>
      </c>
      <c r="F973" t="s">
        <v>25</v>
      </c>
      <c r="G973" t="s">
        <v>464</v>
      </c>
      <c r="H973" t="s">
        <v>84</v>
      </c>
    </row>
    <row r="974" spans="2:8">
      <c r="B974" t="s">
        <v>285</v>
      </c>
      <c r="C974" s="2" t="s">
        <v>80</v>
      </c>
      <c r="D974" s="3">
        <v>44576.625</v>
      </c>
      <c r="E974" t="s">
        <v>465</v>
      </c>
      <c r="F974" t="s">
        <v>466</v>
      </c>
      <c r="G974" t="s">
        <v>34</v>
      </c>
      <c r="H974" t="s">
        <v>56</v>
      </c>
    </row>
    <row r="975" spans="2:8">
      <c r="B975" t="s">
        <v>292</v>
      </c>
      <c r="C975" s="2" t="s">
        <v>80</v>
      </c>
      <c r="D975" s="3">
        <v>44576.625</v>
      </c>
      <c r="E975" t="s">
        <v>72</v>
      </c>
      <c r="F975" t="s">
        <v>39</v>
      </c>
      <c r="G975" t="s">
        <v>15</v>
      </c>
      <c r="H975" t="s">
        <v>91</v>
      </c>
    </row>
    <row r="976" spans="2:8">
      <c r="B976" t="s">
        <v>291</v>
      </c>
      <c r="C976" s="2" t="s">
        <v>80</v>
      </c>
      <c r="D976" s="3">
        <v>44576.729166666664</v>
      </c>
      <c r="E976" t="s">
        <v>69</v>
      </c>
      <c r="F976" t="s">
        <v>70</v>
      </c>
      <c r="G976" t="s">
        <v>53</v>
      </c>
      <c r="H976" t="s">
        <v>106</v>
      </c>
    </row>
    <row r="977" spans="2:8">
      <c r="B977" t="s">
        <v>290</v>
      </c>
      <c r="C977" s="2" t="s">
        <v>80</v>
      </c>
      <c r="D977" s="3">
        <v>44577.583333333336</v>
      </c>
      <c r="E977" t="s">
        <v>18</v>
      </c>
      <c r="F977" t="s">
        <v>19</v>
      </c>
      <c r="G977" t="s">
        <v>461</v>
      </c>
      <c r="H977" t="s">
        <v>158</v>
      </c>
    </row>
    <row r="978" spans="2:8">
      <c r="B978" t="s">
        <v>293</v>
      </c>
      <c r="C978" s="2" t="s">
        <v>80</v>
      </c>
      <c r="D978" s="3">
        <v>44577.583333333336</v>
      </c>
      <c r="E978" t="s">
        <v>23</v>
      </c>
      <c r="F978" t="s">
        <v>24</v>
      </c>
      <c r="G978" t="s">
        <v>20</v>
      </c>
      <c r="H978" t="s">
        <v>75</v>
      </c>
    </row>
    <row r="979" spans="2:8">
      <c r="B979" t="s">
        <v>289</v>
      </c>
      <c r="C979" s="2" t="s">
        <v>80</v>
      </c>
      <c r="D979" s="3">
        <v>44621.822916666664</v>
      </c>
      <c r="E979" t="s">
        <v>81</v>
      </c>
      <c r="F979" t="s">
        <v>66</v>
      </c>
      <c r="G979" t="s">
        <v>30</v>
      </c>
      <c r="H979" t="s">
        <v>26</v>
      </c>
    </row>
    <row r="980" spans="2:8">
      <c r="B980" t="s">
        <v>287</v>
      </c>
      <c r="C980" s="2" t="s">
        <v>80</v>
      </c>
      <c r="D980" s="3">
        <v>44693.822916666664</v>
      </c>
      <c r="E980" t="s">
        <v>32</v>
      </c>
      <c r="F980" t="s">
        <v>33</v>
      </c>
      <c r="G980" t="s">
        <v>10</v>
      </c>
      <c r="H980" t="s">
        <v>158</v>
      </c>
    </row>
    <row r="981" spans="2:8">
      <c r="B981" t="s">
        <v>300</v>
      </c>
      <c r="C981" s="2" t="s">
        <v>76</v>
      </c>
      <c r="D981" s="3">
        <v>44582.833333333336</v>
      </c>
      <c r="E981" t="s">
        <v>463</v>
      </c>
      <c r="F981" t="s">
        <v>464</v>
      </c>
      <c r="G981" t="s">
        <v>466</v>
      </c>
      <c r="H981" t="s">
        <v>11</v>
      </c>
    </row>
    <row r="982" spans="2:8">
      <c r="B982" t="s">
        <v>301</v>
      </c>
      <c r="C982" s="2" t="s">
        <v>76</v>
      </c>
      <c r="D982" s="3">
        <v>44583.520833333336</v>
      </c>
      <c r="E982" t="s">
        <v>47</v>
      </c>
      <c r="F982" t="s">
        <v>34</v>
      </c>
      <c r="G982" t="s">
        <v>70</v>
      </c>
      <c r="H982" t="s">
        <v>35</v>
      </c>
    </row>
    <row r="983" spans="2:8">
      <c r="B983" t="s">
        <v>295</v>
      </c>
      <c r="C983" s="2" t="s">
        <v>76</v>
      </c>
      <c r="D983" s="3">
        <v>44583.625</v>
      </c>
      <c r="E983" t="s">
        <v>460</v>
      </c>
      <c r="F983" t="s">
        <v>461</v>
      </c>
      <c r="G983" t="s">
        <v>39</v>
      </c>
      <c r="H983" t="s">
        <v>77</v>
      </c>
    </row>
    <row r="984" spans="2:8">
      <c r="B984" t="s">
        <v>298</v>
      </c>
      <c r="C984" s="2" t="s">
        <v>76</v>
      </c>
      <c r="D984" s="3">
        <v>44583.625</v>
      </c>
      <c r="E984" t="s">
        <v>50</v>
      </c>
      <c r="F984" t="s">
        <v>20</v>
      </c>
      <c r="G984" t="s">
        <v>25</v>
      </c>
      <c r="H984" t="s">
        <v>35</v>
      </c>
    </row>
    <row r="985" spans="2:8">
      <c r="B985" t="s">
        <v>302</v>
      </c>
      <c r="C985" s="2" t="s">
        <v>76</v>
      </c>
      <c r="D985" s="3">
        <v>44583.625</v>
      </c>
      <c r="E985" t="s">
        <v>52</v>
      </c>
      <c r="F985" t="s">
        <v>53</v>
      </c>
      <c r="G985" t="s">
        <v>24</v>
      </c>
      <c r="H985" t="s">
        <v>16</v>
      </c>
    </row>
    <row r="986" spans="2:8">
      <c r="B986" t="s">
        <v>299</v>
      </c>
      <c r="C986" s="2" t="s">
        <v>76</v>
      </c>
      <c r="D986" s="3">
        <v>44583.729166666664</v>
      </c>
      <c r="E986" t="s">
        <v>58</v>
      </c>
      <c r="F986" t="s">
        <v>15</v>
      </c>
      <c r="G986" t="s">
        <v>73</v>
      </c>
      <c r="H986" t="s">
        <v>84</v>
      </c>
    </row>
    <row r="987" spans="2:8">
      <c r="B987" t="s">
        <v>294</v>
      </c>
      <c r="C987" s="2" t="s">
        <v>76</v>
      </c>
      <c r="D987" s="3">
        <v>44584.583333333336</v>
      </c>
      <c r="E987" t="s">
        <v>55</v>
      </c>
      <c r="F987" t="s">
        <v>10</v>
      </c>
      <c r="G987" t="s">
        <v>66</v>
      </c>
      <c r="H987" t="s">
        <v>116</v>
      </c>
    </row>
    <row r="988" spans="2:8">
      <c r="B988" t="s">
        <v>303</v>
      </c>
      <c r="C988" s="2" t="s">
        <v>76</v>
      </c>
      <c r="D988" s="3">
        <v>44584.583333333336</v>
      </c>
      <c r="E988" t="s">
        <v>13</v>
      </c>
      <c r="F988" t="s">
        <v>14</v>
      </c>
      <c r="G988" t="s">
        <v>19</v>
      </c>
      <c r="H988" t="s">
        <v>44</v>
      </c>
    </row>
    <row r="989" spans="2:8">
      <c r="B989" t="s">
        <v>296</v>
      </c>
      <c r="C989" s="2" t="s">
        <v>76</v>
      </c>
      <c r="D989" s="3">
        <v>44584.583333333336</v>
      </c>
      <c r="E989" t="s">
        <v>65</v>
      </c>
      <c r="F989" t="s">
        <v>30</v>
      </c>
      <c r="G989" t="s">
        <v>42</v>
      </c>
      <c r="H989" t="s">
        <v>84</v>
      </c>
    </row>
    <row r="990" spans="2:8">
      <c r="B990" t="s">
        <v>297</v>
      </c>
      <c r="C990" s="2" t="s">
        <v>76</v>
      </c>
      <c r="D990" s="3">
        <v>44584.6875</v>
      </c>
      <c r="E990" t="s">
        <v>63</v>
      </c>
      <c r="F990" t="s">
        <v>43</v>
      </c>
      <c r="G990" t="s">
        <v>33</v>
      </c>
      <c r="H990" t="s">
        <v>98</v>
      </c>
    </row>
    <row r="991" spans="2:8">
      <c r="B991" t="s">
        <v>307</v>
      </c>
      <c r="C991" s="2" t="s">
        <v>89</v>
      </c>
      <c r="D991" s="3">
        <v>44579.833333333336</v>
      </c>
      <c r="E991" t="s">
        <v>41</v>
      </c>
      <c r="F991" t="s">
        <v>42</v>
      </c>
      <c r="G991" t="s">
        <v>43</v>
      </c>
      <c r="H991" t="s">
        <v>84</v>
      </c>
    </row>
    <row r="992" spans="2:8">
      <c r="B992" t="s">
        <v>311</v>
      </c>
      <c r="C992" s="2" t="s">
        <v>89</v>
      </c>
      <c r="D992" s="3">
        <v>44600.822916666664</v>
      </c>
      <c r="E992" t="s">
        <v>23</v>
      </c>
      <c r="F992" t="s">
        <v>24</v>
      </c>
      <c r="G992" t="s">
        <v>464</v>
      </c>
      <c r="H992" t="s">
        <v>16</v>
      </c>
    </row>
    <row r="993" spans="2:8">
      <c r="B993" t="s">
        <v>306</v>
      </c>
      <c r="C993" s="2" t="s">
        <v>89</v>
      </c>
      <c r="D993" s="3">
        <v>44600.822916666664</v>
      </c>
      <c r="E993" t="s">
        <v>61</v>
      </c>
      <c r="F993" t="s">
        <v>25</v>
      </c>
      <c r="G993" t="s">
        <v>34</v>
      </c>
      <c r="H993" t="s">
        <v>91</v>
      </c>
    </row>
    <row r="994" spans="2:8">
      <c r="B994" t="s">
        <v>313</v>
      </c>
      <c r="C994" s="2" t="s">
        <v>89</v>
      </c>
      <c r="D994" s="3">
        <v>44600.833333333336</v>
      </c>
      <c r="E994" t="s">
        <v>81</v>
      </c>
      <c r="F994" t="s">
        <v>66</v>
      </c>
      <c r="G994" t="s">
        <v>53</v>
      </c>
      <c r="H994" t="s">
        <v>84</v>
      </c>
    </row>
    <row r="995" spans="2:8">
      <c r="B995" t="s">
        <v>305</v>
      </c>
      <c r="C995" s="2" t="s">
        <v>89</v>
      </c>
      <c r="D995" s="3">
        <v>44601.822916666664</v>
      </c>
      <c r="E995" t="s">
        <v>465</v>
      </c>
      <c r="F995" t="s">
        <v>466</v>
      </c>
      <c r="G995" t="s">
        <v>14</v>
      </c>
      <c r="H995" t="s">
        <v>84</v>
      </c>
    </row>
    <row r="996" spans="2:8">
      <c r="B996" t="s">
        <v>308</v>
      </c>
      <c r="C996" s="2" t="s">
        <v>89</v>
      </c>
      <c r="D996" s="3">
        <v>44601.822916666664</v>
      </c>
      <c r="E996" t="s">
        <v>32</v>
      </c>
      <c r="F996" t="s">
        <v>33</v>
      </c>
      <c r="G996" t="s">
        <v>15</v>
      </c>
      <c r="H996" t="s">
        <v>75</v>
      </c>
    </row>
    <row r="997" spans="2:8">
      <c r="B997" t="s">
        <v>312</v>
      </c>
      <c r="C997" s="2" t="s">
        <v>89</v>
      </c>
      <c r="D997" s="3">
        <v>44601.822916666664</v>
      </c>
      <c r="E997" t="s">
        <v>86</v>
      </c>
      <c r="F997" t="s">
        <v>73</v>
      </c>
      <c r="G997" t="s">
        <v>461</v>
      </c>
      <c r="H997" t="s">
        <v>98</v>
      </c>
    </row>
    <row r="998" spans="2:8">
      <c r="B998" t="s">
        <v>310</v>
      </c>
      <c r="C998" s="2" t="s">
        <v>89</v>
      </c>
      <c r="D998" s="3">
        <v>44601.833333333336</v>
      </c>
      <c r="E998" t="s">
        <v>69</v>
      </c>
      <c r="F998" t="s">
        <v>70</v>
      </c>
      <c r="G998" t="s">
        <v>20</v>
      </c>
      <c r="H998" t="s">
        <v>79</v>
      </c>
    </row>
    <row r="999" spans="2:8">
      <c r="B999" t="s">
        <v>304</v>
      </c>
      <c r="C999" s="2" t="s">
        <v>89</v>
      </c>
      <c r="D999" s="3">
        <v>44602.822916666664</v>
      </c>
      <c r="E999" t="s">
        <v>72</v>
      </c>
      <c r="F999" t="s">
        <v>39</v>
      </c>
      <c r="G999" t="s">
        <v>10</v>
      </c>
      <c r="H999" t="s">
        <v>35</v>
      </c>
    </row>
    <row r="1000" spans="2:8">
      <c r="B1000" t="s">
        <v>309</v>
      </c>
      <c r="C1000" s="2" t="s">
        <v>89</v>
      </c>
      <c r="D1000" s="3">
        <v>44602.822916666664</v>
      </c>
      <c r="E1000" t="s">
        <v>18</v>
      </c>
      <c r="F1000" t="s">
        <v>19</v>
      </c>
      <c r="G1000" t="s">
        <v>30</v>
      </c>
      <c r="H1000" t="s">
        <v>98</v>
      </c>
    </row>
    <row r="1001" spans="2:8">
      <c r="B1001" t="s">
        <v>319</v>
      </c>
      <c r="C1001" s="2" t="s">
        <v>90</v>
      </c>
      <c r="D1001" s="3">
        <v>44604.520833333336</v>
      </c>
      <c r="E1001" t="s">
        <v>52</v>
      </c>
      <c r="F1001" t="s">
        <v>53</v>
      </c>
      <c r="G1001" t="s">
        <v>15</v>
      </c>
      <c r="H1001" t="s">
        <v>84</v>
      </c>
    </row>
    <row r="1002" spans="2:8">
      <c r="B1002" t="s">
        <v>323</v>
      </c>
      <c r="C1002" s="2" t="s">
        <v>90</v>
      </c>
      <c r="D1002" s="3">
        <v>44604.625</v>
      </c>
      <c r="E1002" t="s">
        <v>460</v>
      </c>
      <c r="F1002" t="s">
        <v>461</v>
      </c>
      <c r="G1002" t="s">
        <v>14</v>
      </c>
      <c r="H1002" t="s">
        <v>116</v>
      </c>
    </row>
    <row r="1003" spans="2:8">
      <c r="B1003" t="s">
        <v>318</v>
      </c>
      <c r="C1003" s="2" t="s">
        <v>90</v>
      </c>
      <c r="D1003" s="3">
        <v>44604.625</v>
      </c>
      <c r="E1003" t="s">
        <v>47</v>
      </c>
      <c r="F1003" t="s">
        <v>34</v>
      </c>
      <c r="G1003" t="s">
        <v>20</v>
      </c>
      <c r="H1003" t="s">
        <v>158</v>
      </c>
    </row>
    <row r="1004" spans="2:8">
      <c r="B1004" t="s">
        <v>316</v>
      </c>
      <c r="C1004" s="2" t="s">
        <v>90</v>
      </c>
      <c r="D1004" s="3">
        <v>44604.625</v>
      </c>
      <c r="E1004" t="s">
        <v>463</v>
      </c>
      <c r="F1004" t="s">
        <v>464</v>
      </c>
      <c r="G1004" t="s">
        <v>42</v>
      </c>
      <c r="H1004" t="s">
        <v>26</v>
      </c>
    </row>
    <row r="1005" spans="2:8">
      <c r="B1005" t="s">
        <v>317</v>
      </c>
      <c r="C1005" s="2" t="s">
        <v>90</v>
      </c>
      <c r="D1005" s="3">
        <v>44604.729166666664</v>
      </c>
      <c r="E1005" t="s">
        <v>465</v>
      </c>
      <c r="F1005" t="s">
        <v>466</v>
      </c>
      <c r="G1005" t="s">
        <v>73</v>
      </c>
      <c r="H1005" t="s">
        <v>239</v>
      </c>
    </row>
    <row r="1006" spans="2:8">
      <c r="B1006" t="s">
        <v>322</v>
      </c>
      <c r="C1006" s="2" t="s">
        <v>90</v>
      </c>
      <c r="D1006" s="3">
        <v>44605.583333333336</v>
      </c>
      <c r="E1006" t="s">
        <v>81</v>
      </c>
      <c r="F1006" t="s">
        <v>66</v>
      </c>
      <c r="G1006" t="s">
        <v>19</v>
      </c>
      <c r="H1006" t="s">
        <v>35</v>
      </c>
    </row>
    <row r="1007" spans="2:8">
      <c r="B1007" t="s">
        <v>324</v>
      </c>
      <c r="C1007" s="2" t="s">
        <v>90</v>
      </c>
      <c r="D1007" s="3">
        <v>44605.583333333336</v>
      </c>
      <c r="E1007" t="s">
        <v>61</v>
      </c>
      <c r="F1007" t="s">
        <v>25</v>
      </c>
      <c r="G1007" t="s">
        <v>70</v>
      </c>
      <c r="H1007" t="s">
        <v>16</v>
      </c>
    </row>
    <row r="1008" spans="2:8">
      <c r="B1008" t="s">
        <v>321</v>
      </c>
      <c r="C1008" s="2" t="s">
        <v>90</v>
      </c>
      <c r="D1008" s="3">
        <v>44605.583333333336</v>
      </c>
      <c r="E1008" t="s">
        <v>32</v>
      </c>
      <c r="F1008" t="s">
        <v>33</v>
      </c>
      <c r="G1008" t="s">
        <v>39</v>
      </c>
      <c r="H1008" t="s">
        <v>26</v>
      </c>
    </row>
    <row r="1009" spans="2:8">
      <c r="B1009" t="s">
        <v>320</v>
      </c>
      <c r="C1009" s="2" t="s">
        <v>90</v>
      </c>
      <c r="D1009" s="3">
        <v>44605.6875</v>
      </c>
      <c r="E1009" t="s">
        <v>65</v>
      </c>
      <c r="F1009" t="s">
        <v>30</v>
      </c>
      <c r="G1009" t="s">
        <v>24</v>
      </c>
      <c r="H1009" t="s">
        <v>106</v>
      </c>
    </row>
    <row r="1010" spans="2:8">
      <c r="B1010" t="s">
        <v>325</v>
      </c>
      <c r="C1010" s="2" t="s">
        <v>90</v>
      </c>
      <c r="D1010" s="3">
        <v>44671.822916666664</v>
      </c>
      <c r="E1010" t="s">
        <v>63</v>
      </c>
      <c r="F1010" t="s">
        <v>43</v>
      </c>
      <c r="G1010" t="s">
        <v>10</v>
      </c>
      <c r="H1010" t="s">
        <v>417</v>
      </c>
    </row>
    <row r="1011" spans="2:8">
      <c r="B1011" t="s">
        <v>333</v>
      </c>
      <c r="C1011" s="2" t="s">
        <v>85</v>
      </c>
      <c r="D1011" s="3">
        <v>44611.520833333336</v>
      </c>
      <c r="E1011" t="s">
        <v>23</v>
      </c>
      <c r="F1011" t="s">
        <v>24</v>
      </c>
      <c r="G1011" t="s">
        <v>25</v>
      </c>
      <c r="H1011" t="s">
        <v>84</v>
      </c>
    </row>
    <row r="1012" spans="2:8">
      <c r="B1012" t="s">
        <v>334</v>
      </c>
      <c r="C1012" s="2" t="s">
        <v>85</v>
      </c>
      <c r="D1012" s="3">
        <v>44611.625</v>
      </c>
      <c r="E1012" t="s">
        <v>55</v>
      </c>
      <c r="F1012" t="s">
        <v>10</v>
      </c>
      <c r="G1012" t="s">
        <v>461</v>
      </c>
      <c r="H1012" t="s">
        <v>56</v>
      </c>
    </row>
    <row r="1013" spans="2:8">
      <c r="B1013" t="s">
        <v>331</v>
      </c>
      <c r="C1013" s="2" t="s">
        <v>85</v>
      </c>
      <c r="D1013" s="3">
        <v>44611.625</v>
      </c>
      <c r="E1013" t="s">
        <v>69</v>
      </c>
      <c r="F1013" t="s">
        <v>70</v>
      </c>
      <c r="G1013" t="s">
        <v>464</v>
      </c>
      <c r="H1013" t="s">
        <v>35</v>
      </c>
    </row>
    <row r="1014" spans="2:8">
      <c r="B1014" t="s">
        <v>336</v>
      </c>
      <c r="C1014" s="2" t="s">
        <v>85</v>
      </c>
      <c r="D1014" s="3">
        <v>44611.625</v>
      </c>
      <c r="E1014" t="s">
        <v>41</v>
      </c>
      <c r="F1014" t="s">
        <v>42</v>
      </c>
      <c r="G1014" t="s">
        <v>66</v>
      </c>
      <c r="H1014" t="s">
        <v>11</v>
      </c>
    </row>
    <row r="1015" spans="2:8">
      <c r="B1015" t="s">
        <v>329</v>
      </c>
      <c r="C1015" s="2" t="s">
        <v>85</v>
      </c>
      <c r="D1015" s="3">
        <v>44611.625</v>
      </c>
      <c r="E1015" t="s">
        <v>13</v>
      </c>
      <c r="F1015" t="s">
        <v>14</v>
      </c>
      <c r="G1015" t="s">
        <v>43</v>
      </c>
      <c r="H1015" t="s">
        <v>35</v>
      </c>
    </row>
    <row r="1016" spans="2:8">
      <c r="B1016" t="s">
        <v>327</v>
      </c>
      <c r="C1016" s="2" t="s">
        <v>85</v>
      </c>
      <c r="D1016" s="3">
        <v>44611.625</v>
      </c>
      <c r="E1016" t="s">
        <v>18</v>
      </c>
      <c r="F1016" t="s">
        <v>19</v>
      </c>
      <c r="G1016" t="s">
        <v>466</v>
      </c>
      <c r="H1016" t="s">
        <v>91</v>
      </c>
    </row>
    <row r="1017" spans="2:8">
      <c r="B1017" t="s">
        <v>335</v>
      </c>
      <c r="C1017" s="2" t="s">
        <v>85</v>
      </c>
      <c r="D1017" s="3">
        <v>44611.625</v>
      </c>
      <c r="E1017" t="s">
        <v>58</v>
      </c>
      <c r="F1017" t="s">
        <v>15</v>
      </c>
      <c r="G1017" t="s">
        <v>34</v>
      </c>
      <c r="H1017" t="s">
        <v>98</v>
      </c>
    </row>
    <row r="1018" spans="2:8">
      <c r="B1018" t="s">
        <v>330</v>
      </c>
      <c r="C1018" s="2" t="s">
        <v>85</v>
      </c>
      <c r="D1018" s="3">
        <v>44611.729166666664</v>
      </c>
      <c r="E1018" t="s">
        <v>86</v>
      </c>
      <c r="F1018" t="s">
        <v>73</v>
      </c>
      <c r="G1018" t="s">
        <v>33</v>
      </c>
      <c r="H1018" t="s">
        <v>75</v>
      </c>
    </row>
    <row r="1019" spans="2:8">
      <c r="B1019" t="s">
        <v>332</v>
      </c>
      <c r="C1019" s="2" t="s">
        <v>85</v>
      </c>
      <c r="D1019" s="3">
        <v>44612.583333333336</v>
      </c>
      <c r="E1019" t="s">
        <v>50</v>
      </c>
      <c r="F1019" t="s">
        <v>20</v>
      </c>
      <c r="G1019" t="s">
        <v>53</v>
      </c>
      <c r="H1019" t="s">
        <v>417</v>
      </c>
    </row>
    <row r="1020" spans="2:8">
      <c r="B1020" t="s">
        <v>328</v>
      </c>
      <c r="C1020" s="2" t="s">
        <v>85</v>
      </c>
      <c r="D1020" s="3">
        <v>44612.6875</v>
      </c>
      <c r="E1020" t="s">
        <v>72</v>
      </c>
      <c r="F1020" t="s">
        <v>39</v>
      </c>
      <c r="G1020" t="s">
        <v>30</v>
      </c>
      <c r="H1020" t="s">
        <v>56</v>
      </c>
    </row>
    <row r="1021" spans="2:8">
      <c r="B1021" t="s">
        <v>348</v>
      </c>
      <c r="C1021" s="2" t="s">
        <v>82</v>
      </c>
      <c r="D1021" s="3">
        <v>44617.833333333336</v>
      </c>
      <c r="E1021" t="s">
        <v>58</v>
      </c>
      <c r="F1021" t="s">
        <v>15</v>
      </c>
      <c r="G1021" t="s">
        <v>466</v>
      </c>
      <c r="H1021" t="s">
        <v>98</v>
      </c>
    </row>
    <row r="1022" spans="2:8">
      <c r="B1022" t="s">
        <v>345</v>
      </c>
      <c r="C1022" s="2" t="s">
        <v>82</v>
      </c>
      <c r="D1022" s="3">
        <v>44618.520833333336</v>
      </c>
      <c r="E1022" t="s">
        <v>50</v>
      </c>
      <c r="F1022" t="s">
        <v>20</v>
      </c>
      <c r="G1022" t="s">
        <v>33</v>
      </c>
      <c r="H1022" t="s">
        <v>239</v>
      </c>
    </row>
    <row r="1023" spans="2:8">
      <c r="B1023" t="s">
        <v>347</v>
      </c>
      <c r="C1023" s="2" t="s">
        <v>82</v>
      </c>
      <c r="D1023" s="3">
        <v>44618.625</v>
      </c>
      <c r="E1023" t="s">
        <v>460</v>
      </c>
      <c r="F1023" t="s">
        <v>461</v>
      </c>
      <c r="G1023" t="s">
        <v>25</v>
      </c>
      <c r="H1023" t="s">
        <v>26</v>
      </c>
    </row>
    <row r="1024" spans="2:8">
      <c r="B1024" t="s">
        <v>349</v>
      </c>
      <c r="C1024" s="2" t="s">
        <v>82</v>
      </c>
      <c r="D1024" s="3">
        <v>44618.625</v>
      </c>
      <c r="E1024" t="s">
        <v>13</v>
      </c>
      <c r="F1024" t="s">
        <v>14</v>
      </c>
      <c r="G1024" t="s">
        <v>66</v>
      </c>
      <c r="H1024" t="s">
        <v>84</v>
      </c>
    </row>
    <row r="1025" spans="2:8">
      <c r="B1025" t="s">
        <v>351</v>
      </c>
      <c r="C1025" s="2" t="s">
        <v>82</v>
      </c>
      <c r="D1025" s="3">
        <v>44618.625</v>
      </c>
      <c r="E1025" t="s">
        <v>52</v>
      </c>
      <c r="F1025" t="s">
        <v>53</v>
      </c>
      <c r="G1025" t="s">
        <v>464</v>
      </c>
      <c r="H1025" t="s">
        <v>116</v>
      </c>
    </row>
    <row r="1026" spans="2:8">
      <c r="B1026" t="s">
        <v>344</v>
      </c>
      <c r="C1026" s="2" t="s">
        <v>82</v>
      </c>
      <c r="D1026" s="3">
        <v>44618.645833333336</v>
      </c>
      <c r="E1026" t="s">
        <v>41</v>
      </c>
      <c r="F1026" t="s">
        <v>42</v>
      </c>
      <c r="G1026" t="s">
        <v>70</v>
      </c>
      <c r="H1026" t="s">
        <v>26</v>
      </c>
    </row>
    <row r="1027" spans="2:8">
      <c r="B1027" t="s">
        <v>350</v>
      </c>
      <c r="C1027" s="2" t="s">
        <v>82</v>
      </c>
      <c r="D1027" s="3">
        <v>44618.729166666664</v>
      </c>
      <c r="E1027" t="s">
        <v>47</v>
      </c>
      <c r="F1027" t="s">
        <v>34</v>
      </c>
      <c r="G1027" t="s">
        <v>73</v>
      </c>
      <c r="H1027" t="s">
        <v>35</v>
      </c>
    </row>
    <row r="1028" spans="2:8">
      <c r="B1028" t="s">
        <v>353</v>
      </c>
      <c r="C1028" s="2" t="s">
        <v>82</v>
      </c>
      <c r="D1028" s="3">
        <v>44619.583333333336</v>
      </c>
      <c r="E1028" t="s">
        <v>23</v>
      </c>
      <c r="F1028" t="s">
        <v>24</v>
      </c>
      <c r="G1028" t="s">
        <v>39</v>
      </c>
      <c r="H1028" t="s">
        <v>16</v>
      </c>
    </row>
    <row r="1029" spans="2:8">
      <c r="B1029" t="s">
        <v>346</v>
      </c>
      <c r="C1029" s="2" t="s">
        <v>82</v>
      </c>
      <c r="D1029" s="3">
        <v>44636.84375</v>
      </c>
      <c r="E1029" t="s">
        <v>55</v>
      </c>
      <c r="F1029" t="s">
        <v>10</v>
      </c>
      <c r="G1029" t="s">
        <v>19</v>
      </c>
      <c r="H1029" t="s">
        <v>26</v>
      </c>
    </row>
    <row r="1030" spans="2:8">
      <c r="B1030" t="s">
        <v>358</v>
      </c>
      <c r="C1030" s="2" t="s">
        <v>83</v>
      </c>
      <c r="D1030" s="3">
        <v>44625.520833333336</v>
      </c>
      <c r="E1030" t="s">
        <v>65</v>
      </c>
      <c r="F1030" t="s">
        <v>30</v>
      </c>
      <c r="G1030" t="s">
        <v>20</v>
      </c>
      <c r="H1030" t="s">
        <v>16</v>
      </c>
    </row>
    <row r="1031" spans="2:8">
      <c r="B1031" t="s">
        <v>362</v>
      </c>
      <c r="C1031" s="2" t="s">
        <v>83</v>
      </c>
      <c r="D1031" s="3">
        <v>44625.625</v>
      </c>
      <c r="E1031" t="s">
        <v>69</v>
      </c>
      <c r="F1031" t="s">
        <v>70</v>
      </c>
      <c r="G1031" t="s">
        <v>15</v>
      </c>
      <c r="H1031" t="s">
        <v>88</v>
      </c>
    </row>
    <row r="1032" spans="2:8">
      <c r="B1032" t="s">
        <v>357</v>
      </c>
      <c r="C1032" s="2" t="s">
        <v>83</v>
      </c>
      <c r="D1032" s="3">
        <v>44625.625</v>
      </c>
      <c r="E1032" t="s">
        <v>81</v>
      </c>
      <c r="F1032" t="s">
        <v>66</v>
      </c>
      <c r="G1032" t="s">
        <v>43</v>
      </c>
      <c r="H1032" t="s">
        <v>239</v>
      </c>
    </row>
    <row r="1033" spans="2:8">
      <c r="B1033" t="s">
        <v>361</v>
      </c>
      <c r="C1033" s="2" t="s">
        <v>83</v>
      </c>
      <c r="D1033" s="3">
        <v>44625.625</v>
      </c>
      <c r="E1033" t="s">
        <v>61</v>
      </c>
      <c r="F1033" t="s">
        <v>25</v>
      </c>
      <c r="G1033" t="s">
        <v>42</v>
      </c>
      <c r="H1033" t="s">
        <v>56</v>
      </c>
    </row>
    <row r="1034" spans="2:8">
      <c r="B1034" t="s">
        <v>363</v>
      </c>
      <c r="C1034" s="2" t="s">
        <v>83</v>
      </c>
      <c r="D1034" s="3">
        <v>44625.625</v>
      </c>
      <c r="E1034" t="s">
        <v>465</v>
      </c>
      <c r="F1034" t="s">
        <v>466</v>
      </c>
      <c r="G1034" t="s">
        <v>461</v>
      </c>
      <c r="H1034" t="s">
        <v>44</v>
      </c>
    </row>
    <row r="1035" spans="2:8">
      <c r="B1035" t="s">
        <v>364</v>
      </c>
      <c r="C1035" s="2" t="s">
        <v>83</v>
      </c>
      <c r="D1035" s="3">
        <v>44625.625</v>
      </c>
      <c r="E1035" t="s">
        <v>72</v>
      </c>
      <c r="F1035" t="s">
        <v>39</v>
      </c>
      <c r="G1035" t="s">
        <v>14</v>
      </c>
      <c r="H1035" t="s">
        <v>26</v>
      </c>
    </row>
    <row r="1036" spans="2:8">
      <c r="B1036" t="s">
        <v>359</v>
      </c>
      <c r="C1036" s="2" t="s">
        <v>83</v>
      </c>
      <c r="D1036" s="3">
        <v>44625.729166666664</v>
      </c>
      <c r="E1036" t="s">
        <v>18</v>
      </c>
      <c r="F1036" t="s">
        <v>19</v>
      </c>
      <c r="G1036" t="s">
        <v>24</v>
      </c>
      <c r="H1036" t="s">
        <v>16</v>
      </c>
    </row>
    <row r="1037" spans="2:8">
      <c r="B1037" t="s">
        <v>360</v>
      </c>
      <c r="C1037" s="2" t="s">
        <v>83</v>
      </c>
      <c r="D1037" s="3">
        <v>44626.583333333336</v>
      </c>
      <c r="E1037" t="s">
        <v>463</v>
      </c>
      <c r="F1037" t="s">
        <v>464</v>
      </c>
      <c r="G1037" t="s">
        <v>10</v>
      </c>
      <c r="H1037" t="s">
        <v>75</v>
      </c>
    </row>
    <row r="1038" spans="2:8">
      <c r="B1038" t="s">
        <v>356</v>
      </c>
      <c r="C1038" s="2" t="s">
        <v>83</v>
      </c>
      <c r="D1038" s="3">
        <v>44626.6875</v>
      </c>
      <c r="E1038" t="s">
        <v>86</v>
      </c>
      <c r="F1038" t="s">
        <v>73</v>
      </c>
      <c r="G1038" t="s">
        <v>53</v>
      </c>
      <c r="H1038" t="s">
        <v>143</v>
      </c>
    </row>
    <row r="1039" spans="2:8">
      <c r="B1039" t="s">
        <v>355</v>
      </c>
      <c r="C1039" s="2" t="s">
        <v>83</v>
      </c>
      <c r="D1039" s="3">
        <v>44627.833333333336</v>
      </c>
      <c r="E1039" t="s">
        <v>32</v>
      </c>
      <c r="F1039" t="s">
        <v>33</v>
      </c>
      <c r="G1039" t="s">
        <v>34</v>
      </c>
      <c r="H1039" t="s">
        <v>164</v>
      </c>
    </row>
    <row r="1040" spans="2:8">
      <c r="B1040" t="s">
        <v>340</v>
      </c>
      <c r="C1040" s="2" t="s">
        <v>78</v>
      </c>
      <c r="D1040" s="3">
        <v>44632.520833333336</v>
      </c>
      <c r="E1040" t="s">
        <v>41</v>
      </c>
      <c r="F1040" t="s">
        <v>42</v>
      </c>
      <c r="G1040" t="s">
        <v>19</v>
      </c>
      <c r="H1040" t="s">
        <v>26</v>
      </c>
    </row>
    <row r="1041" spans="2:8">
      <c r="B1041" t="s">
        <v>338</v>
      </c>
      <c r="C1041" s="2" t="s">
        <v>78</v>
      </c>
      <c r="D1041" s="3">
        <v>44632.625</v>
      </c>
      <c r="E1041" t="s">
        <v>460</v>
      </c>
      <c r="F1041" t="s">
        <v>461</v>
      </c>
      <c r="G1041" t="s">
        <v>66</v>
      </c>
      <c r="H1041" t="s">
        <v>98</v>
      </c>
    </row>
    <row r="1042" spans="2:8">
      <c r="B1042" t="s">
        <v>396</v>
      </c>
      <c r="C1042" s="2" t="s">
        <v>78</v>
      </c>
      <c r="D1042" s="3">
        <v>44632.729166666664</v>
      </c>
      <c r="E1042" t="s">
        <v>52</v>
      </c>
      <c r="F1042" t="s">
        <v>53</v>
      </c>
      <c r="G1042" t="s">
        <v>33</v>
      </c>
      <c r="H1042" t="s">
        <v>267</v>
      </c>
    </row>
    <row r="1043" spans="2:8">
      <c r="B1043" t="s">
        <v>365</v>
      </c>
      <c r="C1043" s="2" t="s">
        <v>78</v>
      </c>
      <c r="D1043" s="3">
        <v>44633.583333333336</v>
      </c>
      <c r="E1043" t="s">
        <v>63</v>
      </c>
      <c r="F1043" t="s">
        <v>43</v>
      </c>
      <c r="G1043" t="s">
        <v>25</v>
      </c>
      <c r="H1043" t="s">
        <v>16</v>
      </c>
    </row>
    <row r="1044" spans="2:8">
      <c r="B1044" t="s">
        <v>337</v>
      </c>
      <c r="C1044" s="2" t="s">
        <v>78</v>
      </c>
      <c r="D1044" s="3">
        <v>44633.583333333336</v>
      </c>
      <c r="E1044" t="s">
        <v>47</v>
      </c>
      <c r="F1044" t="s">
        <v>34</v>
      </c>
      <c r="G1044" t="s">
        <v>39</v>
      </c>
      <c r="H1044" t="s">
        <v>35</v>
      </c>
    </row>
    <row r="1045" spans="2:8">
      <c r="B1045" t="s">
        <v>339</v>
      </c>
      <c r="C1045" s="2" t="s">
        <v>78</v>
      </c>
      <c r="D1045" s="3">
        <v>44633.583333333336</v>
      </c>
      <c r="E1045" t="s">
        <v>50</v>
      </c>
      <c r="F1045" t="s">
        <v>20</v>
      </c>
      <c r="G1045" t="s">
        <v>466</v>
      </c>
      <c r="H1045" t="s">
        <v>56</v>
      </c>
    </row>
    <row r="1046" spans="2:8">
      <c r="B1046" t="s">
        <v>341</v>
      </c>
      <c r="C1046" s="2" t="s">
        <v>78</v>
      </c>
      <c r="D1046" s="3">
        <v>44633.583333333336</v>
      </c>
      <c r="E1046" t="s">
        <v>58</v>
      </c>
      <c r="F1046" t="s">
        <v>15</v>
      </c>
      <c r="G1046" t="s">
        <v>464</v>
      </c>
      <c r="H1046" t="s">
        <v>77</v>
      </c>
    </row>
    <row r="1047" spans="2:8">
      <c r="B1047" t="s">
        <v>367</v>
      </c>
      <c r="C1047" s="2" t="s">
        <v>78</v>
      </c>
      <c r="D1047" s="3">
        <v>44633.583333333336</v>
      </c>
      <c r="E1047" t="s">
        <v>23</v>
      </c>
      <c r="F1047" t="s">
        <v>24</v>
      </c>
      <c r="G1047" t="s">
        <v>70</v>
      </c>
      <c r="H1047" t="s">
        <v>56</v>
      </c>
    </row>
    <row r="1048" spans="2:8">
      <c r="B1048" t="s">
        <v>366</v>
      </c>
      <c r="C1048" s="2" t="s">
        <v>78</v>
      </c>
      <c r="D1048" s="3">
        <v>44633.6875</v>
      </c>
      <c r="E1048" t="s">
        <v>55</v>
      </c>
      <c r="F1048" t="s">
        <v>10</v>
      </c>
      <c r="G1048" t="s">
        <v>30</v>
      </c>
      <c r="H1048" t="s">
        <v>98</v>
      </c>
    </row>
    <row r="1049" spans="2:8">
      <c r="B1049" t="s">
        <v>343</v>
      </c>
      <c r="C1049" s="2" t="s">
        <v>78</v>
      </c>
      <c r="D1049" s="3">
        <v>44634.833333333336</v>
      </c>
      <c r="E1049" t="s">
        <v>13</v>
      </c>
      <c r="F1049" t="s">
        <v>14</v>
      </c>
      <c r="G1049" t="s">
        <v>73</v>
      </c>
      <c r="H1049" t="s">
        <v>116</v>
      </c>
    </row>
    <row r="1050" spans="2:8">
      <c r="B1050" t="s">
        <v>376</v>
      </c>
      <c r="C1050" s="2" t="s">
        <v>87</v>
      </c>
      <c r="D1050" s="3">
        <v>44630.8125</v>
      </c>
      <c r="E1050" t="s">
        <v>465</v>
      </c>
      <c r="F1050" t="s">
        <v>466</v>
      </c>
      <c r="G1050" t="s">
        <v>43</v>
      </c>
      <c r="H1050" t="s">
        <v>44</v>
      </c>
    </row>
    <row r="1051" spans="2:8">
      <c r="B1051" t="s">
        <v>378</v>
      </c>
      <c r="C1051" s="2" t="s">
        <v>87</v>
      </c>
      <c r="D1051" s="3">
        <v>44638.833333333336</v>
      </c>
      <c r="E1051" t="s">
        <v>72</v>
      </c>
      <c r="F1051" t="s">
        <v>39</v>
      </c>
      <c r="G1051" t="s">
        <v>20</v>
      </c>
      <c r="H1051" t="s">
        <v>75</v>
      </c>
    </row>
    <row r="1052" spans="2:8">
      <c r="B1052" t="s">
        <v>372</v>
      </c>
      <c r="C1052" s="2" t="s">
        <v>87</v>
      </c>
      <c r="D1052" s="3">
        <v>44639.520833333336</v>
      </c>
      <c r="E1052" t="s">
        <v>69</v>
      </c>
      <c r="F1052" t="s">
        <v>70</v>
      </c>
      <c r="G1052" t="s">
        <v>10</v>
      </c>
      <c r="H1052" t="s">
        <v>35</v>
      </c>
    </row>
    <row r="1053" spans="2:8">
      <c r="B1053" t="s">
        <v>369</v>
      </c>
      <c r="C1053" s="2" t="s">
        <v>87</v>
      </c>
      <c r="D1053" s="3">
        <v>44640.583333333336</v>
      </c>
      <c r="E1053" t="s">
        <v>65</v>
      </c>
      <c r="F1053" t="s">
        <v>30</v>
      </c>
      <c r="G1053" t="s">
        <v>461</v>
      </c>
      <c r="H1053" t="s">
        <v>56</v>
      </c>
    </row>
    <row r="1054" spans="2:8">
      <c r="B1054" t="s">
        <v>374</v>
      </c>
      <c r="C1054" s="2" t="s">
        <v>87</v>
      </c>
      <c r="D1054" s="3">
        <v>44640.6875</v>
      </c>
      <c r="E1054" t="s">
        <v>32</v>
      </c>
      <c r="F1054" t="s">
        <v>33</v>
      </c>
      <c r="G1054" t="s">
        <v>24</v>
      </c>
      <c r="H1054" t="s">
        <v>91</v>
      </c>
    </row>
    <row r="1055" spans="2:8">
      <c r="B1055" t="s">
        <v>377</v>
      </c>
      <c r="C1055" s="2" t="s">
        <v>87</v>
      </c>
      <c r="D1055" s="3">
        <v>44670.833333333336</v>
      </c>
      <c r="E1055" t="s">
        <v>18</v>
      </c>
      <c r="F1055" t="s">
        <v>19</v>
      </c>
      <c r="G1055" t="s">
        <v>53</v>
      </c>
      <c r="H1055" t="s">
        <v>88</v>
      </c>
    </row>
    <row r="1056" spans="2:8">
      <c r="B1056" t="s">
        <v>371</v>
      </c>
      <c r="C1056" s="2" t="s">
        <v>87</v>
      </c>
      <c r="D1056" s="3">
        <v>44671.822916666664</v>
      </c>
      <c r="E1056" t="s">
        <v>61</v>
      </c>
      <c r="F1056" t="s">
        <v>25</v>
      </c>
      <c r="G1056" t="s">
        <v>14</v>
      </c>
      <c r="H1056" t="s">
        <v>16</v>
      </c>
    </row>
    <row r="1057" spans="2:8">
      <c r="B1057" t="s">
        <v>370</v>
      </c>
      <c r="C1057" s="2" t="s">
        <v>87</v>
      </c>
      <c r="D1057" s="3">
        <v>44671.833333333336</v>
      </c>
      <c r="E1057" t="s">
        <v>86</v>
      </c>
      <c r="F1057" t="s">
        <v>73</v>
      </c>
      <c r="G1057" t="s">
        <v>42</v>
      </c>
      <c r="H1057" t="s">
        <v>158</v>
      </c>
    </row>
    <row r="1058" spans="2:8">
      <c r="B1058" t="s">
        <v>375</v>
      </c>
      <c r="C1058" s="2" t="s">
        <v>87</v>
      </c>
      <c r="D1058" s="3">
        <v>44672.822916666664</v>
      </c>
      <c r="E1058" t="s">
        <v>81</v>
      </c>
      <c r="F1058" t="s">
        <v>66</v>
      </c>
      <c r="G1058" t="s">
        <v>15</v>
      </c>
      <c r="H1058" t="s">
        <v>98</v>
      </c>
    </row>
    <row r="1059" spans="2:8">
      <c r="B1059" t="s">
        <v>373</v>
      </c>
      <c r="C1059" s="2" t="s">
        <v>87</v>
      </c>
      <c r="D1059" s="3">
        <v>44692.822916666664</v>
      </c>
      <c r="E1059" t="s">
        <v>463</v>
      </c>
      <c r="F1059" t="s">
        <v>464</v>
      </c>
      <c r="G1059" t="s">
        <v>34</v>
      </c>
      <c r="H1059" t="s">
        <v>116</v>
      </c>
    </row>
    <row r="1060" spans="2:8">
      <c r="B1060" t="s">
        <v>380</v>
      </c>
      <c r="C1060" s="2" t="s">
        <v>99</v>
      </c>
      <c r="D1060" s="3">
        <v>44653.520833333336</v>
      </c>
      <c r="E1060" t="s">
        <v>18</v>
      </c>
      <c r="F1060" t="s">
        <v>19</v>
      </c>
      <c r="G1060" t="s">
        <v>464</v>
      </c>
      <c r="H1060" t="s">
        <v>98</v>
      </c>
    </row>
    <row r="1061" spans="2:8">
      <c r="B1061" t="s">
        <v>388</v>
      </c>
      <c r="C1061" s="2" t="s">
        <v>99</v>
      </c>
      <c r="D1061" s="3">
        <v>44653.625</v>
      </c>
      <c r="E1061" t="s">
        <v>41</v>
      </c>
      <c r="F1061" t="s">
        <v>42</v>
      </c>
      <c r="G1061" t="s">
        <v>466</v>
      </c>
      <c r="H1061" t="s">
        <v>116</v>
      </c>
    </row>
    <row r="1062" spans="2:8">
      <c r="B1062" t="s">
        <v>383</v>
      </c>
      <c r="C1062" s="2" t="s">
        <v>99</v>
      </c>
      <c r="D1062" s="3">
        <v>44653.625</v>
      </c>
      <c r="E1062" t="s">
        <v>81</v>
      </c>
      <c r="F1062" t="s">
        <v>66</v>
      </c>
      <c r="G1062" t="s">
        <v>73</v>
      </c>
      <c r="H1062" t="s">
        <v>26</v>
      </c>
    </row>
    <row r="1063" spans="2:8">
      <c r="B1063" t="s">
        <v>382</v>
      </c>
      <c r="C1063" s="2" t="s">
        <v>99</v>
      </c>
      <c r="D1063" s="3">
        <v>44653.625</v>
      </c>
      <c r="E1063" t="s">
        <v>63</v>
      </c>
      <c r="F1063" t="s">
        <v>43</v>
      </c>
      <c r="G1063" t="s">
        <v>461</v>
      </c>
      <c r="H1063" t="s">
        <v>110</v>
      </c>
    </row>
    <row r="1064" spans="2:8">
      <c r="B1064" t="s">
        <v>381</v>
      </c>
      <c r="C1064" s="2" t="s">
        <v>99</v>
      </c>
      <c r="D1064" s="3">
        <v>44653.625</v>
      </c>
      <c r="E1064" t="s">
        <v>50</v>
      </c>
      <c r="F1064" t="s">
        <v>20</v>
      </c>
      <c r="G1064" t="s">
        <v>15</v>
      </c>
      <c r="H1064" t="s">
        <v>84</v>
      </c>
    </row>
    <row r="1065" spans="2:8">
      <c r="B1065" t="s">
        <v>384</v>
      </c>
      <c r="C1065" s="2" t="s">
        <v>99</v>
      </c>
      <c r="D1065" s="3">
        <v>44653.625</v>
      </c>
      <c r="E1065" t="s">
        <v>72</v>
      </c>
      <c r="F1065" t="s">
        <v>39</v>
      </c>
      <c r="G1065" t="s">
        <v>70</v>
      </c>
      <c r="H1065" t="s">
        <v>56</v>
      </c>
    </row>
    <row r="1066" spans="2:8">
      <c r="B1066" t="s">
        <v>386</v>
      </c>
      <c r="C1066" s="2" t="s">
        <v>99</v>
      </c>
      <c r="D1066" s="3">
        <v>44653.729166666664</v>
      </c>
      <c r="E1066" t="s">
        <v>52</v>
      </c>
      <c r="F1066" t="s">
        <v>53</v>
      </c>
      <c r="G1066" t="s">
        <v>30</v>
      </c>
      <c r="H1066" t="s">
        <v>84</v>
      </c>
    </row>
    <row r="1067" spans="2:8">
      <c r="B1067" t="s">
        <v>387</v>
      </c>
      <c r="C1067" s="2" t="s">
        <v>99</v>
      </c>
      <c r="D1067" s="3">
        <v>44654.583333333336</v>
      </c>
      <c r="E1067" t="s">
        <v>23</v>
      </c>
      <c r="F1067" t="s">
        <v>24</v>
      </c>
      <c r="G1067" t="s">
        <v>34</v>
      </c>
      <c r="H1067" t="s">
        <v>56</v>
      </c>
    </row>
    <row r="1068" spans="2:8">
      <c r="B1068" t="s">
        <v>385</v>
      </c>
      <c r="C1068" s="2" t="s">
        <v>99</v>
      </c>
      <c r="D1068" s="3">
        <v>44654.6875</v>
      </c>
      <c r="E1068" t="s">
        <v>32</v>
      </c>
      <c r="F1068" t="s">
        <v>33</v>
      </c>
      <c r="G1068" t="s">
        <v>25</v>
      </c>
      <c r="H1068" t="s">
        <v>462</v>
      </c>
    </row>
    <row r="1069" spans="2:8">
      <c r="B1069" t="s">
        <v>379</v>
      </c>
      <c r="C1069" s="2" t="s">
        <v>99</v>
      </c>
      <c r="D1069" s="3">
        <v>44655.833333333336</v>
      </c>
      <c r="E1069" t="s">
        <v>13</v>
      </c>
      <c r="F1069" t="s">
        <v>14</v>
      </c>
      <c r="G1069" t="s">
        <v>10</v>
      </c>
      <c r="H1069" t="s">
        <v>158</v>
      </c>
    </row>
    <row r="1070" spans="2:8">
      <c r="B1070" t="s">
        <v>393</v>
      </c>
      <c r="C1070" s="2" t="s">
        <v>103</v>
      </c>
      <c r="D1070" s="3">
        <v>44659.833333333336</v>
      </c>
      <c r="E1070" t="s">
        <v>61</v>
      </c>
      <c r="F1070" t="s">
        <v>25</v>
      </c>
      <c r="G1070" t="s">
        <v>39</v>
      </c>
      <c r="H1070" t="s">
        <v>16</v>
      </c>
    </row>
    <row r="1071" spans="2:8">
      <c r="B1071" t="s">
        <v>389</v>
      </c>
      <c r="C1071" s="2" t="s">
        <v>103</v>
      </c>
      <c r="D1071" s="3">
        <v>44660.520833333336</v>
      </c>
      <c r="E1071" t="s">
        <v>47</v>
      </c>
      <c r="F1071" t="s">
        <v>34</v>
      </c>
      <c r="G1071" t="s">
        <v>53</v>
      </c>
      <c r="H1071" t="s">
        <v>16</v>
      </c>
    </row>
    <row r="1072" spans="2:8">
      <c r="B1072" t="s">
        <v>392</v>
      </c>
      <c r="C1072" s="2" t="s">
        <v>103</v>
      </c>
      <c r="D1072" s="3">
        <v>44660.625</v>
      </c>
      <c r="E1072" t="s">
        <v>55</v>
      </c>
      <c r="F1072" t="s">
        <v>10</v>
      </c>
      <c r="G1072" t="s">
        <v>42</v>
      </c>
      <c r="H1072" t="s">
        <v>77</v>
      </c>
    </row>
    <row r="1073" spans="2:8">
      <c r="B1073" t="s">
        <v>428</v>
      </c>
      <c r="C1073" s="2" t="s">
        <v>103</v>
      </c>
      <c r="D1073" s="3">
        <v>44660.625</v>
      </c>
      <c r="E1073" t="s">
        <v>58</v>
      </c>
      <c r="F1073" t="s">
        <v>15</v>
      </c>
      <c r="G1073" t="s">
        <v>43</v>
      </c>
      <c r="H1073" t="s">
        <v>470</v>
      </c>
    </row>
    <row r="1074" spans="2:8">
      <c r="B1074" t="s">
        <v>391</v>
      </c>
      <c r="C1074" s="2" t="s">
        <v>103</v>
      </c>
      <c r="D1074" s="3">
        <v>44660.625</v>
      </c>
      <c r="E1074" t="s">
        <v>463</v>
      </c>
      <c r="F1074" t="s">
        <v>464</v>
      </c>
      <c r="G1074" t="s">
        <v>20</v>
      </c>
      <c r="H1074" t="s">
        <v>11</v>
      </c>
    </row>
    <row r="1075" spans="2:8">
      <c r="B1075" t="s">
        <v>397</v>
      </c>
      <c r="C1075" s="2" t="s">
        <v>103</v>
      </c>
      <c r="D1075" s="3">
        <v>44660.729166666664</v>
      </c>
      <c r="E1075" t="s">
        <v>69</v>
      </c>
      <c r="F1075" t="s">
        <v>70</v>
      </c>
      <c r="G1075" t="s">
        <v>33</v>
      </c>
      <c r="H1075" t="s">
        <v>239</v>
      </c>
    </row>
    <row r="1076" spans="2:8">
      <c r="B1076" t="s">
        <v>395</v>
      </c>
      <c r="C1076" s="2" t="s">
        <v>103</v>
      </c>
      <c r="D1076" s="3">
        <v>44661.583333333336</v>
      </c>
      <c r="E1076" t="s">
        <v>460</v>
      </c>
      <c r="F1076" t="s">
        <v>461</v>
      </c>
      <c r="G1076" t="s">
        <v>24</v>
      </c>
      <c r="H1076" t="s">
        <v>98</v>
      </c>
    </row>
    <row r="1077" spans="2:8">
      <c r="B1077" t="s">
        <v>394</v>
      </c>
      <c r="C1077" s="2" t="s">
        <v>103</v>
      </c>
      <c r="D1077" s="3">
        <v>44661.583333333336</v>
      </c>
      <c r="E1077" t="s">
        <v>65</v>
      </c>
      <c r="F1077" t="s">
        <v>30</v>
      </c>
      <c r="G1077" t="s">
        <v>14</v>
      </c>
      <c r="H1077" t="s">
        <v>56</v>
      </c>
    </row>
    <row r="1078" spans="2:8">
      <c r="B1078" t="s">
        <v>390</v>
      </c>
      <c r="C1078" s="2" t="s">
        <v>103</v>
      </c>
      <c r="D1078" s="3">
        <v>44661.583333333336</v>
      </c>
      <c r="E1078" t="s">
        <v>465</v>
      </c>
      <c r="F1078" t="s">
        <v>466</v>
      </c>
      <c r="G1078" t="s">
        <v>66</v>
      </c>
      <c r="H1078" t="s">
        <v>98</v>
      </c>
    </row>
    <row r="1079" spans="2:8">
      <c r="B1079" t="s">
        <v>398</v>
      </c>
      <c r="C1079" s="2" t="s">
        <v>103</v>
      </c>
      <c r="D1079" s="3">
        <v>44661.6875</v>
      </c>
      <c r="E1079" t="s">
        <v>86</v>
      </c>
      <c r="F1079" t="s">
        <v>73</v>
      </c>
      <c r="G1079" t="s">
        <v>19</v>
      </c>
      <c r="H1079" t="s">
        <v>106</v>
      </c>
    </row>
    <row r="1080" spans="2:8">
      <c r="B1080" t="s">
        <v>354</v>
      </c>
      <c r="C1080" s="2" t="s">
        <v>92</v>
      </c>
      <c r="D1080" s="3">
        <v>44667.520833333336</v>
      </c>
      <c r="E1080" t="s">
        <v>32</v>
      </c>
      <c r="F1080" t="s">
        <v>33</v>
      </c>
      <c r="G1080" t="s">
        <v>42</v>
      </c>
      <c r="H1080" t="s">
        <v>35</v>
      </c>
    </row>
    <row r="1081" spans="2:8">
      <c r="B1081" t="s">
        <v>404</v>
      </c>
      <c r="C1081" s="2" t="s">
        <v>92</v>
      </c>
      <c r="D1081" s="3">
        <v>44667.625</v>
      </c>
      <c r="E1081" t="s">
        <v>52</v>
      </c>
      <c r="F1081" t="s">
        <v>53</v>
      </c>
      <c r="G1081" t="s">
        <v>466</v>
      </c>
      <c r="H1081" t="s">
        <v>267</v>
      </c>
    </row>
    <row r="1082" spans="2:8">
      <c r="B1082" t="s">
        <v>400</v>
      </c>
      <c r="C1082" s="2" t="s">
        <v>92</v>
      </c>
      <c r="D1082" s="3">
        <v>44667.625</v>
      </c>
      <c r="E1082" t="s">
        <v>58</v>
      </c>
      <c r="F1082" t="s">
        <v>15</v>
      </c>
      <c r="G1082" t="s">
        <v>10</v>
      </c>
      <c r="H1082" t="s">
        <v>16</v>
      </c>
    </row>
    <row r="1083" spans="2:8">
      <c r="B1083" t="s">
        <v>402</v>
      </c>
      <c r="C1083" s="2" t="s">
        <v>92</v>
      </c>
      <c r="D1083" s="3">
        <v>44667.625</v>
      </c>
      <c r="E1083" t="s">
        <v>463</v>
      </c>
      <c r="F1083" t="s">
        <v>464</v>
      </c>
      <c r="G1083" t="s">
        <v>461</v>
      </c>
      <c r="H1083" t="s">
        <v>77</v>
      </c>
    </row>
    <row r="1084" spans="2:8">
      <c r="B1084" t="s">
        <v>406</v>
      </c>
      <c r="C1084" s="2" t="s">
        <v>92</v>
      </c>
      <c r="D1084" s="3">
        <v>44668.59375</v>
      </c>
      <c r="E1084" t="s">
        <v>61</v>
      </c>
      <c r="F1084" t="s">
        <v>25</v>
      </c>
      <c r="G1084" t="s">
        <v>30</v>
      </c>
      <c r="H1084" t="s">
        <v>56</v>
      </c>
    </row>
    <row r="1085" spans="2:8">
      <c r="B1085" t="s">
        <v>401</v>
      </c>
      <c r="C1085" s="2" t="s">
        <v>92</v>
      </c>
      <c r="D1085" s="3">
        <v>44668.59375</v>
      </c>
      <c r="E1085" t="s">
        <v>23</v>
      </c>
      <c r="F1085" t="s">
        <v>24</v>
      </c>
      <c r="G1085" t="s">
        <v>66</v>
      </c>
      <c r="H1085" t="s">
        <v>84</v>
      </c>
    </row>
    <row r="1086" spans="2:8">
      <c r="B1086" t="s">
        <v>399</v>
      </c>
      <c r="C1086" s="2" t="s">
        <v>92</v>
      </c>
      <c r="D1086" s="3">
        <v>44691.833333333336</v>
      </c>
      <c r="E1086" t="s">
        <v>69</v>
      </c>
      <c r="F1086" t="s">
        <v>70</v>
      </c>
      <c r="G1086" t="s">
        <v>19</v>
      </c>
      <c r="H1086" t="s">
        <v>77</v>
      </c>
    </row>
    <row r="1087" spans="2:8">
      <c r="B1087" t="s">
        <v>342</v>
      </c>
      <c r="C1087" s="2" t="s">
        <v>92</v>
      </c>
      <c r="D1087" s="3">
        <v>44692.8125</v>
      </c>
      <c r="E1087" t="s">
        <v>50</v>
      </c>
      <c r="F1087" t="s">
        <v>20</v>
      </c>
      <c r="G1087" t="s">
        <v>43</v>
      </c>
      <c r="H1087" t="s">
        <v>11</v>
      </c>
    </row>
    <row r="1088" spans="2:8">
      <c r="B1088" t="s">
        <v>403</v>
      </c>
      <c r="C1088" s="2" t="s">
        <v>92</v>
      </c>
      <c r="D1088" s="3">
        <v>44692.84375</v>
      </c>
      <c r="E1088" t="s">
        <v>72</v>
      </c>
      <c r="F1088" t="s">
        <v>39</v>
      </c>
      <c r="G1088" t="s">
        <v>73</v>
      </c>
      <c r="H1088" t="s">
        <v>177</v>
      </c>
    </row>
    <row r="1089" spans="2:8">
      <c r="B1089" t="s">
        <v>409</v>
      </c>
      <c r="C1089" s="2" t="s">
        <v>93</v>
      </c>
      <c r="D1089" s="3">
        <v>44674.520833333336</v>
      </c>
      <c r="E1089" t="s">
        <v>55</v>
      </c>
      <c r="F1089" t="s">
        <v>10</v>
      </c>
      <c r="G1089" t="s">
        <v>53</v>
      </c>
      <c r="H1089" t="s">
        <v>91</v>
      </c>
    </row>
    <row r="1090" spans="2:8">
      <c r="B1090" t="s">
        <v>412</v>
      </c>
      <c r="C1090" s="2" t="s">
        <v>93</v>
      </c>
      <c r="D1090" s="3">
        <v>44674.625</v>
      </c>
      <c r="E1090" t="s">
        <v>65</v>
      </c>
      <c r="F1090" t="s">
        <v>30</v>
      </c>
      <c r="G1090" t="s">
        <v>70</v>
      </c>
      <c r="H1090" t="s">
        <v>116</v>
      </c>
    </row>
    <row r="1091" spans="2:8">
      <c r="B1091" t="s">
        <v>413</v>
      </c>
      <c r="C1091" s="2" t="s">
        <v>93</v>
      </c>
      <c r="D1091" s="3">
        <v>44674.625</v>
      </c>
      <c r="E1091" t="s">
        <v>86</v>
      </c>
      <c r="F1091" t="s">
        <v>73</v>
      </c>
      <c r="G1091" t="s">
        <v>464</v>
      </c>
      <c r="H1091" t="s">
        <v>462</v>
      </c>
    </row>
    <row r="1092" spans="2:8">
      <c r="B1092" t="s">
        <v>414</v>
      </c>
      <c r="C1092" s="2" t="s">
        <v>93</v>
      </c>
      <c r="D1092" s="3">
        <v>44674.625</v>
      </c>
      <c r="E1092" t="s">
        <v>465</v>
      </c>
      <c r="F1092" t="s">
        <v>466</v>
      </c>
      <c r="G1092" t="s">
        <v>25</v>
      </c>
      <c r="H1092" t="s">
        <v>11</v>
      </c>
    </row>
    <row r="1093" spans="2:8">
      <c r="B1093" t="s">
        <v>415</v>
      </c>
      <c r="C1093" s="2" t="s">
        <v>93</v>
      </c>
      <c r="D1093" s="3">
        <v>44674.729166666664</v>
      </c>
      <c r="E1093" t="s">
        <v>460</v>
      </c>
      <c r="F1093" t="s">
        <v>461</v>
      </c>
      <c r="G1093" t="s">
        <v>33</v>
      </c>
      <c r="H1093" t="s">
        <v>116</v>
      </c>
    </row>
    <row r="1094" spans="2:8">
      <c r="B1094" t="s">
        <v>410</v>
      </c>
      <c r="C1094" s="2" t="s">
        <v>93</v>
      </c>
      <c r="D1094" s="3">
        <v>44675.583333333336</v>
      </c>
      <c r="E1094" t="s">
        <v>41</v>
      </c>
      <c r="F1094" t="s">
        <v>42</v>
      </c>
      <c r="G1094" t="s">
        <v>15</v>
      </c>
      <c r="H1094" t="s">
        <v>106</v>
      </c>
    </row>
    <row r="1095" spans="2:8">
      <c r="B1095" t="s">
        <v>408</v>
      </c>
      <c r="C1095" s="2" t="s">
        <v>93</v>
      </c>
      <c r="D1095" s="3">
        <v>44675.583333333336</v>
      </c>
      <c r="E1095" t="s">
        <v>81</v>
      </c>
      <c r="F1095" t="s">
        <v>66</v>
      </c>
      <c r="G1095" t="s">
        <v>39</v>
      </c>
      <c r="H1095" t="s">
        <v>16</v>
      </c>
    </row>
    <row r="1096" spans="2:8">
      <c r="B1096" t="s">
        <v>411</v>
      </c>
      <c r="C1096" s="2" t="s">
        <v>93</v>
      </c>
      <c r="D1096" s="3">
        <v>44675.583333333336</v>
      </c>
      <c r="E1096" t="s">
        <v>63</v>
      </c>
      <c r="F1096" t="s">
        <v>43</v>
      </c>
      <c r="G1096" t="s">
        <v>24</v>
      </c>
      <c r="H1096" t="s">
        <v>16</v>
      </c>
    </row>
    <row r="1097" spans="2:8">
      <c r="B1097" t="s">
        <v>407</v>
      </c>
      <c r="C1097" s="2" t="s">
        <v>93</v>
      </c>
      <c r="D1097" s="3">
        <v>44675.6875</v>
      </c>
      <c r="E1097" t="s">
        <v>18</v>
      </c>
      <c r="F1097" t="s">
        <v>19</v>
      </c>
      <c r="G1097" t="s">
        <v>34</v>
      </c>
      <c r="H1097" t="s">
        <v>98</v>
      </c>
    </row>
    <row r="1098" spans="2:8">
      <c r="B1098" t="s">
        <v>431</v>
      </c>
      <c r="C1098" s="2" t="s">
        <v>93</v>
      </c>
      <c r="D1098" s="3">
        <v>44676.833333333336</v>
      </c>
      <c r="E1098" t="s">
        <v>13</v>
      </c>
      <c r="F1098" t="s">
        <v>14</v>
      </c>
      <c r="G1098" t="s">
        <v>20</v>
      </c>
      <c r="H1098" t="s">
        <v>116</v>
      </c>
    </row>
    <row r="1099" spans="2:8">
      <c r="B1099" t="s">
        <v>447</v>
      </c>
      <c r="C1099" s="2" t="s">
        <v>93</v>
      </c>
      <c r="D1099" s="3">
        <v>44679.822916666664</v>
      </c>
      <c r="E1099" t="s">
        <v>52</v>
      </c>
      <c r="F1099" t="s">
        <v>53</v>
      </c>
      <c r="G1099" t="s">
        <v>43</v>
      </c>
      <c r="H1099" t="s">
        <v>84</v>
      </c>
    </row>
    <row r="1100" spans="2:8">
      <c r="B1100" t="s">
        <v>416</v>
      </c>
      <c r="C1100" s="2" t="s">
        <v>94</v>
      </c>
      <c r="D1100" s="3">
        <v>44681.520833333336</v>
      </c>
      <c r="E1100" t="s">
        <v>61</v>
      </c>
      <c r="F1100" t="s">
        <v>25</v>
      </c>
      <c r="G1100" t="s">
        <v>19</v>
      </c>
      <c r="H1100" t="s">
        <v>35</v>
      </c>
    </row>
    <row r="1101" spans="2:8">
      <c r="B1101" t="s">
        <v>425</v>
      </c>
      <c r="C1101" s="2" t="s">
        <v>94</v>
      </c>
      <c r="D1101" s="3">
        <v>44681.625</v>
      </c>
      <c r="E1101" t="s">
        <v>69</v>
      </c>
      <c r="F1101" t="s">
        <v>70</v>
      </c>
      <c r="G1101" t="s">
        <v>466</v>
      </c>
      <c r="H1101" t="s">
        <v>98</v>
      </c>
    </row>
    <row r="1102" spans="2:8">
      <c r="B1102" t="s">
        <v>421</v>
      </c>
      <c r="C1102" s="2" t="s">
        <v>94</v>
      </c>
      <c r="D1102" s="3">
        <v>44681.625</v>
      </c>
      <c r="E1102" t="s">
        <v>58</v>
      </c>
      <c r="F1102" t="s">
        <v>15</v>
      </c>
      <c r="G1102" t="s">
        <v>14</v>
      </c>
      <c r="H1102" t="s">
        <v>77</v>
      </c>
    </row>
    <row r="1103" spans="2:8">
      <c r="B1103" t="s">
        <v>419</v>
      </c>
      <c r="C1103" s="2" t="s">
        <v>94</v>
      </c>
      <c r="D1103" s="3">
        <v>44681.625</v>
      </c>
      <c r="E1103" t="s">
        <v>463</v>
      </c>
      <c r="F1103" t="s">
        <v>464</v>
      </c>
      <c r="G1103" t="s">
        <v>66</v>
      </c>
      <c r="H1103" t="s">
        <v>77</v>
      </c>
    </row>
    <row r="1104" spans="2:8">
      <c r="B1104" t="s">
        <v>422</v>
      </c>
      <c r="C1104" s="2" t="s">
        <v>94</v>
      </c>
      <c r="D1104" s="3">
        <v>44681.625</v>
      </c>
      <c r="E1104" t="s">
        <v>72</v>
      </c>
      <c r="F1104" t="s">
        <v>39</v>
      </c>
      <c r="G1104" t="s">
        <v>42</v>
      </c>
      <c r="H1104" t="s">
        <v>11</v>
      </c>
    </row>
    <row r="1105" spans="2:8">
      <c r="B1105" t="s">
        <v>426</v>
      </c>
      <c r="C1105" s="2" t="s">
        <v>94</v>
      </c>
      <c r="D1105" s="3">
        <v>44681.729166666664</v>
      </c>
      <c r="E1105" t="s">
        <v>50</v>
      </c>
      <c r="F1105" t="s">
        <v>20</v>
      </c>
      <c r="G1105" t="s">
        <v>73</v>
      </c>
      <c r="H1105" t="s">
        <v>239</v>
      </c>
    </row>
    <row r="1106" spans="2:8">
      <c r="B1106" t="s">
        <v>423</v>
      </c>
      <c r="C1106" s="2" t="s">
        <v>94</v>
      </c>
      <c r="D1106" s="3">
        <v>44682.583333333336</v>
      </c>
      <c r="E1106" t="s">
        <v>47</v>
      </c>
      <c r="F1106" t="s">
        <v>34</v>
      </c>
      <c r="G1106" t="s">
        <v>43</v>
      </c>
      <c r="H1106" t="s">
        <v>16</v>
      </c>
    </row>
    <row r="1107" spans="2:8">
      <c r="B1107" t="s">
        <v>420</v>
      </c>
      <c r="C1107" s="2" t="s">
        <v>94</v>
      </c>
      <c r="D1107" s="3">
        <v>44682.583333333336</v>
      </c>
      <c r="E1107" t="s">
        <v>32</v>
      </c>
      <c r="F1107" t="s">
        <v>33</v>
      </c>
      <c r="G1107" t="s">
        <v>30</v>
      </c>
      <c r="H1107" t="s">
        <v>91</v>
      </c>
    </row>
    <row r="1108" spans="2:8">
      <c r="B1108" t="s">
        <v>424</v>
      </c>
      <c r="C1108" s="2" t="s">
        <v>94</v>
      </c>
      <c r="D1108" s="3">
        <v>44682.6875</v>
      </c>
      <c r="E1108" t="s">
        <v>23</v>
      </c>
      <c r="F1108" t="s">
        <v>24</v>
      </c>
      <c r="G1108" t="s">
        <v>10</v>
      </c>
      <c r="H1108" t="s">
        <v>77</v>
      </c>
    </row>
    <row r="1109" spans="2:8">
      <c r="B1109" t="s">
        <v>418</v>
      </c>
      <c r="C1109" s="2" t="s">
        <v>94</v>
      </c>
      <c r="D1109" s="3">
        <v>44683.833333333336</v>
      </c>
      <c r="E1109" t="s">
        <v>52</v>
      </c>
      <c r="F1109" t="s">
        <v>53</v>
      </c>
      <c r="G1109" t="s">
        <v>461</v>
      </c>
      <c r="H1109" t="s">
        <v>158</v>
      </c>
    </row>
    <row r="1110" spans="2:8">
      <c r="B1110" t="s">
        <v>433</v>
      </c>
      <c r="C1110" s="2" t="s">
        <v>96</v>
      </c>
      <c r="D1110" s="3">
        <v>44688.625</v>
      </c>
      <c r="E1110" t="s">
        <v>460</v>
      </c>
      <c r="F1110" t="s">
        <v>461</v>
      </c>
      <c r="G1110" t="s">
        <v>15</v>
      </c>
      <c r="H1110" t="s">
        <v>158</v>
      </c>
    </row>
    <row r="1111" spans="2:8">
      <c r="B1111" t="s">
        <v>427</v>
      </c>
      <c r="C1111" s="2" t="s">
        <v>96</v>
      </c>
      <c r="D1111" s="3">
        <v>44688.625</v>
      </c>
      <c r="E1111" t="s">
        <v>81</v>
      </c>
      <c r="F1111" t="s">
        <v>66</v>
      </c>
      <c r="G1111" t="s">
        <v>70</v>
      </c>
      <c r="H1111" t="s">
        <v>44</v>
      </c>
    </row>
    <row r="1112" spans="2:8">
      <c r="B1112" t="s">
        <v>438</v>
      </c>
      <c r="C1112" s="2" t="s">
        <v>96</v>
      </c>
      <c r="D1112" s="3">
        <v>44688.625</v>
      </c>
      <c r="E1112" t="s">
        <v>63</v>
      </c>
      <c r="F1112" t="s">
        <v>43</v>
      </c>
      <c r="G1112" t="s">
        <v>39</v>
      </c>
      <c r="H1112" t="s">
        <v>106</v>
      </c>
    </row>
    <row r="1113" spans="2:8">
      <c r="B1113" t="s">
        <v>429</v>
      </c>
      <c r="C1113" s="2" t="s">
        <v>96</v>
      </c>
      <c r="D1113" s="3">
        <v>44688.625</v>
      </c>
      <c r="E1113" t="s">
        <v>13</v>
      </c>
      <c r="F1113" t="s">
        <v>14</v>
      </c>
      <c r="G1113" t="s">
        <v>464</v>
      </c>
      <c r="H1113" t="s">
        <v>16</v>
      </c>
    </row>
    <row r="1114" spans="2:8">
      <c r="B1114" t="s">
        <v>439</v>
      </c>
      <c r="C1114" s="2" t="s">
        <v>96</v>
      </c>
      <c r="D1114" s="3">
        <v>44688.729166666664</v>
      </c>
      <c r="E1114" t="s">
        <v>41</v>
      </c>
      <c r="F1114" t="s">
        <v>42</v>
      </c>
      <c r="G1114" t="s">
        <v>53</v>
      </c>
      <c r="H1114" t="s">
        <v>88</v>
      </c>
    </row>
    <row r="1115" spans="2:8">
      <c r="B1115" t="s">
        <v>434</v>
      </c>
      <c r="C1115" s="2" t="s">
        <v>96</v>
      </c>
      <c r="D1115" s="3">
        <v>44688.822916666664</v>
      </c>
      <c r="E1115" t="s">
        <v>18</v>
      </c>
      <c r="F1115" t="s">
        <v>19</v>
      </c>
      <c r="G1115" t="s">
        <v>33</v>
      </c>
      <c r="H1115" t="s">
        <v>84</v>
      </c>
    </row>
    <row r="1116" spans="2:8">
      <c r="B1116" t="s">
        <v>435</v>
      </c>
      <c r="C1116" s="2" t="s">
        <v>96</v>
      </c>
      <c r="D1116" s="3">
        <v>44689.583333333336</v>
      </c>
      <c r="E1116" t="s">
        <v>55</v>
      </c>
      <c r="F1116" t="s">
        <v>10</v>
      </c>
      <c r="G1116" t="s">
        <v>20</v>
      </c>
      <c r="H1116" t="s">
        <v>56</v>
      </c>
    </row>
    <row r="1117" spans="2:8">
      <c r="B1117" t="s">
        <v>432</v>
      </c>
      <c r="C1117" s="2" t="s">
        <v>96</v>
      </c>
      <c r="D1117" s="3">
        <v>44689.583333333336</v>
      </c>
      <c r="E1117" t="s">
        <v>65</v>
      </c>
      <c r="F1117" t="s">
        <v>30</v>
      </c>
      <c r="G1117" t="s">
        <v>34</v>
      </c>
      <c r="H1117" t="s">
        <v>77</v>
      </c>
    </row>
    <row r="1118" spans="2:8">
      <c r="B1118" t="s">
        <v>436</v>
      </c>
      <c r="C1118" s="2" t="s">
        <v>96</v>
      </c>
      <c r="D1118" s="3">
        <v>44689.583333333336</v>
      </c>
      <c r="E1118" t="s">
        <v>465</v>
      </c>
      <c r="F1118" t="s">
        <v>466</v>
      </c>
      <c r="G1118" t="s">
        <v>24</v>
      </c>
      <c r="H1118" t="s">
        <v>239</v>
      </c>
    </row>
    <row r="1119" spans="2:8">
      <c r="B1119" t="s">
        <v>437</v>
      </c>
      <c r="C1119" s="2" t="s">
        <v>96</v>
      </c>
      <c r="D1119" s="3">
        <v>44689.6875</v>
      </c>
      <c r="E1119" t="s">
        <v>86</v>
      </c>
      <c r="F1119" t="s">
        <v>73</v>
      </c>
      <c r="G1119" t="s">
        <v>25</v>
      </c>
      <c r="H1119" t="s">
        <v>164</v>
      </c>
    </row>
    <row r="1120" spans="2:8">
      <c r="B1120" t="s">
        <v>445</v>
      </c>
      <c r="C1120" s="2" t="s">
        <v>101</v>
      </c>
      <c r="D1120" s="3">
        <v>44696.5</v>
      </c>
      <c r="E1120" t="s">
        <v>32</v>
      </c>
      <c r="F1120" t="s">
        <v>33</v>
      </c>
      <c r="G1120" t="s">
        <v>66</v>
      </c>
      <c r="H1120" t="s">
        <v>16</v>
      </c>
    </row>
    <row r="1121" spans="2:8">
      <c r="B1121" t="s">
        <v>442</v>
      </c>
      <c r="C1121" s="2" t="s">
        <v>101</v>
      </c>
      <c r="D1121" s="3">
        <v>44696.583333333336</v>
      </c>
      <c r="E1121" t="s">
        <v>69</v>
      </c>
      <c r="F1121" t="s">
        <v>70</v>
      </c>
      <c r="G1121" t="s">
        <v>14</v>
      </c>
      <c r="H1121" t="s">
        <v>84</v>
      </c>
    </row>
    <row r="1122" spans="2:8">
      <c r="B1122" t="s">
        <v>443</v>
      </c>
      <c r="C1122" s="2" t="s">
        <v>101</v>
      </c>
      <c r="D1122" s="3">
        <v>44696.583333333336</v>
      </c>
      <c r="E1122" t="s">
        <v>50</v>
      </c>
      <c r="F1122" t="s">
        <v>20</v>
      </c>
      <c r="G1122" t="s">
        <v>42</v>
      </c>
      <c r="H1122" t="s">
        <v>84</v>
      </c>
    </row>
    <row r="1123" spans="2:8">
      <c r="B1123" t="s">
        <v>441</v>
      </c>
      <c r="C1123" s="2" t="s">
        <v>101</v>
      </c>
      <c r="D1123" s="3">
        <v>44696.583333333336</v>
      </c>
      <c r="E1123" t="s">
        <v>463</v>
      </c>
      <c r="F1123" t="s">
        <v>464</v>
      </c>
      <c r="G1123" t="s">
        <v>30</v>
      </c>
      <c r="H1123" t="s">
        <v>177</v>
      </c>
    </row>
    <row r="1124" spans="2:8">
      <c r="B1124" t="s">
        <v>446</v>
      </c>
      <c r="C1124" s="2" t="s">
        <v>101</v>
      </c>
      <c r="D1124" s="3">
        <v>44696.583333333336</v>
      </c>
      <c r="E1124" t="s">
        <v>23</v>
      </c>
      <c r="F1124" t="s">
        <v>24</v>
      </c>
      <c r="G1124" t="s">
        <v>73</v>
      </c>
      <c r="H1124" t="s">
        <v>106</v>
      </c>
    </row>
    <row r="1125" spans="2:8">
      <c r="B1125" t="s">
        <v>449</v>
      </c>
      <c r="C1125" s="2" t="s">
        <v>101</v>
      </c>
      <c r="D1125" s="3">
        <v>44696.583333333336</v>
      </c>
      <c r="E1125" t="s">
        <v>72</v>
      </c>
      <c r="F1125" t="s">
        <v>39</v>
      </c>
      <c r="G1125" t="s">
        <v>466</v>
      </c>
      <c r="H1125" t="s">
        <v>84</v>
      </c>
    </row>
    <row r="1126" spans="2:8">
      <c r="B1126" t="s">
        <v>448</v>
      </c>
      <c r="C1126" s="2" t="s">
        <v>101</v>
      </c>
      <c r="D1126" s="3">
        <v>44696.6875</v>
      </c>
      <c r="E1126" t="s">
        <v>47</v>
      </c>
      <c r="F1126" t="s">
        <v>34</v>
      </c>
      <c r="G1126" t="s">
        <v>461</v>
      </c>
      <c r="H1126" t="s">
        <v>75</v>
      </c>
    </row>
    <row r="1127" spans="2:8">
      <c r="B1127" t="s">
        <v>444</v>
      </c>
      <c r="C1127" s="2" t="s">
        <v>101</v>
      </c>
      <c r="D1127" s="3">
        <v>44697.833333333336</v>
      </c>
      <c r="E1127" t="s">
        <v>61</v>
      </c>
      <c r="F1127" t="s">
        <v>25</v>
      </c>
      <c r="G1127" t="s">
        <v>10</v>
      </c>
      <c r="H1127" t="s">
        <v>98</v>
      </c>
    </row>
    <row r="1128" spans="2:8">
      <c r="B1128" t="s">
        <v>440</v>
      </c>
      <c r="C1128" s="2" t="s">
        <v>101</v>
      </c>
      <c r="D1128" s="3">
        <v>44698.822916666664</v>
      </c>
      <c r="E1128" t="s">
        <v>58</v>
      </c>
      <c r="F1128" t="s">
        <v>15</v>
      </c>
      <c r="G1128" t="s">
        <v>19</v>
      </c>
      <c r="H1128" t="s">
        <v>77</v>
      </c>
    </row>
    <row r="1129" spans="2:8">
      <c r="B1129" t="s">
        <v>405</v>
      </c>
      <c r="C1129" s="2" t="s">
        <v>101</v>
      </c>
      <c r="D1129" s="3">
        <v>44700.822916666664</v>
      </c>
      <c r="E1129" t="s">
        <v>47</v>
      </c>
      <c r="F1129" t="s">
        <v>34</v>
      </c>
      <c r="G1129" t="s">
        <v>14</v>
      </c>
      <c r="H1129" t="s">
        <v>267</v>
      </c>
    </row>
    <row r="1130" spans="2:8">
      <c r="B1130" t="s">
        <v>247</v>
      </c>
      <c r="C1130" s="2" t="s">
        <v>101</v>
      </c>
      <c r="D1130" s="3">
        <v>44700.833333333336</v>
      </c>
      <c r="E1130" t="s">
        <v>69</v>
      </c>
      <c r="F1130" t="s">
        <v>70</v>
      </c>
      <c r="G1130" t="s">
        <v>66</v>
      </c>
      <c r="H1130" t="s">
        <v>84</v>
      </c>
    </row>
    <row r="1131" spans="2:8">
      <c r="B1131" t="s">
        <v>352</v>
      </c>
      <c r="C1131" s="2" t="s">
        <v>101</v>
      </c>
      <c r="D1131" s="3">
        <v>44700.833333333336</v>
      </c>
      <c r="E1131" t="s">
        <v>63</v>
      </c>
      <c r="F1131" t="s">
        <v>43</v>
      </c>
      <c r="G1131" t="s">
        <v>30</v>
      </c>
      <c r="H1131" t="s">
        <v>84</v>
      </c>
    </row>
    <row r="1132" spans="2:8">
      <c r="B1132" t="s">
        <v>450</v>
      </c>
      <c r="C1132" s="2" t="s">
        <v>95</v>
      </c>
      <c r="D1132" s="3">
        <v>44703.666666666664</v>
      </c>
      <c r="E1132" t="s">
        <v>55</v>
      </c>
      <c r="F1132" t="s">
        <v>10</v>
      </c>
      <c r="G1132" t="s">
        <v>34</v>
      </c>
      <c r="H1132" t="s">
        <v>462</v>
      </c>
    </row>
    <row r="1133" spans="2:8">
      <c r="B1133" t="s">
        <v>451</v>
      </c>
      <c r="C1133" s="2" t="s">
        <v>95</v>
      </c>
      <c r="D1133" s="3">
        <v>44703.666666666664</v>
      </c>
      <c r="E1133" t="s">
        <v>460</v>
      </c>
      <c r="F1133" t="s">
        <v>461</v>
      </c>
      <c r="G1133" t="s">
        <v>20</v>
      </c>
      <c r="H1133" t="s">
        <v>77</v>
      </c>
    </row>
    <row r="1134" spans="2:8">
      <c r="B1134" t="s">
        <v>452</v>
      </c>
      <c r="C1134" s="2" t="s">
        <v>95</v>
      </c>
      <c r="D1134" s="3">
        <v>44703.666666666664</v>
      </c>
      <c r="E1134" t="s">
        <v>41</v>
      </c>
      <c r="F1134" t="s">
        <v>42</v>
      </c>
      <c r="G1134" t="s">
        <v>24</v>
      </c>
      <c r="H1134" t="s">
        <v>91</v>
      </c>
    </row>
    <row r="1135" spans="2:8">
      <c r="B1135" t="s">
        <v>453</v>
      </c>
      <c r="C1135" s="2" t="s">
        <v>95</v>
      </c>
      <c r="D1135" s="3">
        <v>44703.666666666664</v>
      </c>
      <c r="E1135" t="s">
        <v>81</v>
      </c>
      <c r="F1135" t="s">
        <v>66</v>
      </c>
      <c r="G1135" t="s">
        <v>25</v>
      </c>
      <c r="H1135" t="s">
        <v>77</v>
      </c>
    </row>
    <row r="1136" spans="2:8">
      <c r="B1136" t="s">
        <v>454</v>
      </c>
      <c r="C1136" s="2" t="s">
        <v>95</v>
      </c>
      <c r="D1136" s="3">
        <v>44703.666666666664</v>
      </c>
      <c r="E1136" t="s">
        <v>63</v>
      </c>
      <c r="F1136" t="s">
        <v>43</v>
      </c>
      <c r="G1136" t="s">
        <v>464</v>
      </c>
      <c r="H1136" t="s">
        <v>56</v>
      </c>
    </row>
    <row r="1137" spans="2:8">
      <c r="B1137" t="s">
        <v>455</v>
      </c>
      <c r="C1137" s="2" t="s">
        <v>95</v>
      </c>
      <c r="D1137" s="3">
        <v>44703.666666666664</v>
      </c>
      <c r="E1137" t="s">
        <v>13</v>
      </c>
      <c r="F1137" t="s">
        <v>14</v>
      </c>
      <c r="G1137" t="s">
        <v>53</v>
      </c>
      <c r="H1137" t="s">
        <v>16</v>
      </c>
    </row>
    <row r="1138" spans="2:8">
      <c r="B1138" t="s">
        <v>456</v>
      </c>
      <c r="C1138" s="2" t="s">
        <v>95</v>
      </c>
      <c r="D1138" s="3">
        <v>44703.666666666664</v>
      </c>
      <c r="E1138" t="s">
        <v>65</v>
      </c>
      <c r="F1138" t="s">
        <v>30</v>
      </c>
      <c r="G1138" t="s">
        <v>15</v>
      </c>
      <c r="H1138" t="s">
        <v>143</v>
      </c>
    </row>
    <row r="1139" spans="2:8">
      <c r="B1139" t="s">
        <v>457</v>
      </c>
      <c r="C1139" s="2" t="s">
        <v>95</v>
      </c>
      <c r="D1139" s="3">
        <v>44703.666666666664</v>
      </c>
      <c r="E1139" t="s">
        <v>18</v>
      </c>
      <c r="F1139" t="s">
        <v>19</v>
      </c>
      <c r="G1139" t="s">
        <v>39</v>
      </c>
      <c r="H1139" t="s">
        <v>91</v>
      </c>
    </row>
    <row r="1140" spans="2:8">
      <c r="B1140" t="s">
        <v>458</v>
      </c>
      <c r="C1140" s="2" t="s">
        <v>95</v>
      </c>
      <c r="D1140" s="3">
        <v>44703.666666666664</v>
      </c>
      <c r="E1140" t="s">
        <v>86</v>
      </c>
      <c r="F1140" t="s">
        <v>73</v>
      </c>
      <c r="G1140" t="s">
        <v>70</v>
      </c>
      <c r="H1140" t="s">
        <v>267</v>
      </c>
    </row>
    <row r="1141" spans="2:8">
      <c r="B1141" t="s">
        <v>459</v>
      </c>
      <c r="C1141" s="2" t="s">
        <v>95</v>
      </c>
      <c r="D1141" s="3">
        <v>44703.666666666664</v>
      </c>
      <c r="E1141" t="s">
        <v>465</v>
      </c>
      <c r="F1141" t="s">
        <v>466</v>
      </c>
      <c r="G1141" t="s">
        <v>33</v>
      </c>
      <c r="H1141" t="s">
        <v>230</v>
      </c>
    </row>
    <row r="1142" spans="2:8">
      <c r="B1142">
        <v>1</v>
      </c>
      <c r="C1142" s="2" t="s">
        <v>7</v>
      </c>
      <c r="D1142" s="3">
        <v>44778.791666666664</v>
      </c>
      <c r="E1142" t="s">
        <v>13</v>
      </c>
      <c r="F1142" t="s">
        <v>14</v>
      </c>
      <c r="G1142" t="s">
        <v>10</v>
      </c>
      <c r="H1142" t="s">
        <v>26</v>
      </c>
    </row>
    <row r="1143" spans="2:8">
      <c r="B1143" t="s">
        <v>46</v>
      </c>
      <c r="C1143" s="2" t="s">
        <v>7</v>
      </c>
      <c r="D1143" s="3">
        <v>44779.479166666664</v>
      </c>
      <c r="E1143" t="s">
        <v>8</v>
      </c>
      <c r="F1143" t="s">
        <v>9</v>
      </c>
      <c r="G1143" t="s">
        <v>19</v>
      </c>
      <c r="H1143" t="s">
        <v>106</v>
      </c>
    </row>
    <row r="1144" spans="2:8">
      <c r="B1144" t="s">
        <v>12</v>
      </c>
      <c r="C1144" s="2" t="s">
        <v>7</v>
      </c>
      <c r="D1144" s="3">
        <v>44779.583333333336</v>
      </c>
      <c r="E1144" t="s">
        <v>471</v>
      </c>
      <c r="F1144" t="s">
        <v>472</v>
      </c>
      <c r="G1144" t="s">
        <v>70</v>
      </c>
      <c r="H1144" t="s">
        <v>98</v>
      </c>
    </row>
    <row r="1145" spans="2:8">
      <c r="B1145" t="s">
        <v>6</v>
      </c>
      <c r="C1145" s="2" t="s">
        <v>7</v>
      </c>
      <c r="D1145" s="3">
        <v>44779.583333333336</v>
      </c>
      <c r="E1145" t="s">
        <v>50</v>
      </c>
      <c r="F1145" t="s">
        <v>20</v>
      </c>
      <c r="G1145" t="s">
        <v>39</v>
      </c>
      <c r="H1145" t="s">
        <v>56</v>
      </c>
    </row>
    <row r="1146" spans="2:8">
      <c r="B1146" t="s">
        <v>31</v>
      </c>
      <c r="C1146" s="2" t="s">
        <v>7</v>
      </c>
      <c r="D1146" s="3">
        <v>44779.583333333336</v>
      </c>
      <c r="E1146" t="s">
        <v>61</v>
      </c>
      <c r="F1146" t="s">
        <v>25</v>
      </c>
      <c r="G1146" t="s">
        <v>473</v>
      </c>
      <c r="H1146" t="s">
        <v>98</v>
      </c>
    </row>
    <row r="1147" spans="2:8">
      <c r="B1147" t="s">
        <v>27</v>
      </c>
      <c r="C1147" s="2" t="s">
        <v>7</v>
      </c>
      <c r="D1147" s="3">
        <v>44779.583333333336</v>
      </c>
      <c r="E1147" t="s">
        <v>32</v>
      </c>
      <c r="F1147" t="s">
        <v>33</v>
      </c>
      <c r="G1147" t="s">
        <v>15</v>
      </c>
      <c r="H1147" t="s">
        <v>143</v>
      </c>
    </row>
    <row r="1148" spans="2:8">
      <c r="B1148" t="s">
        <v>22</v>
      </c>
      <c r="C1148" s="2" t="s">
        <v>7</v>
      </c>
      <c r="D1148" s="3">
        <v>44779.6875</v>
      </c>
      <c r="E1148" t="s">
        <v>47</v>
      </c>
      <c r="F1148" t="s">
        <v>34</v>
      </c>
      <c r="G1148" t="s">
        <v>43</v>
      </c>
      <c r="H1148" t="s">
        <v>35</v>
      </c>
    </row>
    <row r="1149" spans="2:8">
      <c r="B1149" t="s">
        <v>17</v>
      </c>
      <c r="C1149" s="2" t="s">
        <v>7</v>
      </c>
      <c r="D1149" s="3">
        <v>44780.541666666664</v>
      </c>
      <c r="E1149" t="s">
        <v>65</v>
      </c>
      <c r="F1149" t="s">
        <v>30</v>
      </c>
      <c r="G1149" t="s">
        <v>461</v>
      </c>
      <c r="H1149" t="s">
        <v>106</v>
      </c>
    </row>
    <row r="1150" spans="2:8">
      <c r="B1150" t="s">
        <v>40</v>
      </c>
      <c r="C1150" s="2" t="s">
        <v>7</v>
      </c>
      <c r="D1150" s="3">
        <v>44780.541666666664</v>
      </c>
      <c r="E1150" t="s">
        <v>52</v>
      </c>
      <c r="F1150" t="s">
        <v>53</v>
      </c>
      <c r="G1150" t="s">
        <v>42</v>
      </c>
      <c r="H1150" t="s">
        <v>77</v>
      </c>
    </row>
    <row r="1151" spans="2:8">
      <c r="B1151" t="s">
        <v>36</v>
      </c>
      <c r="C1151" s="2" t="s">
        <v>7</v>
      </c>
      <c r="D1151" s="3">
        <v>44780.645833333336</v>
      </c>
      <c r="E1151" t="s">
        <v>23</v>
      </c>
      <c r="F1151" t="s">
        <v>24</v>
      </c>
      <c r="G1151" t="s">
        <v>73</v>
      </c>
      <c r="H1151" t="s">
        <v>26</v>
      </c>
    </row>
    <row r="1152" spans="2:8">
      <c r="B1152" t="s">
        <v>68</v>
      </c>
      <c r="C1152" s="2" t="s">
        <v>46</v>
      </c>
      <c r="D1152" s="3">
        <v>44786.479166666664</v>
      </c>
      <c r="E1152" t="s">
        <v>69</v>
      </c>
      <c r="F1152" t="s">
        <v>70</v>
      </c>
      <c r="G1152" t="s">
        <v>34</v>
      </c>
      <c r="H1152" t="s">
        <v>56</v>
      </c>
    </row>
    <row r="1153" spans="2:8">
      <c r="B1153" t="s">
        <v>54</v>
      </c>
      <c r="C1153" s="2" t="s">
        <v>46</v>
      </c>
      <c r="D1153" s="3">
        <v>44786.583333333336</v>
      </c>
      <c r="E1153" t="s">
        <v>55</v>
      </c>
      <c r="F1153" t="s">
        <v>10</v>
      </c>
      <c r="G1153" t="s">
        <v>30</v>
      </c>
      <c r="H1153" t="s">
        <v>67</v>
      </c>
    </row>
    <row r="1154" spans="2:8">
      <c r="B1154" t="s">
        <v>45</v>
      </c>
      <c r="C1154" s="2" t="s">
        <v>46</v>
      </c>
      <c r="D1154" s="3">
        <v>44786.583333333336</v>
      </c>
      <c r="E1154" t="s">
        <v>41</v>
      </c>
      <c r="F1154" t="s">
        <v>42</v>
      </c>
      <c r="G1154" t="s">
        <v>25</v>
      </c>
      <c r="H1154" t="s">
        <v>116</v>
      </c>
    </row>
    <row r="1155" spans="2:8">
      <c r="B1155" t="s">
        <v>51</v>
      </c>
      <c r="C1155" s="2" t="s">
        <v>46</v>
      </c>
      <c r="D1155" s="3">
        <v>44786.583333333336</v>
      </c>
      <c r="E1155" t="s">
        <v>86</v>
      </c>
      <c r="F1155" t="s">
        <v>73</v>
      </c>
      <c r="G1155" t="s">
        <v>472</v>
      </c>
      <c r="H1155" t="s">
        <v>88</v>
      </c>
    </row>
    <row r="1156" spans="2:8">
      <c r="B1156" t="s">
        <v>57</v>
      </c>
      <c r="C1156" s="2" t="s">
        <v>46</v>
      </c>
      <c r="D1156" s="3">
        <v>44786.583333333336</v>
      </c>
      <c r="E1156" t="s">
        <v>58</v>
      </c>
      <c r="F1156" t="s">
        <v>15</v>
      </c>
      <c r="G1156" t="s">
        <v>20</v>
      </c>
      <c r="H1156" t="s">
        <v>106</v>
      </c>
    </row>
    <row r="1157" spans="2:8">
      <c r="B1157" t="s">
        <v>71</v>
      </c>
      <c r="C1157" s="2" t="s">
        <v>46</v>
      </c>
      <c r="D1157" s="3">
        <v>44786.583333333336</v>
      </c>
      <c r="E1157" t="s">
        <v>72</v>
      </c>
      <c r="F1157" t="s">
        <v>39</v>
      </c>
      <c r="G1157" t="s">
        <v>9</v>
      </c>
      <c r="H1157" t="s">
        <v>116</v>
      </c>
    </row>
    <row r="1158" spans="2:8">
      <c r="B1158" t="s">
        <v>62</v>
      </c>
      <c r="C1158" s="2" t="s">
        <v>46</v>
      </c>
      <c r="D1158" s="3">
        <v>44786.6875</v>
      </c>
      <c r="E1158" t="s">
        <v>460</v>
      </c>
      <c r="F1158" t="s">
        <v>461</v>
      </c>
      <c r="G1158" t="s">
        <v>53</v>
      </c>
      <c r="H1158" t="s">
        <v>88</v>
      </c>
    </row>
    <row r="1159" spans="2:8">
      <c r="B1159" t="s">
        <v>60</v>
      </c>
      <c r="C1159" s="2" t="s">
        <v>46</v>
      </c>
      <c r="D1159" s="3">
        <v>44787.541666666664</v>
      </c>
      <c r="E1159" t="s">
        <v>474</v>
      </c>
      <c r="F1159" t="s">
        <v>473</v>
      </c>
      <c r="G1159" t="s">
        <v>24</v>
      </c>
      <c r="H1159" t="s">
        <v>16</v>
      </c>
    </row>
    <row r="1160" spans="2:8">
      <c r="B1160" t="s">
        <v>49</v>
      </c>
      <c r="C1160" s="2" t="s">
        <v>46</v>
      </c>
      <c r="D1160" s="3">
        <v>44787.645833333336</v>
      </c>
      <c r="E1160" t="s">
        <v>63</v>
      </c>
      <c r="F1160" t="s">
        <v>43</v>
      </c>
      <c r="G1160" t="s">
        <v>33</v>
      </c>
      <c r="H1160" t="s">
        <v>106</v>
      </c>
    </row>
    <row r="1161" spans="2:8">
      <c r="B1161" t="s">
        <v>64</v>
      </c>
      <c r="C1161" s="2" t="s">
        <v>46</v>
      </c>
      <c r="D1161" s="3">
        <v>44788.791666666664</v>
      </c>
      <c r="E1161" t="s">
        <v>18</v>
      </c>
      <c r="F1161" t="s">
        <v>19</v>
      </c>
      <c r="G1161" t="s">
        <v>14</v>
      </c>
      <c r="H1161" t="s">
        <v>84</v>
      </c>
    </row>
    <row r="1162" spans="2:8">
      <c r="B1162" t="s">
        <v>78</v>
      </c>
      <c r="C1162" s="2" t="s">
        <v>12</v>
      </c>
      <c r="D1162" s="3">
        <v>44793.479166666664</v>
      </c>
      <c r="E1162" t="s">
        <v>32</v>
      </c>
      <c r="F1162" t="s">
        <v>33</v>
      </c>
      <c r="G1162" t="s">
        <v>39</v>
      </c>
      <c r="H1162" t="s">
        <v>16</v>
      </c>
    </row>
    <row r="1163" spans="2:8">
      <c r="B1163" t="s">
        <v>80</v>
      </c>
      <c r="C1163" s="2" t="s">
        <v>12</v>
      </c>
      <c r="D1163" s="3">
        <v>44793.583333333336</v>
      </c>
      <c r="E1163" t="s">
        <v>13</v>
      </c>
      <c r="F1163" t="s">
        <v>14</v>
      </c>
      <c r="G1163" t="s">
        <v>70</v>
      </c>
      <c r="H1163" t="s">
        <v>91</v>
      </c>
    </row>
    <row r="1164" spans="2:8">
      <c r="B1164" t="s">
        <v>76</v>
      </c>
      <c r="C1164" s="2" t="s">
        <v>12</v>
      </c>
      <c r="D1164" s="3">
        <v>44793.583333333336</v>
      </c>
      <c r="E1164" t="s">
        <v>47</v>
      </c>
      <c r="F1164" t="s">
        <v>34</v>
      </c>
      <c r="G1164" t="s">
        <v>473</v>
      </c>
      <c r="H1164" t="s">
        <v>84</v>
      </c>
    </row>
    <row r="1165" spans="2:8">
      <c r="B1165" t="s">
        <v>89</v>
      </c>
      <c r="C1165" s="2" t="s">
        <v>12</v>
      </c>
      <c r="D1165" s="3">
        <v>44793.583333333336</v>
      </c>
      <c r="E1165" t="s">
        <v>8</v>
      </c>
      <c r="F1165" t="s">
        <v>9</v>
      </c>
      <c r="G1165" t="s">
        <v>461</v>
      </c>
      <c r="H1165" t="s">
        <v>267</v>
      </c>
    </row>
    <row r="1166" spans="2:8">
      <c r="B1166" t="s">
        <v>85</v>
      </c>
      <c r="C1166" s="2" t="s">
        <v>12</v>
      </c>
      <c r="D1166" s="3">
        <v>44793.583333333336</v>
      </c>
      <c r="E1166" t="s">
        <v>65</v>
      </c>
      <c r="F1166" t="s">
        <v>30</v>
      </c>
      <c r="G1166" t="s">
        <v>15</v>
      </c>
      <c r="H1166" t="s">
        <v>77</v>
      </c>
    </row>
    <row r="1167" spans="2:8">
      <c r="B1167" t="s">
        <v>74</v>
      </c>
      <c r="C1167" s="2" t="s">
        <v>12</v>
      </c>
      <c r="D1167" s="3">
        <v>44793.6875</v>
      </c>
      <c r="E1167" t="s">
        <v>471</v>
      </c>
      <c r="F1167" t="s">
        <v>472</v>
      </c>
      <c r="G1167" t="s">
        <v>10</v>
      </c>
      <c r="H1167" t="s">
        <v>11</v>
      </c>
    </row>
    <row r="1168" spans="2:8">
      <c r="B1168" t="s">
        <v>90</v>
      </c>
      <c r="C1168" s="2" t="s">
        <v>12</v>
      </c>
      <c r="D1168" s="3">
        <v>44794.541666666664</v>
      </c>
      <c r="E1168" t="s">
        <v>50</v>
      </c>
      <c r="F1168" t="s">
        <v>20</v>
      </c>
      <c r="G1168" t="s">
        <v>43</v>
      </c>
      <c r="H1168" t="s">
        <v>158</v>
      </c>
    </row>
    <row r="1169" spans="2:8">
      <c r="B1169" t="s">
        <v>87</v>
      </c>
      <c r="C1169" s="2" t="s">
        <v>12</v>
      </c>
      <c r="D1169" s="3">
        <v>44794.541666666664</v>
      </c>
      <c r="E1169" t="s">
        <v>23</v>
      </c>
      <c r="F1169" t="s">
        <v>24</v>
      </c>
      <c r="G1169" t="s">
        <v>42</v>
      </c>
      <c r="H1169" t="s">
        <v>26</v>
      </c>
    </row>
    <row r="1170" spans="2:8">
      <c r="B1170" t="s">
        <v>83</v>
      </c>
      <c r="C1170" s="2" t="s">
        <v>12</v>
      </c>
      <c r="D1170" s="3">
        <v>44794.645833333336</v>
      </c>
      <c r="E1170" t="s">
        <v>61</v>
      </c>
      <c r="F1170" t="s">
        <v>25</v>
      </c>
      <c r="G1170" t="s">
        <v>73</v>
      </c>
      <c r="H1170" t="s">
        <v>79</v>
      </c>
    </row>
    <row r="1171" spans="2:8">
      <c r="B1171" t="s">
        <v>82</v>
      </c>
      <c r="C1171" s="2" t="s">
        <v>12</v>
      </c>
      <c r="D1171" s="3">
        <v>44795.791666666664</v>
      </c>
      <c r="E1171" t="s">
        <v>52</v>
      </c>
      <c r="F1171" t="s">
        <v>53</v>
      </c>
      <c r="G1171" t="s">
        <v>19</v>
      </c>
      <c r="H1171" t="s">
        <v>56</v>
      </c>
    </row>
    <row r="1172" spans="2:8">
      <c r="B1172" t="s">
        <v>97</v>
      </c>
      <c r="C1172" s="2" t="s">
        <v>6</v>
      </c>
      <c r="D1172" s="3">
        <v>44800.479166666664</v>
      </c>
      <c r="E1172" t="s">
        <v>58</v>
      </c>
      <c r="F1172" t="s">
        <v>15</v>
      </c>
      <c r="G1172" t="s">
        <v>53</v>
      </c>
      <c r="H1172" t="s">
        <v>35</v>
      </c>
    </row>
    <row r="1173" spans="2:8">
      <c r="B1173" t="s">
        <v>92</v>
      </c>
      <c r="C1173" s="2" t="s">
        <v>6</v>
      </c>
      <c r="D1173" s="3">
        <v>44800.583333333336</v>
      </c>
      <c r="E1173" t="s">
        <v>460</v>
      </c>
      <c r="F1173" t="s">
        <v>461</v>
      </c>
      <c r="G1173" t="s">
        <v>34</v>
      </c>
      <c r="H1173" t="s">
        <v>84</v>
      </c>
    </row>
    <row r="1174" spans="2:8">
      <c r="B1174" t="s">
        <v>93</v>
      </c>
      <c r="C1174" s="2" t="s">
        <v>6</v>
      </c>
      <c r="D1174" s="3">
        <v>44800.583333333336</v>
      </c>
      <c r="E1174" t="s">
        <v>41</v>
      </c>
      <c r="F1174" t="s">
        <v>42</v>
      </c>
      <c r="G1174" t="s">
        <v>20</v>
      </c>
      <c r="H1174" t="s">
        <v>16</v>
      </c>
    </row>
    <row r="1175" spans="2:8">
      <c r="B1175" t="s">
        <v>94</v>
      </c>
      <c r="C1175" s="2" t="s">
        <v>6</v>
      </c>
      <c r="D1175" s="3">
        <v>44800.583333333336</v>
      </c>
      <c r="E1175" t="s">
        <v>63</v>
      </c>
      <c r="F1175" t="s">
        <v>43</v>
      </c>
      <c r="G1175" t="s">
        <v>30</v>
      </c>
      <c r="H1175" t="s">
        <v>56</v>
      </c>
    </row>
    <row r="1176" spans="2:8">
      <c r="B1176" t="s">
        <v>96</v>
      </c>
      <c r="C1176" s="2" t="s">
        <v>6</v>
      </c>
      <c r="D1176" s="3">
        <v>44800.583333333336</v>
      </c>
      <c r="E1176" t="s">
        <v>18</v>
      </c>
      <c r="F1176" t="s">
        <v>19</v>
      </c>
      <c r="G1176" t="s">
        <v>472</v>
      </c>
      <c r="H1176" t="s">
        <v>286</v>
      </c>
    </row>
    <row r="1177" spans="2:8">
      <c r="B1177" t="s">
        <v>101</v>
      </c>
      <c r="C1177" s="2" t="s">
        <v>6</v>
      </c>
      <c r="D1177" s="3">
        <v>44800.583333333336</v>
      </c>
      <c r="E1177" t="s">
        <v>86</v>
      </c>
      <c r="F1177" t="s">
        <v>73</v>
      </c>
      <c r="G1177" t="s">
        <v>14</v>
      </c>
      <c r="H1177" t="s">
        <v>67</v>
      </c>
    </row>
    <row r="1178" spans="2:8">
      <c r="B1178" t="s">
        <v>99</v>
      </c>
      <c r="C1178" s="2" t="s">
        <v>6</v>
      </c>
      <c r="D1178" s="3">
        <v>44800.6875</v>
      </c>
      <c r="E1178" t="s">
        <v>55</v>
      </c>
      <c r="F1178" t="s">
        <v>10</v>
      </c>
      <c r="G1178" t="s">
        <v>9</v>
      </c>
      <c r="H1178" t="s">
        <v>56</v>
      </c>
    </row>
    <row r="1179" spans="2:8">
      <c r="B1179" t="s">
        <v>103</v>
      </c>
      <c r="C1179" s="2" t="s">
        <v>6</v>
      </c>
      <c r="D1179" s="3">
        <v>44801.541666666664</v>
      </c>
      <c r="E1179" t="s">
        <v>69</v>
      </c>
      <c r="F1179" t="s">
        <v>70</v>
      </c>
      <c r="G1179" t="s">
        <v>24</v>
      </c>
      <c r="H1179" t="s">
        <v>35</v>
      </c>
    </row>
    <row r="1180" spans="2:8">
      <c r="B1180" t="s">
        <v>100</v>
      </c>
      <c r="C1180" s="2" t="s">
        <v>6</v>
      </c>
      <c r="D1180" s="3">
        <v>44801.541666666664</v>
      </c>
      <c r="E1180" t="s">
        <v>72</v>
      </c>
      <c r="F1180" t="s">
        <v>39</v>
      </c>
      <c r="G1180" t="s">
        <v>25</v>
      </c>
      <c r="H1180" t="s">
        <v>84</v>
      </c>
    </row>
    <row r="1181" spans="2:8">
      <c r="B1181" t="s">
        <v>95</v>
      </c>
      <c r="C1181" s="2" t="s">
        <v>6</v>
      </c>
      <c r="D1181" s="3">
        <v>44801.645833333336</v>
      </c>
      <c r="E1181" t="s">
        <v>474</v>
      </c>
      <c r="F1181" t="s">
        <v>473</v>
      </c>
      <c r="G1181" t="s">
        <v>33</v>
      </c>
      <c r="H1181" t="s">
        <v>26</v>
      </c>
    </row>
    <row r="1182" spans="2:8">
      <c r="B1182" t="s">
        <v>105</v>
      </c>
      <c r="C1182" s="2" t="s">
        <v>17</v>
      </c>
      <c r="D1182" s="3">
        <v>44803.770833333336</v>
      </c>
      <c r="E1182" t="s">
        <v>8</v>
      </c>
      <c r="F1182" t="s">
        <v>9</v>
      </c>
      <c r="G1182" t="s">
        <v>42</v>
      </c>
      <c r="H1182" t="s">
        <v>56</v>
      </c>
    </row>
    <row r="1183" spans="2:8">
      <c r="B1183" t="s">
        <v>109</v>
      </c>
      <c r="C1183" s="2" t="s">
        <v>17</v>
      </c>
      <c r="D1183" s="3">
        <v>44803.770833333336</v>
      </c>
      <c r="E1183" t="s">
        <v>13</v>
      </c>
      <c r="F1183" t="s">
        <v>14</v>
      </c>
      <c r="G1183" t="s">
        <v>461</v>
      </c>
      <c r="H1183" t="s">
        <v>84</v>
      </c>
    </row>
    <row r="1184" spans="2:8">
      <c r="B1184" t="s">
        <v>111</v>
      </c>
      <c r="C1184" s="2" t="s">
        <v>17</v>
      </c>
      <c r="D1184" s="3">
        <v>44803.78125</v>
      </c>
      <c r="E1184" t="s">
        <v>58</v>
      </c>
      <c r="F1184" t="s">
        <v>15</v>
      </c>
      <c r="G1184" t="s">
        <v>43</v>
      </c>
      <c r="H1184" t="s">
        <v>56</v>
      </c>
    </row>
    <row r="1185" spans="2:8">
      <c r="B1185" t="s">
        <v>117</v>
      </c>
      <c r="C1185" s="2" t="s">
        <v>17</v>
      </c>
      <c r="D1185" s="3">
        <v>44803.791666666664</v>
      </c>
      <c r="E1185" t="s">
        <v>50</v>
      </c>
      <c r="F1185" t="s">
        <v>20</v>
      </c>
      <c r="G1185" t="s">
        <v>34</v>
      </c>
      <c r="H1185" t="s">
        <v>84</v>
      </c>
    </row>
    <row r="1186" spans="2:8">
      <c r="B1186" t="s">
        <v>107</v>
      </c>
      <c r="C1186" s="2" t="s">
        <v>17</v>
      </c>
      <c r="D1186" s="3">
        <v>44804.770833333336</v>
      </c>
      <c r="E1186" t="s">
        <v>471</v>
      </c>
      <c r="F1186" t="s">
        <v>472</v>
      </c>
      <c r="G1186" t="s">
        <v>39</v>
      </c>
      <c r="H1186" t="s">
        <v>116</v>
      </c>
    </row>
    <row r="1187" spans="2:8">
      <c r="B1187" t="s">
        <v>112</v>
      </c>
      <c r="C1187" s="2" t="s">
        <v>17</v>
      </c>
      <c r="D1187" s="3">
        <v>44804.770833333336</v>
      </c>
      <c r="E1187" t="s">
        <v>55</v>
      </c>
      <c r="F1187" t="s">
        <v>10</v>
      </c>
      <c r="G1187" t="s">
        <v>70</v>
      </c>
      <c r="H1187" t="s">
        <v>56</v>
      </c>
    </row>
    <row r="1188" spans="2:8">
      <c r="B1188" t="s">
        <v>115</v>
      </c>
      <c r="C1188" s="2" t="s">
        <v>17</v>
      </c>
      <c r="D1188" s="3">
        <v>44804.770833333336</v>
      </c>
      <c r="E1188" t="s">
        <v>86</v>
      </c>
      <c r="F1188" t="s">
        <v>73</v>
      </c>
      <c r="G1188" t="s">
        <v>473</v>
      </c>
      <c r="H1188" t="s">
        <v>469</v>
      </c>
    </row>
    <row r="1189" spans="2:8">
      <c r="B1189" t="s">
        <v>108</v>
      </c>
      <c r="C1189" s="2" t="s">
        <v>17</v>
      </c>
      <c r="D1189" s="3">
        <v>44804.78125</v>
      </c>
      <c r="E1189" t="s">
        <v>23</v>
      </c>
      <c r="F1189" t="s">
        <v>24</v>
      </c>
      <c r="G1189" t="s">
        <v>33</v>
      </c>
      <c r="H1189" t="s">
        <v>84</v>
      </c>
    </row>
    <row r="1190" spans="2:8">
      <c r="B1190" t="s">
        <v>113</v>
      </c>
      <c r="C1190" s="2" t="s">
        <v>17</v>
      </c>
      <c r="D1190" s="3">
        <v>44804.791666666664</v>
      </c>
      <c r="E1190" t="s">
        <v>18</v>
      </c>
      <c r="F1190" t="s">
        <v>19</v>
      </c>
      <c r="G1190" t="s">
        <v>25</v>
      </c>
      <c r="H1190" t="s">
        <v>56</v>
      </c>
    </row>
    <row r="1191" spans="2:8">
      <c r="B1191" t="s">
        <v>114</v>
      </c>
      <c r="C1191" s="2" t="s">
        <v>17</v>
      </c>
      <c r="D1191" s="3">
        <v>44805.791666666664</v>
      </c>
      <c r="E1191" t="s">
        <v>65</v>
      </c>
      <c r="F1191" t="s">
        <v>30</v>
      </c>
      <c r="G1191" t="s">
        <v>53</v>
      </c>
      <c r="H1191" t="s">
        <v>35</v>
      </c>
    </row>
    <row r="1192" spans="2:8">
      <c r="B1192" t="s">
        <v>120</v>
      </c>
      <c r="C1192" s="2" t="s">
        <v>31</v>
      </c>
      <c r="D1192" s="3">
        <v>44807.479166666664</v>
      </c>
      <c r="E1192" t="s">
        <v>47</v>
      </c>
      <c r="F1192" t="s">
        <v>34</v>
      </c>
      <c r="G1192" t="s">
        <v>19</v>
      </c>
      <c r="H1192" t="s">
        <v>116</v>
      </c>
    </row>
    <row r="1193" spans="2:8">
      <c r="B1193" t="s">
        <v>118</v>
      </c>
      <c r="C1193" s="2" t="s">
        <v>31</v>
      </c>
      <c r="D1193" s="3">
        <v>44807.583333333336</v>
      </c>
      <c r="E1193" t="s">
        <v>460</v>
      </c>
      <c r="F1193" t="s">
        <v>461</v>
      </c>
      <c r="G1193" t="s">
        <v>20</v>
      </c>
      <c r="H1193" t="s">
        <v>48</v>
      </c>
    </row>
    <row r="1194" spans="2:8">
      <c r="B1194" t="s">
        <v>127</v>
      </c>
      <c r="C1194" s="2" t="s">
        <v>31</v>
      </c>
      <c r="D1194" s="3">
        <v>44807.583333333336</v>
      </c>
      <c r="E1194" t="s">
        <v>63</v>
      </c>
      <c r="F1194" t="s">
        <v>43</v>
      </c>
      <c r="G1194" t="s">
        <v>24</v>
      </c>
      <c r="H1194" t="s">
        <v>56</v>
      </c>
    </row>
    <row r="1195" spans="2:8">
      <c r="B1195" t="s">
        <v>121</v>
      </c>
      <c r="C1195" s="2" t="s">
        <v>31</v>
      </c>
      <c r="D1195" s="3">
        <v>44807.583333333336</v>
      </c>
      <c r="E1195" t="s">
        <v>61</v>
      </c>
      <c r="F1195" t="s">
        <v>25</v>
      </c>
      <c r="G1195" t="s">
        <v>14</v>
      </c>
      <c r="H1195" t="s">
        <v>116</v>
      </c>
    </row>
    <row r="1196" spans="2:8">
      <c r="B1196" t="s">
        <v>123</v>
      </c>
      <c r="C1196" s="2" t="s">
        <v>31</v>
      </c>
      <c r="D1196" s="3">
        <v>44807.583333333336</v>
      </c>
      <c r="E1196" t="s">
        <v>474</v>
      </c>
      <c r="F1196" t="s">
        <v>473</v>
      </c>
      <c r="G1196" t="s">
        <v>472</v>
      </c>
      <c r="H1196" t="s">
        <v>75</v>
      </c>
    </row>
    <row r="1197" spans="2:8">
      <c r="B1197" t="s">
        <v>119</v>
      </c>
      <c r="C1197" s="2" t="s">
        <v>31</v>
      </c>
      <c r="D1197" s="3">
        <v>44807.583333333336</v>
      </c>
      <c r="E1197" t="s">
        <v>32</v>
      </c>
      <c r="F1197" t="s">
        <v>33</v>
      </c>
      <c r="G1197" t="s">
        <v>9</v>
      </c>
      <c r="H1197" t="s">
        <v>56</v>
      </c>
    </row>
    <row r="1198" spans="2:8">
      <c r="B1198" t="s">
        <v>124</v>
      </c>
      <c r="C1198" s="2" t="s">
        <v>31</v>
      </c>
      <c r="D1198" s="3">
        <v>44807.583333333336</v>
      </c>
      <c r="E1198" t="s">
        <v>72</v>
      </c>
      <c r="F1198" t="s">
        <v>39</v>
      </c>
      <c r="G1198" t="s">
        <v>15</v>
      </c>
      <c r="H1198" t="s">
        <v>16</v>
      </c>
    </row>
    <row r="1199" spans="2:8">
      <c r="B1199" t="s">
        <v>125</v>
      </c>
      <c r="C1199" s="2" t="s">
        <v>31</v>
      </c>
      <c r="D1199" s="3">
        <v>44807.6875</v>
      </c>
      <c r="E1199" t="s">
        <v>69</v>
      </c>
      <c r="F1199" t="s">
        <v>70</v>
      </c>
      <c r="G1199" t="s">
        <v>73</v>
      </c>
      <c r="H1199" t="s">
        <v>84</v>
      </c>
    </row>
    <row r="1200" spans="2:8">
      <c r="B1200" t="s">
        <v>126</v>
      </c>
      <c r="C1200" s="2" t="s">
        <v>31</v>
      </c>
      <c r="D1200" s="3">
        <v>44808.541666666664</v>
      </c>
      <c r="E1200" t="s">
        <v>41</v>
      </c>
      <c r="F1200" t="s">
        <v>42</v>
      </c>
      <c r="G1200" t="s">
        <v>30</v>
      </c>
      <c r="H1200" t="s">
        <v>48</v>
      </c>
    </row>
    <row r="1201" spans="2:8">
      <c r="B1201" t="s">
        <v>122</v>
      </c>
      <c r="C1201" s="2" t="s">
        <v>31</v>
      </c>
      <c r="D1201" s="3">
        <v>44808.645833333336</v>
      </c>
      <c r="E1201" t="s">
        <v>52</v>
      </c>
      <c r="F1201" t="s">
        <v>53</v>
      </c>
      <c r="G1201" t="s">
        <v>10</v>
      </c>
      <c r="H1201" t="s">
        <v>91</v>
      </c>
    </row>
    <row r="1202" spans="2:8">
      <c r="B1202" t="s">
        <v>132</v>
      </c>
      <c r="C1202" s="2" t="s">
        <v>27</v>
      </c>
      <c r="D1202" s="3">
        <v>44814.583333333336</v>
      </c>
      <c r="E1202" t="s">
        <v>471</v>
      </c>
      <c r="F1202" t="s">
        <v>472</v>
      </c>
      <c r="G1202" t="s">
        <v>42</v>
      </c>
    </row>
    <row r="1203" spans="2:8">
      <c r="B1203" t="s">
        <v>135</v>
      </c>
      <c r="C1203" s="2" t="s">
        <v>27</v>
      </c>
      <c r="D1203" s="3">
        <v>44814.583333333336</v>
      </c>
      <c r="E1203" t="s">
        <v>65</v>
      </c>
      <c r="F1203" t="s">
        <v>30</v>
      </c>
      <c r="G1203" t="s">
        <v>70</v>
      </c>
    </row>
    <row r="1204" spans="2:8">
      <c r="B1204" t="s">
        <v>134</v>
      </c>
      <c r="C1204" s="2" t="s">
        <v>27</v>
      </c>
      <c r="D1204" s="3">
        <v>44814.583333333336</v>
      </c>
      <c r="E1204" t="s">
        <v>18</v>
      </c>
      <c r="F1204" t="s">
        <v>19</v>
      </c>
      <c r="G1204" t="s">
        <v>39</v>
      </c>
    </row>
    <row r="1205" spans="2:8">
      <c r="B1205" t="s">
        <v>136</v>
      </c>
      <c r="C1205" s="2" t="s">
        <v>27</v>
      </c>
      <c r="D1205" s="3">
        <v>44814.583333333336</v>
      </c>
      <c r="E1205" t="s">
        <v>58</v>
      </c>
      <c r="F1205" t="s">
        <v>15</v>
      </c>
      <c r="G1205" t="s">
        <v>461</v>
      </c>
    </row>
    <row r="1206" spans="2:8">
      <c r="B1206" t="s">
        <v>130</v>
      </c>
      <c r="C1206" s="2" t="s">
        <v>27</v>
      </c>
      <c r="D1206" s="3">
        <v>44815.541666666664</v>
      </c>
      <c r="E1206" t="s">
        <v>55</v>
      </c>
      <c r="F1206" t="s">
        <v>10</v>
      </c>
      <c r="G1206" t="s">
        <v>34</v>
      </c>
    </row>
    <row r="1207" spans="2:8">
      <c r="B1207" t="s">
        <v>128</v>
      </c>
      <c r="C1207" s="2" t="s">
        <v>27</v>
      </c>
      <c r="D1207" s="3">
        <v>44815.541666666664</v>
      </c>
      <c r="E1207" t="s">
        <v>23</v>
      </c>
      <c r="F1207" t="s">
        <v>24</v>
      </c>
      <c r="G1207" t="s">
        <v>25</v>
      </c>
    </row>
    <row r="1208" spans="2:8">
      <c r="B1208" t="s">
        <v>131</v>
      </c>
      <c r="C1208" s="2" t="s">
        <v>27</v>
      </c>
      <c r="D1208" s="3">
        <v>44816.791666666664</v>
      </c>
      <c r="E1208" t="s">
        <v>50</v>
      </c>
      <c r="F1208" t="s">
        <v>20</v>
      </c>
      <c r="G1208" t="s">
        <v>473</v>
      </c>
    </row>
    <row r="1209" spans="2:8">
      <c r="B1209" t="s">
        <v>138</v>
      </c>
      <c r="C1209" s="2" t="s">
        <v>27</v>
      </c>
      <c r="D1209" s="3">
        <v>44938.833333333336</v>
      </c>
      <c r="E1209" t="s">
        <v>8</v>
      </c>
      <c r="F1209" t="s">
        <v>9</v>
      </c>
      <c r="G1209" t="s">
        <v>43</v>
      </c>
      <c r="H1209" t="s">
        <v>56</v>
      </c>
    </row>
    <row r="1210" spans="2:8">
      <c r="B1210" t="s">
        <v>137</v>
      </c>
      <c r="C1210" s="2" t="s">
        <v>27</v>
      </c>
      <c r="D1210" s="3">
        <v>44945.291666666664</v>
      </c>
      <c r="E1210" t="s">
        <v>13</v>
      </c>
      <c r="F1210" t="s">
        <v>14</v>
      </c>
      <c r="G1210" t="s">
        <v>53</v>
      </c>
      <c r="H1210" t="s">
        <v>84</v>
      </c>
    </row>
    <row r="1211" spans="2:8">
      <c r="B1211" t="s">
        <v>129</v>
      </c>
      <c r="C1211" s="2" t="s">
        <v>27</v>
      </c>
      <c r="D1211" s="3">
        <v>44945.833333333336</v>
      </c>
      <c r="E1211" t="s">
        <v>86</v>
      </c>
      <c r="F1211" t="s">
        <v>73</v>
      </c>
      <c r="G1211" t="s">
        <v>33</v>
      </c>
      <c r="H1211" t="s">
        <v>67</v>
      </c>
    </row>
    <row r="1212" spans="2:8">
      <c r="B1212" t="s">
        <v>149</v>
      </c>
      <c r="C1212" s="2" t="s">
        <v>22</v>
      </c>
      <c r="D1212" s="3">
        <v>44820.791666666664</v>
      </c>
      <c r="E1212" t="s">
        <v>69</v>
      </c>
      <c r="F1212" t="s">
        <v>70</v>
      </c>
      <c r="G1212" t="s">
        <v>15</v>
      </c>
      <c r="H1212" t="s">
        <v>16</v>
      </c>
    </row>
    <row r="1213" spans="2:8">
      <c r="B1213" t="s">
        <v>140</v>
      </c>
      <c r="C1213" s="2" t="s">
        <v>22</v>
      </c>
      <c r="D1213" s="3">
        <v>44820.791666666664</v>
      </c>
      <c r="E1213" t="s">
        <v>474</v>
      </c>
      <c r="F1213" t="s">
        <v>473</v>
      </c>
      <c r="G1213" t="s">
        <v>9</v>
      </c>
      <c r="H1213" t="s">
        <v>75</v>
      </c>
    </row>
    <row r="1214" spans="2:8">
      <c r="B1214" t="s">
        <v>145</v>
      </c>
      <c r="C1214" s="2" t="s">
        <v>22</v>
      </c>
      <c r="D1214" s="3">
        <v>44821.479166666664</v>
      </c>
      <c r="E1214" t="s">
        <v>72</v>
      </c>
      <c r="F1214" t="s">
        <v>39</v>
      </c>
      <c r="G1214" t="s">
        <v>73</v>
      </c>
      <c r="H1214" t="s">
        <v>11</v>
      </c>
    </row>
    <row r="1215" spans="2:8">
      <c r="B1215" t="s">
        <v>144</v>
      </c>
      <c r="C1215" s="2" t="s">
        <v>22</v>
      </c>
      <c r="D1215" s="3">
        <v>44821.583333333336</v>
      </c>
      <c r="E1215" t="s">
        <v>41</v>
      </c>
      <c r="F1215" t="s">
        <v>42</v>
      </c>
      <c r="G1215" t="s">
        <v>14</v>
      </c>
    </row>
    <row r="1216" spans="2:8">
      <c r="B1216" t="s">
        <v>148</v>
      </c>
      <c r="C1216" s="2" t="s">
        <v>22</v>
      </c>
      <c r="D1216" s="3">
        <v>44821.583333333336</v>
      </c>
      <c r="E1216" t="s">
        <v>61</v>
      </c>
      <c r="F1216" t="s">
        <v>25</v>
      </c>
      <c r="G1216" t="s">
        <v>472</v>
      </c>
      <c r="H1216" t="s">
        <v>84</v>
      </c>
    </row>
    <row r="1217" spans="2:8">
      <c r="B1217" t="s">
        <v>146</v>
      </c>
      <c r="C1217" s="2" t="s">
        <v>22</v>
      </c>
      <c r="D1217" s="3">
        <v>44821.6875</v>
      </c>
      <c r="E1217" t="s">
        <v>32</v>
      </c>
      <c r="F1217" t="s">
        <v>33</v>
      </c>
      <c r="G1217" t="s">
        <v>30</v>
      </c>
      <c r="H1217" t="s">
        <v>210</v>
      </c>
    </row>
    <row r="1218" spans="2:8">
      <c r="B1218" t="s">
        <v>139</v>
      </c>
      <c r="C1218" s="2" t="s">
        <v>22</v>
      </c>
      <c r="D1218" s="3">
        <v>44822.458333333336</v>
      </c>
      <c r="E1218" t="s">
        <v>460</v>
      </c>
      <c r="F1218" t="s">
        <v>461</v>
      </c>
      <c r="G1218" t="s">
        <v>10</v>
      </c>
      <c r="H1218" t="s">
        <v>11</v>
      </c>
    </row>
    <row r="1219" spans="2:8">
      <c r="B1219" t="s">
        <v>147</v>
      </c>
      <c r="C1219" s="2" t="s">
        <v>22</v>
      </c>
      <c r="D1219" s="3">
        <v>44822.541666666664</v>
      </c>
      <c r="E1219" t="s">
        <v>52</v>
      </c>
      <c r="F1219" t="s">
        <v>53</v>
      </c>
      <c r="G1219" t="s">
        <v>20</v>
      </c>
    </row>
    <row r="1220" spans="2:8">
      <c r="B1220" t="s">
        <v>141</v>
      </c>
      <c r="C1220" s="2" t="s">
        <v>22</v>
      </c>
      <c r="D1220" s="3">
        <v>44822.552083333336</v>
      </c>
      <c r="E1220" t="s">
        <v>47</v>
      </c>
      <c r="F1220" t="s">
        <v>34</v>
      </c>
      <c r="G1220" t="s">
        <v>24</v>
      </c>
      <c r="H1220" t="s">
        <v>16</v>
      </c>
    </row>
    <row r="1221" spans="2:8">
      <c r="B1221" t="s">
        <v>142</v>
      </c>
      <c r="C1221" s="2" t="s">
        <v>22</v>
      </c>
      <c r="D1221" s="3">
        <v>44822.645833333336</v>
      </c>
      <c r="E1221" t="s">
        <v>63</v>
      </c>
      <c r="F1221" t="s">
        <v>43</v>
      </c>
      <c r="G1221" t="s">
        <v>19</v>
      </c>
    </row>
    <row r="1222" spans="2:8">
      <c r="B1222" t="s">
        <v>159</v>
      </c>
      <c r="C1222" s="2" t="s">
        <v>40</v>
      </c>
      <c r="D1222" s="3">
        <v>44835.479166666664</v>
      </c>
      <c r="E1222" t="s">
        <v>55</v>
      </c>
      <c r="F1222" t="s">
        <v>10</v>
      </c>
      <c r="G1222" t="s">
        <v>33</v>
      </c>
      <c r="H1222" t="s">
        <v>91</v>
      </c>
    </row>
    <row r="1223" spans="2:8">
      <c r="B1223" t="s">
        <v>151</v>
      </c>
      <c r="C1223" s="2" t="s">
        <v>40</v>
      </c>
      <c r="D1223" s="3">
        <v>44835.583333333336</v>
      </c>
      <c r="E1223" t="s">
        <v>471</v>
      </c>
      <c r="F1223" t="s">
        <v>472</v>
      </c>
      <c r="G1223" t="s">
        <v>461</v>
      </c>
      <c r="H1223" t="s">
        <v>116</v>
      </c>
    </row>
    <row r="1224" spans="2:8">
      <c r="B1224" t="s">
        <v>154</v>
      </c>
      <c r="C1224" s="2" t="s">
        <v>40</v>
      </c>
      <c r="D1224" s="3">
        <v>44835.583333333336</v>
      </c>
      <c r="E1224" t="s">
        <v>13</v>
      </c>
      <c r="F1224" t="s">
        <v>14</v>
      </c>
      <c r="G1224" t="s">
        <v>43</v>
      </c>
      <c r="H1224" t="s">
        <v>77</v>
      </c>
    </row>
    <row r="1225" spans="2:8">
      <c r="B1225" t="s">
        <v>156</v>
      </c>
      <c r="C1225" s="2" t="s">
        <v>40</v>
      </c>
      <c r="D1225" s="3">
        <v>44835.583333333336</v>
      </c>
      <c r="E1225" t="s">
        <v>8</v>
      </c>
      <c r="F1225" t="s">
        <v>9</v>
      </c>
      <c r="G1225" t="s">
        <v>25</v>
      </c>
      <c r="H1225" t="s">
        <v>110</v>
      </c>
    </row>
    <row r="1226" spans="2:8">
      <c r="B1226" t="s">
        <v>150</v>
      </c>
      <c r="C1226" s="2" t="s">
        <v>40</v>
      </c>
      <c r="D1226" s="3">
        <v>44835.583333333336</v>
      </c>
      <c r="E1226" t="s">
        <v>18</v>
      </c>
      <c r="F1226" t="s">
        <v>19</v>
      </c>
      <c r="G1226" t="s">
        <v>42</v>
      </c>
      <c r="H1226" t="s">
        <v>79</v>
      </c>
    </row>
    <row r="1227" spans="2:8">
      <c r="B1227" t="s">
        <v>152</v>
      </c>
      <c r="C1227" s="2" t="s">
        <v>40</v>
      </c>
      <c r="D1227" s="3">
        <v>44835.583333333336</v>
      </c>
      <c r="E1227" t="s">
        <v>58</v>
      </c>
      <c r="F1227" t="s">
        <v>15</v>
      </c>
      <c r="G1227" t="s">
        <v>34</v>
      </c>
      <c r="H1227" t="s">
        <v>77</v>
      </c>
    </row>
    <row r="1228" spans="2:8">
      <c r="B1228" t="s">
        <v>160</v>
      </c>
      <c r="C1228" s="2" t="s">
        <v>40</v>
      </c>
      <c r="D1228" s="3">
        <v>44835.6875</v>
      </c>
      <c r="E1228" t="s">
        <v>23</v>
      </c>
      <c r="F1228" t="s">
        <v>24</v>
      </c>
      <c r="G1228" t="s">
        <v>39</v>
      </c>
      <c r="H1228" t="s">
        <v>98</v>
      </c>
    </row>
    <row r="1229" spans="2:8">
      <c r="B1229" t="s">
        <v>155</v>
      </c>
      <c r="C1229" s="2" t="s">
        <v>40</v>
      </c>
      <c r="D1229" s="3">
        <v>44836.541666666664</v>
      </c>
      <c r="E1229" t="s">
        <v>86</v>
      </c>
      <c r="F1229" t="s">
        <v>73</v>
      </c>
      <c r="G1229" t="s">
        <v>53</v>
      </c>
      <c r="H1229" t="s">
        <v>468</v>
      </c>
    </row>
    <row r="1230" spans="2:8">
      <c r="B1230" t="s">
        <v>157</v>
      </c>
      <c r="C1230" s="2" t="s">
        <v>40</v>
      </c>
      <c r="D1230" s="3">
        <v>44836.645833333336</v>
      </c>
      <c r="E1230" t="s">
        <v>50</v>
      </c>
      <c r="F1230" t="s">
        <v>20</v>
      </c>
      <c r="G1230" t="s">
        <v>70</v>
      </c>
      <c r="H1230" t="s">
        <v>116</v>
      </c>
    </row>
    <row r="1231" spans="2:8">
      <c r="B1231" t="s">
        <v>153</v>
      </c>
      <c r="C1231" s="2" t="s">
        <v>40</v>
      </c>
      <c r="D1231" s="3">
        <v>44837.791666666664</v>
      </c>
      <c r="E1231" t="s">
        <v>65</v>
      </c>
      <c r="F1231" t="s">
        <v>30</v>
      </c>
      <c r="G1231" t="s">
        <v>473</v>
      </c>
      <c r="H1231" t="s">
        <v>88</v>
      </c>
    </row>
    <row r="1232" spans="2:8">
      <c r="B1232" t="s">
        <v>169</v>
      </c>
      <c r="C1232" s="2" t="s">
        <v>36</v>
      </c>
      <c r="D1232" s="3">
        <v>44842.583333333336</v>
      </c>
      <c r="E1232" t="s">
        <v>471</v>
      </c>
      <c r="F1232" t="s">
        <v>472</v>
      </c>
      <c r="G1232" t="s">
        <v>30</v>
      </c>
      <c r="H1232" t="s">
        <v>56</v>
      </c>
    </row>
    <row r="1233" spans="2:8">
      <c r="B1233" t="s">
        <v>161</v>
      </c>
      <c r="C1233" s="2" t="s">
        <v>36</v>
      </c>
      <c r="D1233" s="3">
        <v>44842.583333333336</v>
      </c>
      <c r="E1233" t="s">
        <v>63</v>
      </c>
      <c r="F1233" t="s">
        <v>43</v>
      </c>
      <c r="G1233" t="s">
        <v>39</v>
      </c>
      <c r="H1233" t="s">
        <v>158</v>
      </c>
    </row>
    <row r="1234" spans="2:8">
      <c r="B1234" t="s">
        <v>163</v>
      </c>
      <c r="C1234" s="2" t="s">
        <v>36</v>
      </c>
      <c r="D1234" s="3">
        <v>44842.583333333336</v>
      </c>
      <c r="E1234" t="s">
        <v>86</v>
      </c>
      <c r="F1234" t="s">
        <v>73</v>
      </c>
      <c r="G1234" t="s">
        <v>15</v>
      </c>
      <c r="H1234" t="s">
        <v>88</v>
      </c>
    </row>
    <row r="1235" spans="2:8">
      <c r="B1235" t="s">
        <v>167</v>
      </c>
      <c r="C1235" s="2" t="s">
        <v>36</v>
      </c>
      <c r="D1235" s="3">
        <v>44842.583333333336</v>
      </c>
      <c r="E1235" t="s">
        <v>61</v>
      </c>
      <c r="F1235" t="s">
        <v>25</v>
      </c>
      <c r="G1235" t="s">
        <v>461</v>
      </c>
      <c r="H1235" t="s">
        <v>462</v>
      </c>
    </row>
    <row r="1236" spans="2:8">
      <c r="B1236" t="s">
        <v>168</v>
      </c>
      <c r="C1236" s="2" t="s">
        <v>36</v>
      </c>
      <c r="D1236" s="3">
        <v>44842.6875</v>
      </c>
      <c r="E1236" t="s">
        <v>41</v>
      </c>
      <c r="F1236" t="s">
        <v>42</v>
      </c>
      <c r="G1236" t="s">
        <v>33</v>
      </c>
      <c r="H1236" t="s">
        <v>35</v>
      </c>
    </row>
    <row r="1237" spans="2:8">
      <c r="B1237" t="s">
        <v>165</v>
      </c>
      <c r="C1237" s="2" t="s">
        <v>36</v>
      </c>
      <c r="D1237" s="3">
        <v>44843.541666666664</v>
      </c>
      <c r="E1237" t="s">
        <v>13</v>
      </c>
      <c r="F1237" t="s">
        <v>14</v>
      </c>
      <c r="G1237" t="s">
        <v>20</v>
      </c>
      <c r="H1237" t="s">
        <v>56</v>
      </c>
    </row>
    <row r="1238" spans="2:8">
      <c r="B1238" t="s">
        <v>171</v>
      </c>
      <c r="C1238" s="2" t="s">
        <v>36</v>
      </c>
      <c r="D1238" s="3">
        <v>44843.541666666664</v>
      </c>
      <c r="E1238" t="s">
        <v>23</v>
      </c>
      <c r="F1238" t="s">
        <v>24</v>
      </c>
      <c r="G1238" t="s">
        <v>9</v>
      </c>
      <c r="H1238" t="s">
        <v>91</v>
      </c>
    </row>
    <row r="1239" spans="2:8">
      <c r="B1239" t="s">
        <v>162</v>
      </c>
      <c r="C1239" s="2" t="s">
        <v>36</v>
      </c>
      <c r="D1239" s="3">
        <v>44843.645833333336</v>
      </c>
      <c r="E1239" t="s">
        <v>55</v>
      </c>
      <c r="F1239" t="s">
        <v>10</v>
      </c>
      <c r="G1239" t="s">
        <v>19</v>
      </c>
      <c r="H1239" t="s">
        <v>267</v>
      </c>
    </row>
    <row r="1240" spans="2:8">
      <c r="B1240" t="s">
        <v>170</v>
      </c>
      <c r="C1240" s="2" t="s">
        <v>36</v>
      </c>
      <c r="D1240" s="3">
        <v>44843.75</v>
      </c>
      <c r="E1240" t="s">
        <v>47</v>
      </c>
      <c r="F1240" t="s">
        <v>34</v>
      </c>
      <c r="G1240" t="s">
        <v>53</v>
      </c>
      <c r="H1240" t="s">
        <v>77</v>
      </c>
    </row>
    <row r="1241" spans="2:8">
      <c r="B1241" t="s">
        <v>166</v>
      </c>
      <c r="C1241" s="2" t="s">
        <v>36</v>
      </c>
      <c r="D1241" s="3">
        <v>44844.791666666664</v>
      </c>
      <c r="E1241" t="s">
        <v>474</v>
      </c>
      <c r="F1241" t="s">
        <v>473</v>
      </c>
      <c r="G1241" t="s">
        <v>70</v>
      </c>
      <c r="H1241" t="s">
        <v>84</v>
      </c>
    </row>
    <row r="1242" spans="2:8">
      <c r="B1242" t="s">
        <v>181</v>
      </c>
      <c r="C1242" s="2" t="s">
        <v>54</v>
      </c>
      <c r="D1242" s="3">
        <v>44848.791666666664</v>
      </c>
      <c r="E1242" t="s">
        <v>460</v>
      </c>
      <c r="F1242" t="s">
        <v>461</v>
      </c>
      <c r="G1242" t="s">
        <v>42</v>
      </c>
      <c r="H1242" t="s">
        <v>98</v>
      </c>
    </row>
    <row r="1243" spans="2:8">
      <c r="B1243" t="s">
        <v>180</v>
      </c>
      <c r="C1243" s="2" t="s">
        <v>54</v>
      </c>
      <c r="D1243" s="3">
        <v>44849.479166666664</v>
      </c>
      <c r="E1243" t="s">
        <v>65</v>
      </c>
      <c r="F1243" t="s">
        <v>30</v>
      </c>
      <c r="G1243" t="s">
        <v>14</v>
      </c>
      <c r="H1243" t="s">
        <v>116</v>
      </c>
    </row>
    <row r="1244" spans="2:8">
      <c r="B1244" t="s">
        <v>172</v>
      </c>
      <c r="C1244" s="2" t="s">
        <v>54</v>
      </c>
      <c r="D1244" s="3">
        <v>44849.583333333336</v>
      </c>
      <c r="E1244" t="s">
        <v>8</v>
      </c>
      <c r="F1244" t="s">
        <v>9</v>
      </c>
      <c r="G1244" t="s">
        <v>472</v>
      </c>
      <c r="H1244" t="s">
        <v>106</v>
      </c>
    </row>
    <row r="1245" spans="2:8">
      <c r="B1245" t="s">
        <v>174</v>
      </c>
      <c r="C1245" s="2" t="s">
        <v>54</v>
      </c>
      <c r="D1245" s="3">
        <v>44849.583333333336</v>
      </c>
      <c r="E1245" t="s">
        <v>72</v>
      </c>
      <c r="F1245" t="s">
        <v>39</v>
      </c>
      <c r="G1245" t="s">
        <v>473</v>
      </c>
      <c r="H1245" t="s">
        <v>16</v>
      </c>
    </row>
    <row r="1246" spans="2:8">
      <c r="B1246" t="s">
        <v>176</v>
      </c>
      <c r="C1246" s="2" t="s">
        <v>54</v>
      </c>
      <c r="D1246" s="3">
        <v>44849.6875</v>
      </c>
      <c r="E1246" t="s">
        <v>32</v>
      </c>
      <c r="F1246" t="s">
        <v>33</v>
      </c>
      <c r="G1246" t="s">
        <v>34</v>
      </c>
      <c r="H1246" t="s">
        <v>98</v>
      </c>
    </row>
    <row r="1247" spans="2:8">
      <c r="B1247" t="s">
        <v>261</v>
      </c>
      <c r="C1247" s="2" t="s">
        <v>54</v>
      </c>
      <c r="D1247" s="3">
        <v>44850.541666666664</v>
      </c>
      <c r="E1247" t="s">
        <v>69</v>
      </c>
      <c r="F1247" t="s">
        <v>70</v>
      </c>
      <c r="G1247" t="s">
        <v>43</v>
      </c>
      <c r="H1247" t="s">
        <v>26</v>
      </c>
    </row>
    <row r="1248" spans="2:8">
      <c r="B1248" t="s">
        <v>175</v>
      </c>
      <c r="C1248" s="2" t="s">
        <v>54</v>
      </c>
      <c r="D1248" s="3">
        <v>44850.541666666664</v>
      </c>
      <c r="E1248" t="s">
        <v>50</v>
      </c>
      <c r="F1248" t="s">
        <v>20</v>
      </c>
      <c r="G1248" t="s">
        <v>10</v>
      </c>
      <c r="H1248" t="s">
        <v>35</v>
      </c>
    </row>
    <row r="1249" spans="2:8">
      <c r="B1249" t="s">
        <v>178</v>
      </c>
      <c r="C1249" s="2" t="s">
        <v>54</v>
      </c>
      <c r="D1249" s="3">
        <v>44850.541666666664</v>
      </c>
      <c r="E1249" t="s">
        <v>52</v>
      </c>
      <c r="F1249" t="s">
        <v>53</v>
      </c>
      <c r="G1249" t="s">
        <v>25</v>
      </c>
      <c r="H1249" t="s">
        <v>116</v>
      </c>
    </row>
    <row r="1250" spans="2:8">
      <c r="B1250" t="s">
        <v>179</v>
      </c>
      <c r="C1250" s="2" t="s">
        <v>54</v>
      </c>
      <c r="D1250" s="3">
        <v>44850.541666666664</v>
      </c>
      <c r="E1250" t="s">
        <v>58</v>
      </c>
      <c r="F1250" t="s">
        <v>15</v>
      </c>
      <c r="G1250" t="s">
        <v>24</v>
      </c>
      <c r="H1250" t="s">
        <v>84</v>
      </c>
    </row>
    <row r="1251" spans="2:8">
      <c r="B1251" t="s">
        <v>173</v>
      </c>
      <c r="C1251" s="2" t="s">
        <v>54</v>
      </c>
      <c r="D1251" s="3">
        <v>44850.645833333336</v>
      </c>
      <c r="E1251" t="s">
        <v>18</v>
      </c>
      <c r="F1251" t="s">
        <v>19</v>
      </c>
      <c r="G1251" t="s">
        <v>73</v>
      </c>
      <c r="H1251" t="s">
        <v>16</v>
      </c>
    </row>
    <row r="1252" spans="2:8">
      <c r="B1252" t="s">
        <v>189</v>
      </c>
      <c r="C1252" s="2" t="s">
        <v>68</v>
      </c>
      <c r="D1252" s="3">
        <v>44852.770833333336</v>
      </c>
      <c r="E1252" t="s">
        <v>41</v>
      </c>
      <c r="F1252" t="s">
        <v>42</v>
      </c>
      <c r="G1252" t="s">
        <v>473</v>
      </c>
      <c r="H1252" t="s">
        <v>116</v>
      </c>
    </row>
    <row r="1253" spans="2:8">
      <c r="B1253" t="s">
        <v>185</v>
      </c>
      <c r="C1253" s="2" t="s">
        <v>68</v>
      </c>
      <c r="D1253" s="3">
        <v>44852.802083333336</v>
      </c>
      <c r="E1253" t="s">
        <v>13</v>
      </c>
      <c r="F1253" t="s">
        <v>14</v>
      </c>
      <c r="G1253" t="s">
        <v>39</v>
      </c>
      <c r="H1253" t="s">
        <v>56</v>
      </c>
    </row>
    <row r="1254" spans="2:8">
      <c r="B1254" t="s">
        <v>190</v>
      </c>
      <c r="C1254" s="2" t="s">
        <v>68</v>
      </c>
      <c r="D1254" s="3">
        <v>44853.770833333336</v>
      </c>
      <c r="E1254" t="s">
        <v>471</v>
      </c>
      <c r="F1254" t="s">
        <v>472</v>
      </c>
      <c r="G1254" t="s">
        <v>15</v>
      </c>
      <c r="H1254" t="s">
        <v>35</v>
      </c>
    </row>
    <row r="1255" spans="2:8">
      <c r="B1255" t="s">
        <v>186</v>
      </c>
      <c r="C1255" s="2" t="s">
        <v>68</v>
      </c>
      <c r="D1255" s="3">
        <v>44853.770833333336</v>
      </c>
      <c r="E1255" t="s">
        <v>460</v>
      </c>
      <c r="F1255" t="s">
        <v>461</v>
      </c>
      <c r="G1255" t="s">
        <v>43</v>
      </c>
      <c r="H1255" t="s">
        <v>116</v>
      </c>
    </row>
    <row r="1256" spans="2:8">
      <c r="B1256" t="s">
        <v>184</v>
      </c>
      <c r="C1256" s="2" t="s">
        <v>68</v>
      </c>
      <c r="D1256" s="3">
        <v>44853.770833333336</v>
      </c>
      <c r="E1256" t="s">
        <v>61</v>
      </c>
      <c r="F1256" t="s">
        <v>25</v>
      </c>
      <c r="G1256" t="s">
        <v>34</v>
      </c>
      <c r="H1256" t="s">
        <v>16</v>
      </c>
    </row>
    <row r="1257" spans="2:8">
      <c r="B1257" t="s">
        <v>187</v>
      </c>
      <c r="C1257" s="2" t="s">
        <v>68</v>
      </c>
      <c r="D1257" s="3">
        <v>44853.770833333336</v>
      </c>
      <c r="E1257" t="s">
        <v>18</v>
      </c>
      <c r="F1257" t="s">
        <v>19</v>
      </c>
      <c r="G1257" t="s">
        <v>24</v>
      </c>
      <c r="H1257" t="s">
        <v>16</v>
      </c>
    </row>
    <row r="1258" spans="2:8">
      <c r="B1258" t="s">
        <v>183</v>
      </c>
      <c r="C1258" s="2" t="s">
        <v>68</v>
      </c>
      <c r="D1258" s="3">
        <v>44853.802083333336</v>
      </c>
      <c r="E1258" t="s">
        <v>52</v>
      </c>
      <c r="F1258" t="s">
        <v>53</v>
      </c>
      <c r="G1258" t="s">
        <v>33</v>
      </c>
      <c r="H1258" t="s">
        <v>98</v>
      </c>
    </row>
    <row r="1259" spans="2:8">
      <c r="B1259" t="s">
        <v>182</v>
      </c>
      <c r="C1259" s="2" t="s">
        <v>68</v>
      </c>
      <c r="D1259" s="3">
        <v>44854.770833333336</v>
      </c>
      <c r="E1259" t="s">
        <v>8</v>
      </c>
      <c r="F1259" t="s">
        <v>9</v>
      </c>
      <c r="G1259" t="s">
        <v>70</v>
      </c>
      <c r="H1259" t="s">
        <v>158</v>
      </c>
    </row>
    <row r="1260" spans="2:8">
      <c r="B1260" t="s">
        <v>191</v>
      </c>
      <c r="C1260" s="2" t="s">
        <v>68</v>
      </c>
      <c r="D1260" s="3">
        <v>44854.802083333336</v>
      </c>
      <c r="E1260" t="s">
        <v>65</v>
      </c>
      <c r="F1260" t="s">
        <v>30</v>
      </c>
      <c r="G1260" t="s">
        <v>20</v>
      </c>
      <c r="H1260" t="s">
        <v>98</v>
      </c>
    </row>
    <row r="1261" spans="2:8">
      <c r="B1261" t="s">
        <v>188</v>
      </c>
      <c r="C1261" s="2" t="s">
        <v>68</v>
      </c>
      <c r="D1261" s="3">
        <v>44972.8125</v>
      </c>
      <c r="E1261" t="s">
        <v>55</v>
      </c>
      <c r="F1261" t="s">
        <v>10</v>
      </c>
      <c r="G1261" t="s">
        <v>73</v>
      </c>
    </row>
    <row r="1262" spans="2:8">
      <c r="B1262" t="s">
        <v>201</v>
      </c>
      <c r="C1262" s="2" t="s">
        <v>62</v>
      </c>
      <c r="D1262" s="3">
        <v>44856.479166666664</v>
      </c>
      <c r="E1262" t="s">
        <v>474</v>
      </c>
      <c r="F1262" t="s">
        <v>473</v>
      </c>
      <c r="G1262" t="s">
        <v>19</v>
      </c>
      <c r="H1262" t="s">
        <v>16</v>
      </c>
    </row>
    <row r="1263" spans="2:8">
      <c r="B1263" t="s">
        <v>197</v>
      </c>
      <c r="C1263" s="2" t="s">
        <v>62</v>
      </c>
      <c r="D1263" s="3">
        <v>44856.583333333336</v>
      </c>
      <c r="E1263" t="s">
        <v>47</v>
      </c>
      <c r="F1263" t="s">
        <v>34</v>
      </c>
      <c r="G1263" t="s">
        <v>14</v>
      </c>
      <c r="H1263" t="s">
        <v>158</v>
      </c>
    </row>
    <row r="1264" spans="2:8">
      <c r="B1264" t="s">
        <v>196</v>
      </c>
      <c r="C1264" s="2" t="s">
        <v>62</v>
      </c>
      <c r="D1264" s="3">
        <v>44856.583333333336</v>
      </c>
      <c r="E1264" t="s">
        <v>86</v>
      </c>
      <c r="F1264" t="s">
        <v>73</v>
      </c>
      <c r="G1264" t="s">
        <v>42</v>
      </c>
      <c r="H1264" t="s">
        <v>91</v>
      </c>
    </row>
    <row r="1265" spans="2:8">
      <c r="B1265" t="s">
        <v>200</v>
      </c>
      <c r="C1265" s="2" t="s">
        <v>62</v>
      </c>
      <c r="D1265" s="3">
        <v>44856.6875</v>
      </c>
      <c r="E1265" t="s">
        <v>63</v>
      </c>
      <c r="F1265" t="s">
        <v>43</v>
      </c>
      <c r="G1265" t="s">
        <v>53</v>
      </c>
      <c r="H1265" t="s">
        <v>84</v>
      </c>
    </row>
    <row r="1266" spans="2:8">
      <c r="B1266" t="s">
        <v>194</v>
      </c>
      <c r="C1266" s="2" t="s">
        <v>62</v>
      </c>
      <c r="D1266" s="3">
        <v>44857.541666666664</v>
      </c>
      <c r="E1266" t="s">
        <v>69</v>
      </c>
      <c r="F1266" t="s">
        <v>70</v>
      </c>
      <c r="G1266" t="s">
        <v>461</v>
      </c>
      <c r="H1266" t="s">
        <v>88</v>
      </c>
    </row>
    <row r="1267" spans="2:8">
      <c r="B1267" t="s">
        <v>195</v>
      </c>
      <c r="C1267" s="2" t="s">
        <v>62</v>
      </c>
      <c r="D1267" s="3">
        <v>44857.541666666664</v>
      </c>
      <c r="E1267" t="s">
        <v>50</v>
      </c>
      <c r="F1267" t="s">
        <v>20</v>
      </c>
      <c r="G1267" t="s">
        <v>9</v>
      </c>
      <c r="H1267" t="s">
        <v>75</v>
      </c>
    </row>
    <row r="1268" spans="2:8">
      <c r="B1268" t="s">
        <v>198</v>
      </c>
      <c r="C1268" s="2" t="s">
        <v>62</v>
      </c>
      <c r="D1268" s="3">
        <v>44857.541666666664</v>
      </c>
      <c r="E1268" t="s">
        <v>58</v>
      </c>
      <c r="F1268" t="s">
        <v>15</v>
      </c>
      <c r="G1268" t="s">
        <v>10</v>
      </c>
      <c r="H1268" t="s">
        <v>84</v>
      </c>
    </row>
    <row r="1269" spans="2:8">
      <c r="B1269" t="s">
        <v>193</v>
      </c>
      <c r="C1269" s="2" t="s">
        <v>62</v>
      </c>
      <c r="D1269" s="3">
        <v>44857.541666666664</v>
      </c>
      <c r="E1269" t="s">
        <v>72</v>
      </c>
      <c r="F1269" t="s">
        <v>39</v>
      </c>
      <c r="G1269" t="s">
        <v>30</v>
      </c>
      <c r="H1269" t="s">
        <v>239</v>
      </c>
    </row>
    <row r="1270" spans="2:8">
      <c r="B1270" t="s">
        <v>192</v>
      </c>
      <c r="C1270" s="2" t="s">
        <v>62</v>
      </c>
      <c r="D1270" s="3">
        <v>44857.645833333336</v>
      </c>
      <c r="E1270" t="s">
        <v>32</v>
      </c>
      <c r="F1270" t="s">
        <v>33</v>
      </c>
      <c r="G1270" t="s">
        <v>25</v>
      </c>
      <c r="H1270" t="s">
        <v>77</v>
      </c>
    </row>
    <row r="1271" spans="2:8">
      <c r="B1271" t="s">
        <v>199</v>
      </c>
      <c r="C1271" s="2" t="s">
        <v>62</v>
      </c>
      <c r="D1271" s="3">
        <v>44858.791666666664</v>
      </c>
      <c r="E1271" t="s">
        <v>23</v>
      </c>
      <c r="F1271" t="s">
        <v>24</v>
      </c>
      <c r="G1271" t="s">
        <v>472</v>
      </c>
      <c r="H1271" t="s">
        <v>98</v>
      </c>
    </row>
    <row r="1272" spans="2:8">
      <c r="B1272" t="s">
        <v>206</v>
      </c>
      <c r="C1272" s="2" t="s">
        <v>45</v>
      </c>
      <c r="D1272" s="3">
        <v>44863.479166666664</v>
      </c>
      <c r="E1272" t="s">
        <v>65</v>
      </c>
      <c r="F1272" t="s">
        <v>30</v>
      </c>
      <c r="G1272" t="s">
        <v>73</v>
      </c>
      <c r="H1272" t="s">
        <v>35</v>
      </c>
    </row>
    <row r="1273" spans="2:8">
      <c r="B1273" t="s">
        <v>207</v>
      </c>
      <c r="C1273" s="2" t="s">
        <v>45</v>
      </c>
      <c r="D1273" s="3">
        <v>44863.583333333336</v>
      </c>
      <c r="E1273" t="s">
        <v>471</v>
      </c>
      <c r="F1273" t="s">
        <v>472</v>
      </c>
      <c r="G1273" t="s">
        <v>33</v>
      </c>
      <c r="H1273" t="s">
        <v>75</v>
      </c>
    </row>
    <row r="1274" spans="2:8">
      <c r="B1274" t="s">
        <v>213</v>
      </c>
      <c r="C1274" s="2" t="s">
        <v>45</v>
      </c>
      <c r="D1274" s="3">
        <v>44863.583333333336</v>
      </c>
      <c r="E1274" t="s">
        <v>460</v>
      </c>
      <c r="F1274" t="s">
        <v>461</v>
      </c>
      <c r="G1274" t="s">
        <v>39</v>
      </c>
      <c r="H1274" t="s">
        <v>84</v>
      </c>
    </row>
    <row r="1275" spans="2:8">
      <c r="B1275" t="s">
        <v>202</v>
      </c>
      <c r="C1275" s="2" t="s">
        <v>45</v>
      </c>
      <c r="D1275" s="3">
        <v>44863.583333333336</v>
      </c>
      <c r="E1275" t="s">
        <v>41</v>
      </c>
      <c r="F1275" t="s">
        <v>42</v>
      </c>
      <c r="G1275" t="s">
        <v>43</v>
      </c>
      <c r="H1275" t="s">
        <v>143</v>
      </c>
    </row>
    <row r="1276" spans="2:8">
      <c r="B1276" t="s">
        <v>205</v>
      </c>
      <c r="C1276" s="2" t="s">
        <v>45</v>
      </c>
      <c r="D1276" s="3">
        <v>44863.583333333336</v>
      </c>
      <c r="E1276" t="s">
        <v>13</v>
      </c>
      <c r="F1276" t="s">
        <v>14</v>
      </c>
      <c r="G1276" t="s">
        <v>15</v>
      </c>
      <c r="H1276" t="s">
        <v>16</v>
      </c>
    </row>
    <row r="1277" spans="2:8">
      <c r="B1277" t="s">
        <v>211</v>
      </c>
      <c r="C1277" s="2" t="s">
        <v>45</v>
      </c>
      <c r="D1277" s="3">
        <v>44863.583333333336</v>
      </c>
      <c r="E1277" t="s">
        <v>61</v>
      </c>
      <c r="F1277" t="s">
        <v>25</v>
      </c>
      <c r="G1277" t="s">
        <v>70</v>
      </c>
      <c r="H1277" t="s">
        <v>88</v>
      </c>
    </row>
    <row r="1278" spans="2:8">
      <c r="B1278" t="s">
        <v>209</v>
      </c>
      <c r="C1278" s="2" t="s">
        <v>45</v>
      </c>
      <c r="D1278" s="3">
        <v>44863.6875</v>
      </c>
      <c r="E1278" t="s">
        <v>8</v>
      </c>
      <c r="F1278" t="s">
        <v>9</v>
      </c>
      <c r="G1278" t="s">
        <v>34</v>
      </c>
      <c r="H1278" t="s">
        <v>116</v>
      </c>
    </row>
    <row r="1279" spans="2:8">
      <c r="B1279" t="s">
        <v>204</v>
      </c>
      <c r="C1279" s="2" t="s">
        <v>45</v>
      </c>
      <c r="D1279" s="3">
        <v>44863.78125</v>
      </c>
      <c r="E1279" t="s">
        <v>18</v>
      </c>
      <c r="F1279" t="s">
        <v>19</v>
      </c>
      <c r="G1279" t="s">
        <v>20</v>
      </c>
      <c r="H1279" t="s">
        <v>77</v>
      </c>
    </row>
    <row r="1280" spans="2:8">
      <c r="B1280" t="s">
        <v>212</v>
      </c>
      <c r="C1280" s="2" t="s">
        <v>45</v>
      </c>
      <c r="D1280" s="3">
        <v>44864.583333333336</v>
      </c>
      <c r="E1280" t="s">
        <v>55</v>
      </c>
      <c r="F1280" t="s">
        <v>10</v>
      </c>
      <c r="G1280" t="s">
        <v>473</v>
      </c>
      <c r="H1280" t="s">
        <v>164</v>
      </c>
    </row>
    <row r="1281" spans="2:8">
      <c r="B1281" t="s">
        <v>208</v>
      </c>
      <c r="C1281" s="2" t="s">
        <v>45</v>
      </c>
      <c r="D1281" s="3">
        <v>44864.677083333336</v>
      </c>
      <c r="E1281" t="s">
        <v>52</v>
      </c>
      <c r="F1281" t="s">
        <v>53</v>
      </c>
      <c r="G1281" t="s">
        <v>24</v>
      </c>
      <c r="H1281" t="s">
        <v>16</v>
      </c>
    </row>
    <row r="1282" spans="2:8">
      <c r="B1282" t="s">
        <v>220</v>
      </c>
      <c r="C1282" s="2" t="s">
        <v>49</v>
      </c>
      <c r="D1282" s="3">
        <v>44870.625</v>
      </c>
      <c r="E1282" t="s">
        <v>50</v>
      </c>
      <c r="F1282" t="s">
        <v>20</v>
      </c>
      <c r="G1282" t="s">
        <v>472</v>
      </c>
      <c r="H1282" t="s">
        <v>21</v>
      </c>
    </row>
    <row r="1283" spans="2:8">
      <c r="B1283" t="s">
        <v>214</v>
      </c>
      <c r="C1283" s="2" t="s">
        <v>49</v>
      </c>
      <c r="D1283" s="3">
        <v>44870.625</v>
      </c>
      <c r="E1283" t="s">
        <v>86</v>
      </c>
      <c r="F1283" t="s">
        <v>73</v>
      </c>
      <c r="G1283" t="s">
        <v>9</v>
      </c>
      <c r="H1283" t="s">
        <v>56</v>
      </c>
    </row>
    <row r="1284" spans="2:8">
      <c r="B1284" t="s">
        <v>222</v>
      </c>
      <c r="C1284" s="2" t="s">
        <v>49</v>
      </c>
      <c r="D1284" s="3">
        <v>44870.625</v>
      </c>
      <c r="E1284" t="s">
        <v>474</v>
      </c>
      <c r="F1284" t="s">
        <v>473</v>
      </c>
      <c r="G1284" t="s">
        <v>461</v>
      </c>
      <c r="H1284" t="s">
        <v>106</v>
      </c>
    </row>
    <row r="1285" spans="2:8">
      <c r="B1285" t="s">
        <v>223</v>
      </c>
      <c r="C1285" s="2" t="s">
        <v>49</v>
      </c>
      <c r="D1285" s="3">
        <v>44870.625</v>
      </c>
      <c r="E1285" t="s">
        <v>72</v>
      </c>
      <c r="F1285" t="s">
        <v>39</v>
      </c>
      <c r="G1285" t="s">
        <v>42</v>
      </c>
      <c r="H1285" t="s">
        <v>75</v>
      </c>
    </row>
    <row r="1286" spans="2:8">
      <c r="B1286" t="s">
        <v>216</v>
      </c>
      <c r="C1286" s="2" t="s">
        <v>49</v>
      </c>
      <c r="D1286" s="3">
        <v>44870.729166666664</v>
      </c>
      <c r="E1286" t="s">
        <v>47</v>
      </c>
      <c r="F1286" t="s">
        <v>34</v>
      </c>
      <c r="G1286" t="s">
        <v>30</v>
      </c>
      <c r="H1286" t="s">
        <v>26</v>
      </c>
    </row>
    <row r="1287" spans="2:8">
      <c r="B1287" t="s">
        <v>215</v>
      </c>
      <c r="C1287" s="2" t="s">
        <v>49</v>
      </c>
      <c r="D1287" s="3">
        <v>44871.5</v>
      </c>
      <c r="E1287" t="s">
        <v>63</v>
      </c>
      <c r="F1287" t="s">
        <v>43</v>
      </c>
      <c r="G1287" t="s">
        <v>10</v>
      </c>
      <c r="H1287" t="s">
        <v>35</v>
      </c>
    </row>
    <row r="1288" spans="2:8">
      <c r="B1288" t="s">
        <v>217</v>
      </c>
      <c r="C1288" s="2" t="s">
        <v>49</v>
      </c>
      <c r="D1288" s="3">
        <v>44871.583333333336</v>
      </c>
      <c r="E1288" t="s">
        <v>69</v>
      </c>
      <c r="F1288" t="s">
        <v>70</v>
      </c>
      <c r="G1288" t="s">
        <v>53</v>
      </c>
      <c r="H1288" t="s">
        <v>91</v>
      </c>
    </row>
    <row r="1289" spans="2:8">
      <c r="B1289" t="s">
        <v>218</v>
      </c>
      <c r="C1289" s="2" t="s">
        <v>49</v>
      </c>
      <c r="D1289" s="3">
        <v>44871.583333333336</v>
      </c>
      <c r="E1289" t="s">
        <v>58</v>
      </c>
      <c r="F1289" t="s">
        <v>15</v>
      </c>
      <c r="G1289" t="s">
        <v>25</v>
      </c>
      <c r="H1289" t="s">
        <v>110</v>
      </c>
    </row>
    <row r="1290" spans="2:8">
      <c r="B1290" t="s">
        <v>221</v>
      </c>
      <c r="C1290" s="2" t="s">
        <v>49</v>
      </c>
      <c r="D1290" s="3">
        <v>44871.583333333336</v>
      </c>
      <c r="E1290" t="s">
        <v>23</v>
      </c>
      <c r="F1290" t="s">
        <v>24</v>
      </c>
      <c r="G1290" t="s">
        <v>14</v>
      </c>
      <c r="H1290" t="s">
        <v>77</v>
      </c>
    </row>
    <row r="1291" spans="2:8">
      <c r="B1291" t="s">
        <v>219</v>
      </c>
      <c r="C1291" s="2" t="s">
        <v>49</v>
      </c>
      <c r="D1291" s="3">
        <v>44871.6875</v>
      </c>
      <c r="E1291" t="s">
        <v>32</v>
      </c>
      <c r="F1291" t="s">
        <v>33</v>
      </c>
      <c r="G1291" t="s">
        <v>19</v>
      </c>
      <c r="H1291" t="s">
        <v>77</v>
      </c>
    </row>
    <row r="1292" spans="2:8">
      <c r="B1292" t="s">
        <v>315</v>
      </c>
      <c r="C1292" s="2" t="s">
        <v>64</v>
      </c>
      <c r="D1292" s="3">
        <v>44877.520833333336</v>
      </c>
      <c r="E1292" t="s">
        <v>86</v>
      </c>
      <c r="F1292" t="s">
        <v>73</v>
      </c>
      <c r="G1292" t="s">
        <v>461</v>
      </c>
      <c r="H1292" t="s">
        <v>77</v>
      </c>
    </row>
    <row r="1293" spans="2:8">
      <c r="B1293" t="s">
        <v>226</v>
      </c>
      <c r="C1293" s="2" t="s">
        <v>64</v>
      </c>
      <c r="D1293" s="3">
        <v>44877.625</v>
      </c>
      <c r="E1293" t="s">
        <v>471</v>
      </c>
      <c r="F1293" t="s">
        <v>472</v>
      </c>
      <c r="G1293" t="s">
        <v>34</v>
      </c>
      <c r="H1293" t="s">
        <v>158</v>
      </c>
    </row>
    <row r="1294" spans="2:8">
      <c r="B1294" t="s">
        <v>224</v>
      </c>
      <c r="C1294" s="2" t="s">
        <v>64</v>
      </c>
      <c r="D1294" s="3">
        <v>44877.625</v>
      </c>
      <c r="E1294" t="s">
        <v>18</v>
      </c>
      <c r="F1294" t="s">
        <v>19</v>
      </c>
      <c r="G1294" t="s">
        <v>15</v>
      </c>
      <c r="H1294" t="s">
        <v>91</v>
      </c>
    </row>
    <row r="1295" spans="2:8">
      <c r="B1295" t="s">
        <v>232</v>
      </c>
      <c r="C1295" s="2" t="s">
        <v>64</v>
      </c>
      <c r="D1295" s="3">
        <v>44877.625</v>
      </c>
      <c r="E1295" t="s">
        <v>474</v>
      </c>
      <c r="F1295" t="s">
        <v>473</v>
      </c>
      <c r="G1295" t="s">
        <v>14</v>
      </c>
      <c r="H1295" t="s">
        <v>16</v>
      </c>
    </row>
    <row r="1296" spans="2:8">
      <c r="B1296" t="s">
        <v>228</v>
      </c>
      <c r="C1296" s="2" t="s">
        <v>64</v>
      </c>
      <c r="D1296" s="3">
        <v>44877.625</v>
      </c>
      <c r="E1296" t="s">
        <v>32</v>
      </c>
      <c r="F1296" t="s">
        <v>33</v>
      </c>
      <c r="G1296" t="s">
        <v>20</v>
      </c>
      <c r="H1296" t="s">
        <v>21</v>
      </c>
    </row>
    <row r="1297" spans="2:8">
      <c r="B1297" t="s">
        <v>246</v>
      </c>
      <c r="C1297" s="2" t="s">
        <v>64</v>
      </c>
      <c r="D1297" s="3">
        <v>44877.625</v>
      </c>
      <c r="E1297" t="s">
        <v>23</v>
      </c>
      <c r="F1297" t="s">
        <v>24</v>
      </c>
      <c r="G1297" t="s">
        <v>30</v>
      </c>
      <c r="H1297" t="s">
        <v>26</v>
      </c>
    </row>
    <row r="1298" spans="2:8">
      <c r="B1298" t="s">
        <v>231</v>
      </c>
      <c r="C1298" s="2" t="s">
        <v>64</v>
      </c>
      <c r="D1298" s="3">
        <v>44877.729166666664</v>
      </c>
      <c r="E1298" t="s">
        <v>61</v>
      </c>
      <c r="F1298" t="s">
        <v>25</v>
      </c>
      <c r="G1298" t="s">
        <v>43</v>
      </c>
      <c r="H1298" t="s">
        <v>16</v>
      </c>
    </row>
    <row r="1299" spans="2:8">
      <c r="B1299" t="s">
        <v>229</v>
      </c>
      <c r="C1299" s="2" t="s">
        <v>64</v>
      </c>
      <c r="D1299" s="3">
        <v>44877.822916666664</v>
      </c>
      <c r="E1299" t="s">
        <v>72</v>
      </c>
      <c r="F1299" t="s">
        <v>39</v>
      </c>
      <c r="G1299" t="s">
        <v>10</v>
      </c>
      <c r="H1299" t="s">
        <v>26</v>
      </c>
    </row>
    <row r="1300" spans="2:8">
      <c r="B1300" t="s">
        <v>227</v>
      </c>
      <c r="C1300" s="2" t="s">
        <v>64</v>
      </c>
      <c r="D1300" s="3">
        <v>44878.583333333336</v>
      </c>
      <c r="E1300" t="s">
        <v>41</v>
      </c>
      <c r="F1300" t="s">
        <v>42</v>
      </c>
      <c r="G1300" t="s">
        <v>70</v>
      </c>
      <c r="H1300" t="s">
        <v>77</v>
      </c>
    </row>
    <row r="1301" spans="2:8">
      <c r="B1301" t="s">
        <v>225</v>
      </c>
      <c r="C1301" s="2" t="s">
        <v>64</v>
      </c>
      <c r="D1301" s="3">
        <v>44878.6875</v>
      </c>
      <c r="E1301" t="s">
        <v>8</v>
      </c>
      <c r="F1301" t="s">
        <v>9</v>
      </c>
      <c r="G1301" t="s">
        <v>53</v>
      </c>
      <c r="H1301" t="s">
        <v>77</v>
      </c>
    </row>
    <row r="1302" spans="2:8">
      <c r="B1302" t="s">
        <v>241</v>
      </c>
      <c r="C1302" s="2" t="s">
        <v>51</v>
      </c>
      <c r="D1302" s="3">
        <v>44921.520833333336</v>
      </c>
      <c r="E1302" t="s">
        <v>460</v>
      </c>
      <c r="F1302" t="s">
        <v>461</v>
      </c>
      <c r="G1302" t="s">
        <v>33</v>
      </c>
      <c r="H1302" t="s">
        <v>106</v>
      </c>
    </row>
    <row r="1303" spans="2:8">
      <c r="B1303" t="s">
        <v>233</v>
      </c>
      <c r="C1303" s="2" t="s">
        <v>51</v>
      </c>
      <c r="D1303" s="3">
        <v>44921.625</v>
      </c>
      <c r="E1303" t="s">
        <v>13</v>
      </c>
      <c r="F1303" t="s">
        <v>14</v>
      </c>
      <c r="G1303" t="s">
        <v>9</v>
      </c>
      <c r="H1303" t="s">
        <v>11</v>
      </c>
    </row>
    <row r="1304" spans="2:8">
      <c r="B1304" t="s">
        <v>234</v>
      </c>
      <c r="C1304" s="2" t="s">
        <v>51</v>
      </c>
      <c r="D1304" s="3">
        <v>44921.625</v>
      </c>
      <c r="E1304" t="s">
        <v>47</v>
      </c>
      <c r="F1304" t="s">
        <v>34</v>
      </c>
      <c r="G1304" t="s">
        <v>39</v>
      </c>
      <c r="H1304" t="s">
        <v>77</v>
      </c>
    </row>
    <row r="1305" spans="2:8">
      <c r="B1305" t="s">
        <v>242</v>
      </c>
      <c r="C1305" s="2" t="s">
        <v>51</v>
      </c>
      <c r="D1305" s="3">
        <v>44921.625</v>
      </c>
      <c r="E1305" t="s">
        <v>65</v>
      </c>
      <c r="F1305" t="s">
        <v>30</v>
      </c>
      <c r="G1305" t="s">
        <v>25</v>
      </c>
      <c r="H1305" t="s">
        <v>11</v>
      </c>
    </row>
    <row r="1306" spans="2:8">
      <c r="B1306" t="s">
        <v>238</v>
      </c>
      <c r="C1306" s="2" t="s">
        <v>51</v>
      </c>
      <c r="D1306" s="3">
        <v>44921.625</v>
      </c>
      <c r="E1306" t="s">
        <v>58</v>
      </c>
      <c r="F1306" t="s">
        <v>15</v>
      </c>
      <c r="G1306" t="s">
        <v>42</v>
      </c>
      <c r="H1306" t="s">
        <v>44</v>
      </c>
    </row>
    <row r="1307" spans="2:8">
      <c r="B1307" t="s">
        <v>314</v>
      </c>
      <c r="C1307" s="2" t="s">
        <v>51</v>
      </c>
      <c r="D1307" s="3">
        <v>44921.729166666664</v>
      </c>
      <c r="E1307" t="s">
        <v>69</v>
      </c>
      <c r="F1307" t="s">
        <v>70</v>
      </c>
      <c r="G1307" t="s">
        <v>19</v>
      </c>
      <c r="H1307" t="s">
        <v>44</v>
      </c>
    </row>
    <row r="1308" spans="2:8">
      <c r="B1308" t="s">
        <v>237</v>
      </c>
      <c r="C1308" s="2" t="s">
        <v>51</v>
      </c>
      <c r="D1308" s="3">
        <v>44921.833333333336</v>
      </c>
      <c r="E1308" t="s">
        <v>55</v>
      </c>
      <c r="F1308" t="s">
        <v>10</v>
      </c>
      <c r="G1308" t="s">
        <v>24</v>
      </c>
      <c r="H1308" t="s">
        <v>91</v>
      </c>
    </row>
    <row r="1309" spans="2:8">
      <c r="B1309" t="s">
        <v>236</v>
      </c>
      <c r="C1309" s="2" t="s">
        <v>51</v>
      </c>
      <c r="D1309" s="3">
        <v>44922.729166666664</v>
      </c>
      <c r="E1309" t="s">
        <v>63</v>
      </c>
      <c r="F1309" t="s">
        <v>43</v>
      </c>
      <c r="G1309" t="s">
        <v>472</v>
      </c>
      <c r="H1309" t="s">
        <v>98</v>
      </c>
    </row>
    <row r="1310" spans="2:8">
      <c r="B1310" t="s">
        <v>235</v>
      </c>
      <c r="C1310" s="2" t="s">
        <v>51</v>
      </c>
      <c r="D1310" s="3">
        <v>44922.833333333336</v>
      </c>
      <c r="E1310" t="s">
        <v>52</v>
      </c>
      <c r="F1310" t="s">
        <v>53</v>
      </c>
      <c r="G1310" t="s">
        <v>473</v>
      </c>
      <c r="H1310" t="s">
        <v>158</v>
      </c>
    </row>
    <row r="1311" spans="2:8">
      <c r="B1311" t="s">
        <v>240</v>
      </c>
      <c r="C1311" s="2" t="s">
        <v>51</v>
      </c>
      <c r="D1311" s="3">
        <v>44923.833333333336</v>
      </c>
      <c r="E1311" t="s">
        <v>50</v>
      </c>
      <c r="F1311" t="s">
        <v>20</v>
      </c>
      <c r="G1311" t="s">
        <v>73</v>
      </c>
      <c r="H1311" t="s">
        <v>44</v>
      </c>
    </row>
    <row r="1312" spans="2:8">
      <c r="B1312" t="s">
        <v>260</v>
      </c>
      <c r="C1312" s="2" t="s">
        <v>60</v>
      </c>
      <c r="D1312" s="3">
        <v>44925.822916666664</v>
      </c>
      <c r="E1312" t="s">
        <v>23</v>
      </c>
      <c r="F1312" t="s">
        <v>24</v>
      </c>
      <c r="G1312" t="s">
        <v>461</v>
      </c>
      <c r="H1312" t="s">
        <v>26</v>
      </c>
    </row>
    <row r="1313" spans="2:8">
      <c r="B1313" t="s">
        <v>326</v>
      </c>
      <c r="C1313" s="2" t="s">
        <v>60</v>
      </c>
      <c r="D1313" s="3">
        <v>44925.833333333336</v>
      </c>
      <c r="E1313" t="s">
        <v>18</v>
      </c>
      <c r="F1313" t="s">
        <v>19</v>
      </c>
      <c r="G1313" t="s">
        <v>30</v>
      </c>
      <c r="H1313" t="s">
        <v>56</v>
      </c>
    </row>
    <row r="1314" spans="2:8">
      <c r="B1314" t="s">
        <v>245</v>
      </c>
      <c r="C1314" s="2" t="s">
        <v>60</v>
      </c>
      <c r="D1314" s="3">
        <v>44926.520833333336</v>
      </c>
      <c r="E1314" t="s">
        <v>72</v>
      </c>
      <c r="F1314" t="s">
        <v>39</v>
      </c>
      <c r="G1314" t="s">
        <v>53</v>
      </c>
      <c r="H1314" t="s">
        <v>35</v>
      </c>
    </row>
    <row r="1315" spans="2:8">
      <c r="B1315" t="s">
        <v>247</v>
      </c>
      <c r="C1315" s="2" t="s">
        <v>60</v>
      </c>
      <c r="D1315" s="3">
        <v>44926.625</v>
      </c>
      <c r="E1315" t="s">
        <v>471</v>
      </c>
      <c r="F1315" t="s">
        <v>472</v>
      </c>
      <c r="G1315" t="s">
        <v>14</v>
      </c>
      <c r="H1315" t="s">
        <v>26</v>
      </c>
    </row>
    <row r="1316" spans="2:8">
      <c r="B1316" t="s">
        <v>259</v>
      </c>
      <c r="C1316" s="2" t="s">
        <v>60</v>
      </c>
      <c r="D1316" s="3">
        <v>44926.625</v>
      </c>
      <c r="E1316" t="s">
        <v>8</v>
      </c>
      <c r="F1316" t="s">
        <v>9</v>
      </c>
      <c r="G1316" t="s">
        <v>15</v>
      </c>
      <c r="H1316" t="s">
        <v>56</v>
      </c>
    </row>
    <row r="1317" spans="2:8">
      <c r="B1317" t="s">
        <v>258</v>
      </c>
      <c r="C1317" s="2" t="s">
        <v>60</v>
      </c>
      <c r="D1317" s="3">
        <v>44926.625</v>
      </c>
      <c r="E1317" t="s">
        <v>86</v>
      </c>
      <c r="F1317" t="s">
        <v>73</v>
      </c>
      <c r="G1317" t="s">
        <v>34</v>
      </c>
      <c r="H1317" t="s">
        <v>84</v>
      </c>
    </row>
    <row r="1318" spans="2:8">
      <c r="B1318" t="s">
        <v>243</v>
      </c>
      <c r="C1318" s="2" t="s">
        <v>60</v>
      </c>
      <c r="D1318" s="3">
        <v>44926.625</v>
      </c>
      <c r="E1318" t="s">
        <v>61</v>
      </c>
      <c r="F1318" t="s">
        <v>25</v>
      </c>
      <c r="G1318" t="s">
        <v>20</v>
      </c>
      <c r="H1318" t="s">
        <v>116</v>
      </c>
    </row>
    <row r="1319" spans="2:8">
      <c r="B1319" t="s">
        <v>368</v>
      </c>
      <c r="C1319" s="2" t="s">
        <v>60</v>
      </c>
      <c r="D1319" s="3">
        <v>44926.729166666664</v>
      </c>
      <c r="E1319" t="s">
        <v>41</v>
      </c>
      <c r="F1319" t="s">
        <v>42</v>
      </c>
      <c r="G1319" t="s">
        <v>10</v>
      </c>
      <c r="H1319" t="s">
        <v>417</v>
      </c>
    </row>
    <row r="1320" spans="2:8">
      <c r="B1320" t="s">
        <v>244</v>
      </c>
      <c r="C1320" s="2" t="s">
        <v>60</v>
      </c>
      <c r="D1320" s="3">
        <v>44927.583333333336</v>
      </c>
      <c r="E1320" t="s">
        <v>32</v>
      </c>
      <c r="F1320" t="s">
        <v>33</v>
      </c>
      <c r="G1320" t="s">
        <v>70</v>
      </c>
      <c r="H1320" t="s">
        <v>26</v>
      </c>
    </row>
    <row r="1321" spans="2:8">
      <c r="B1321" t="s">
        <v>257</v>
      </c>
      <c r="C1321" s="2" t="s">
        <v>60</v>
      </c>
      <c r="D1321" s="3">
        <v>44927.6875</v>
      </c>
      <c r="E1321" t="s">
        <v>474</v>
      </c>
      <c r="F1321" t="s">
        <v>473</v>
      </c>
      <c r="G1321" t="s">
        <v>43</v>
      </c>
      <c r="H1321" t="s">
        <v>84</v>
      </c>
    </row>
    <row r="1322" spans="2:8">
      <c r="B1322" t="s">
        <v>251</v>
      </c>
      <c r="C1322" s="2" t="s">
        <v>57</v>
      </c>
      <c r="D1322" s="3">
        <v>44928.729166666664</v>
      </c>
      <c r="E1322" t="s">
        <v>460</v>
      </c>
      <c r="F1322" t="s">
        <v>461</v>
      </c>
      <c r="G1322" t="s">
        <v>19</v>
      </c>
      <c r="H1322" t="s">
        <v>91</v>
      </c>
    </row>
    <row r="1323" spans="2:8">
      <c r="B1323" t="s">
        <v>256</v>
      </c>
      <c r="C1323" s="2" t="s">
        <v>57</v>
      </c>
      <c r="D1323" s="3">
        <v>44929.822916666664</v>
      </c>
      <c r="E1323" t="s">
        <v>55</v>
      </c>
      <c r="F1323" t="s">
        <v>10</v>
      </c>
      <c r="G1323" t="s">
        <v>25</v>
      </c>
      <c r="H1323" t="s">
        <v>116</v>
      </c>
    </row>
    <row r="1324" spans="2:8">
      <c r="B1324" t="s">
        <v>254</v>
      </c>
      <c r="C1324" s="2" t="s">
        <v>57</v>
      </c>
      <c r="D1324" s="3">
        <v>44929.822916666664</v>
      </c>
      <c r="E1324" t="s">
        <v>47</v>
      </c>
      <c r="F1324" t="s">
        <v>34</v>
      </c>
      <c r="G1324" t="s">
        <v>42</v>
      </c>
      <c r="H1324" t="s">
        <v>110</v>
      </c>
    </row>
    <row r="1325" spans="2:8">
      <c r="B1325" t="s">
        <v>253</v>
      </c>
      <c r="C1325" s="2" t="s">
        <v>57</v>
      </c>
      <c r="D1325" s="3">
        <v>44929.822916666664</v>
      </c>
      <c r="E1325" t="s">
        <v>65</v>
      </c>
      <c r="F1325" t="s">
        <v>30</v>
      </c>
      <c r="G1325" t="s">
        <v>9</v>
      </c>
      <c r="H1325" t="s">
        <v>35</v>
      </c>
    </row>
    <row r="1326" spans="2:8">
      <c r="B1326" t="s">
        <v>250</v>
      </c>
      <c r="C1326" s="2" t="s">
        <v>57</v>
      </c>
      <c r="D1326" s="3">
        <v>44929.833333333336</v>
      </c>
      <c r="E1326" t="s">
        <v>52</v>
      </c>
      <c r="F1326" t="s">
        <v>53</v>
      </c>
      <c r="G1326" t="s">
        <v>472</v>
      </c>
      <c r="H1326" t="s">
        <v>158</v>
      </c>
    </row>
    <row r="1327" spans="2:8">
      <c r="B1327" t="s">
        <v>248</v>
      </c>
      <c r="C1327" s="2" t="s">
        <v>57</v>
      </c>
      <c r="D1327" s="3">
        <v>44930.8125</v>
      </c>
      <c r="E1327" t="s">
        <v>58</v>
      </c>
      <c r="F1327" t="s">
        <v>15</v>
      </c>
      <c r="G1327" t="s">
        <v>473</v>
      </c>
      <c r="H1327" t="s">
        <v>35</v>
      </c>
    </row>
    <row r="1328" spans="2:8">
      <c r="B1328" t="s">
        <v>255</v>
      </c>
      <c r="C1328" s="2" t="s">
        <v>57</v>
      </c>
      <c r="D1328" s="3">
        <v>44930.822916666664</v>
      </c>
      <c r="E1328" t="s">
        <v>50</v>
      </c>
      <c r="F1328" t="s">
        <v>20</v>
      </c>
      <c r="G1328" t="s">
        <v>24</v>
      </c>
      <c r="H1328" t="s">
        <v>106</v>
      </c>
    </row>
    <row r="1329" spans="2:8">
      <c r="B1329" t="s">
        <v>430</v>
      </c>
      <c r="C1329" s="2" t="s">
        <v>57</v>
      </c>
      <c r="D1329" s="3">
        <v>44930.833333333336</v>
      </c>
      <c r="E1329" t="s">
        <v>69</v>
      </c>
      <c r="F1329" t="s">
        <v>70</v>
      </c>
      <c r="G1329" t="s">
        <v>39</v>
      </c>
      <c r="H1329" t="s">
        <v>84</v>
      </c>
    </row>
    <row r="1330" spans="2:8">
      <c r="B1330" t="s">
        <v>252</v>
      </c>
      <c r="C1330" s="2" t="s">
        <v>57</v>
      </c>
      <c r="D1330" s="3">
        <v>44930.833333333336</v>
      </c>
      <c r="E1330" t="s">
        <v>13</v>
      </c>
      <c r="F1330" t="s">
        <v>14</v>
      </c>
      <c r="G1330" t="s">
        <v>33</v>
      </c>
      <c r="H1330" t="s">
        <v>239</v>
      </c>
    </row>
    <row r="1331" spans="2:8">
      <c r="B1331" t="s">
        <v>249</v>
      </c>
      <c r="C1331" s="2" t="s">
        <v>57</v>
      </c>
      <c r="D1331" s="3">
        <v>44931.833333333336</v>
      </c>
      <c r="E1331" t="s">
        <v>63</v>
      </c>
      <c r="F1331" t="s">
        <v>43</v>
      </c>
      <c r="G1331" t="s">
        <v>73</v>
      </c>
      <c r="H1331" t="s">
        <v>35</v>
      </c>
    </row>
    <row r="1332" spans="2:8">
      <c r="B1332" t="s">
        <v>269</v>
      </c>
      <c r="C1332" s="2" t="s">
        <v>71</v>
      </c>
      <c r="D1332" s="3">
        <v>44939.833333333336</v>
      </c>
      <c r="E1332" t="s">
        <v>69</v>
      </c>
      <c r="F1332" t="s">
        <v>70</v>
      </c>
      <c r="G1332" t="s">
        <v>20</v>
      </c>
      <c r="H1332" t="s">
        <v>56</v>
      </c>
    </row>
    <row r="1333" spans="2:8">
      <c r="B1333" t="s">
        <v>268</v>
      </c>
      <c r="C1333" s="2" t="s">
        <v>71</v>
      </c>
      <c r="D1333" s="3">
        <v>44940.520833333336</v>
      </c>
      <c r="E1333" t="s">
        <v>52</v>
      </c>
      <c r="F1333" t="s">
        <v>53</v>
      </c>
      <c r="G1333" t="s">
        <v>73</v>
      </c>
      <c r="H1333" t="s">
        <v>56</v>
      </c>
    </row>
    <row r="1334" spans="2:8">
      <c r="B1334" t="s">
        <v>270</v>
      </c>
      <c r="C1334" s="2" t="s">
        <v>71</v>
      </c>
      <c r="D1334" s="3">
        <v>44940.625</v>
      </c>
      <c r="E1334" t="s">
        <v>41</v>
      </c>
      <c r="F1334" t="s">
        <v>42</v>
      </c>
      <c r="G1334" t="s">
        <v>19</v>
      </c>
      <c r="H1334" t="s">
        <v>158</v>
      </c>
    </row>
    <row r="1335" spans="2:8">
      <c r="B1335" t="s">
        <v>264</v>
      </c>
      <c r="C1335" s="2" t="s">
        <v>71</v>
      </c>
      <c r="D1335" s="3">
        <v>44940.625</v>
      </c>
      <c r="E1335" t="s">
        <v>47</v>
      </c>
      <c r="F1335" t="s">
        <v>34</v>
      </c>
      <c r="G1335" t="s">
        <v>15</v>
      </c>
      <c r="H1335" t="s">
        <v>77</v>
      </c>
    </row>
    <row r="1336" spans="2:8">
      <c r="B1336" t="s">
        <v>265</v>
      </c>
      <c r="C1336" s="2" t="s">
        <v>71</v>
      </c>
      <c r="D1336" s="3">
        <v>44940.625</v>
      </c>
      <c r="E1336" t="s">
        <v>474</v>
      </c>
      <c r="F1336" t="s">
        <v>473</v>
      </c>
      <c r="G1336" t="s">
        <v>30</v>
      </c>
      <c r="H1336" t="s">
        <v>98</v>
      </c>
    </row>
    <row r="1337" spans="2:8">
      <c r="B1337" t="s">
        <v>263</v>
      </c>
      <c r="C1337" s="2" t="s">
        <v>71</v>
      </c>
      <c r="D1337" s="3">
        <v>44940.625</v>
      </c>
      <c r="E1337" t="s">
        <v>72</v>
      </c>
      <c r="F1337" t="s">
        <v>39</v>
      </c>
      <c r="G1337" t="s">
        <v>24</v>
      </c>
      <c r="H1337" t="s">
        <v>16</v>
      </c>
    </row>
    <row r="1338" spans="2:8">
      <c r="B1338" t="s">
        <v>266</v>
      </c>
      <c r="C1338" s="2" t="s">
        <v>71</v>
      </c>
      <c r="D1338" s="3">
        <v>44940.729166666664</v>
      </c>
      <c r="E1338" t="s">
        <v>460</v>
      </c>
      <c r="F1338" t="s">
        <v>461</v>
      </c>
      <c r="G1338" t="s">
        <v>472</v>
      </c>
      <c r="H1338" t="s">
        <v>98</v>
      </c>
    </row>
    <row r="1339" spans="2:8">
      <c r="B1339" t="s">
        <v>271</v>
      </c>
      <c r="C1339" s="2" t="s">
        <v>71</v>
      </c>
      <c r="D1339" s="3">
        <v>44941.583333333336</v>
      </c>
      <c r="E1339" t="s">
        <v>63</v>
      </c>
      <c r="F1339" t="s">
        <v>43</v>
      </c>
      <c r="G1339" t="s">
        <v>14</v>
      </c>
      <c r="H1339" t="s">
        <v>16</v>
      </c>
    </row>
    <row r="1340" spans="2:8">
      <c r="B1340" t="s">
        <v>262</v>
      </c>
      <c r="C1340" s="2" t="s">
        <v>71</v>
      </c>
      <c r="D1340" s="3">
        <v>44941.583333333336</v>
      </c>
      <c r="E1340" t="s">
        <v>61</v>
      </c>
      <c r="F1340" t="s">
        <v>25</v>
      </c>
      <c r="G1340" t="s">
        <v>9</v>
      </c>
      <c r="H1340" t="s">
        <v>16</v>
      </c>
    </row>
    <row r="1341" spans="2:8">
      <c r="B1341" t="s">
        <v>272</v>
      </c>
      <c r="C1341" s="2" t="s">
        <v>71</v>
      </c>
      <c r="D1341" s="3">
        <v>44941.6875</v>
      </c>
      <c r="E1341" t="s">
        <v>32</v>
      </c>
      <c r="F1341" t="s">
        <v>33</v>
      </c>
      <c r="G1341" t="s">
        <v>10</v>
      </c>
      <c r="H1341" t="s">
        <v>26</v>
      </c>
    </row>
    <row r="1342" spans="2:8">
      <c r="B1342" t="s">
        <v>275</v>
      </c>
      <c r="C1342" s="2" t="s">
        <v>74</v>
      </c>
      <c r="D1342" s="3">
        <v>44947.520833333336</v>
      </c>
      <c r="E1342" t="s">
        <v>18</v>
      </c>
      <c r="F1342" t="s">
        <v>19</v>
      </c>
      <c r="G1342" t="s">
        <v>43</v>
      </c>
    </row>
    <row r="1343" spans="2:8">
      <c r="B1343" t="s">
        <v>277</v>
      </c>
      <c r="C1343" s="2" t="s">
        <v>74</v>
      </c>
      <c r="D1343" s="3">
        <v>44947.625</v>
      </c>
      <c r="E1343" t="s">
        <v>471</v>
      </c>
      <c r="F1343" t="s">
        <v>472</v>
      </c>
      <c r="G1343" t="s">
        <v>473</v>
      </c>
    </row>
    <row r="1344" spans="2:8">
      <c r="B1344" t="s">
        <v>280</v>
      </c>
      <c r="C1344" s="2" t="s">
        <v>74</v>
      </c>
      <c r="D1344" s="3">
        <v>44947.625</v>
      </c>
      <c r="E1344" t="s">
        <v>65</v>
      </c>
      <c r="F1344" t="s">
        <v>30</v>
      </c>
      <c r="G1344" t="s">
        <v>42</v>
      </c>
    </row>
    <row r="1345" spans="2:7">
      <c r="B1345" t="s">
        <v>276</v>
      </c>
      <c r="C1345" s="2" t="s">
        <v>74</v>
      </c>
      <c r="D1345" s="3">
        <v>44947.625</v>
      </c>
      <c r="E1345" t="s">
        <v>58</v>
      </c>
      <c r="F1345" t="s">
        <v>15</v>
      </c>
      <c r="G1345" t="s">
        <v>70</v>
      </c>
    </row>
    <row r="1346" spans="2:7">
      <c r="B1346" t="s">
        <v>281</v>
      </c>
      <c r="C1346" s="2" t="s">
        <v>74</v>
      </c>
      <c r="D1346" s="3">
        <v>44947.625</v>
      </c>
      <c r="E1346" t="s">
        <v>23</v>
      </c>
      <c r="F1346" t="s">
        <v>24</v>
      </c>
      <c r="G1346" t="s">
        <v>34</v>
      </c>
    </row>
    <row r="1347" spans="2:7">
      <c r="B1347" t="s">
        <v>279</v>
      </c>
      <c r="C1347" s="2" t="s">
        <v>74</v>
      </c>
      <c r="D1347" s="3">
        <v>44947.729166666664</v>
      </c>
      <c r="E1347" t="s">
        <v>13</v>
      </c>
      <c r="F1347" t="s">
        <v>14</v>
      </c>
      <c r="G1347" t="s">
        <v>25</v>
      </c>
    </row>
    <row r="1348" spans="2:7">
      <c r="B1348" t="s">
        <v>273</v>
      </c>
      <c r="C1348" s="2" t="s">
        <v>74</v>
      </c>
      <c r="D1348" s="3">
        <v>44948.583333333336</v>
      </c>
      <c r="E1348" t="s">
        <v>50</v>
      </c>
      <c r="F1348" t="s">
        <v>20</v>
      </c>
      <c r="G1348" t="s">
        <v>461</v>
      </c>
    </row>
    <row r="1349" spans="2:7">
      <c r="B1349" t="s">
        <v>278</v>
      </c>
      <c r="C1349" s="2" t="s">
        <v>74</v>
      </c>
      <c r="D1349" s="3">
        <v>44948.583333333336</v>
      </c>
      <c r="E1349" t="s">
        <v>86</v>
      </c>
      <c r="F1349" t="s">
        <v>73</v>
      </c>
      <c r="G1349" t="s">
        <v>39</v>
      </c>
    </row>
    <row r="1350" spans="2:7">
      <c r="B1350" t="s">
        <v>282</v>
      </c>
      <c r="C1350" s="2" t="s">
        <v>74</v>
      </c>
      <c r="D1350" s="3">
        <v>44948.6875</v>
      </c>
      <c r="E1350" t="s">
        <v>55</v>
      </c>
      <c r="F1350" t="s">
        <v>10</v>
      </c>
      <c r="G1350" t="s">
        <v>53</v>
      </c>
    </row>
    <row r="1351" spans="2:7">
      <c r="B1351" t="s">
        <v>274</v>
      </c>
      <c r="C1351" s="2" t="s">
        <v>74</v>
      </c>
      <c r="D1351" s="3">
        <v>44949.833333333336</v>
      </c>
      <c r="E1351" t="s">
        <v>8</v>
      </c>
      <c r="F1351" t="s">
        <v>9</v>
      </c>
      <c r="G1351" t="s">
        <v>33</v>
      </c>
    </row>
    <row r="1352" spans="2:7">
      <c r="B1352" t="s">
        <v>290</v>
      </c>
      <c r="C1352" s="2" t="s">
        <v>80</v>
      </c>
      <c r="D1352" s="3">
        <v>44960.833333333336</v>
      </c>
      <c r="E1352" t="s">
        <v>63</v>
      </c>
      <c r="F1352" t="s">
        <v>43</v>
      </c>
      <c r="G1352" t="s">
        <v>9</v>
      </c>
    </row>
    <row r="1353" spans="2:7">
      <c r="B1353" t="s">
        <v>283</v>
      </c>
      <c r="C1353" s="2" t="s">
        <v>80</v>
      </c>
      <c r="D1353" s="3">
        <v>44961.520833333336</v>
      </c>
      <c r="E1353" t="s">
        <v>47</v>
      </c>
      <c r="F1353" t="s">
        <v>34</v>
      </c>
      <c r="G1353" t="s">
        <v>10</v>
      </c>
    </row>
    <row r="1354" spans="2:7">
      <c r="B1354" t="s">
        <v>291</v>
      </c>
      <c r="C1354" s="2" t="s">
        <v>80</v>
      </c>
      <c r="D1354" s="3">
        <v>44961.625</v>
      </c>
      <c r="E1354" t="s">
        <v>69</v>
      </c>
      <c r="F1354" t="s">
        <v>70</v>
      </c>
      <c r="G1354" t="s">
        <v>30</v>
      </c>
    </row>
    <row r="1355" spans="2:7">
      <c r="B1355" t="s">
        <v>288</v>
      </c>
      <c r="C1355" s="2" t="s">
        <v>80</v>
      </c>
      <c r="D1355" s="3">
        <v>44961.625</v>
      </c>
      <c r="E1355" t="s">
        <v>460</v>
      </c>
      <c r="F1355" t="s">
        <v>461</v>
      </c>
      <c r="G1355" t="s">
        <v>15</v>
      </c>
    </row>
    <row r="1356" spans="2:7">
      <c r="B1356" t="s">
        <v>289</v>
      </c>
      <c r="C1356" s="2" t="s">
        <v>80</v>
      </c>
      <c r="D1356" s="3">
        <v>44961.625</v>
      </c>
      <c r="E1356" t="s">
        <v>41</v>
      </c>
      <c r="F1356" t="s">
        <v>42</v>
      </c>
      <c r="G1356" t="s">
        <v>472</v>
      </c>
    </row>
    <row r="1357" spans="2:7">
      <c r="B1357" t="s">
        <v>284</v>
      </c>
      <c r="C1357" s="2" t="s">
        <v>80</v>
      </c>
      <c r="D1357" s="3">
        <v>44961.625</v>
      </c>
      <c r="E1357" t="s">
        <v>52</v>
      </c>
      <c r="F1357" t="s">
        <v>53</v>
      </c>
      <c r="G1357" t="s">
        <v>14</v>
      </c>
    </row>
    <row r="1358" spans="2:7">
      <c r="B1358" t="s">
        <v>292</v>
      </c>
      <c r="C1358" s="2" t="s">
        <v>80</v>
      </c>
      <c r="D1358" s="3">
        <v>44961.625</v>
      </c>
      <c r="E1358" t="s">
        <v>72</v>
      </c>
      <c r="F1358" t="s">
        <v>39</v>
      </c>
      <c r="G1358" t="s">
        <v>19</v>
      </c>
    </row>
    <row r="1359" spans="2:7">
      <c r="B1359" t="s">
        <v>285</v>
      </c>
      <c r="C1359" s="2" t="s">
        <v>80</v>
      </c>
      <c r="D1359" s="3">
        <v>44961.729166666664</v>
      </c>
      <c r="E1359" t="s">
        <v>61</v>
      </c>
      <c r="F1359" t="s">
        <v>25</v>
      </c>
      <c r="G1359" t="s">
        <v>24</v>
      </c>
    </row>
    <row r="1360" spans="2:7">
      <c r="B1360" t="s">
        <v>287</v>
      </c>
      <c r="C1360" s="2" t="s">
        <v>80</v>
      </c>
      <c r="D1360" s="3">
        <v>44962.583333333336</v>
      </c>
      <c r="E1360" t="s">
        <v>474</v>
      </c>
      <c r="F1360" t="s">
        <v>473</v>
      </c>
      <c r="G1360" t="s">
        <v>20</v>
      </c>
    </row>
    <row r="1361" spans="2:7">
      <c r="B1361" t="s">
        <v>293</v>
      </c>
      <c r="C1361" s="2" t="s">
        <v>80</v>
      </c>
      <c r="D1361" s="3">
        <v>44962.6875</v>
      </c>
      <c r="E1361" t="s">
        <v>32</v>
      </c>
      <c r="F1361" t="s">
        <v>33</v>
      </c>
      <c r="G1361" t="s">
        <v>73</v>
      </c>
    </row>
    <row r="1362" spans="2:7">
      <c r="B1362" t="s">
        <v>300</v>
      </c>
      <c r="C1362" s="2" t="s">
        <v>76</v>
      </c>
      <c r="D1362" s="3">
        <v>44968.520833333336</v>
      </c>
      <c r="E1362" t="s">
        <v>23</v>
      </c>
      <c r="F1362" t="s">
        <v>24</v>
      </c>
      <c r="G1362" t="s">
        <v>43</v>
      </c>
    </row>
    <row r="1363" spans="2:7">
      <c r="B1363" t="s">
        <v>295</v>
      </c>
      <c r="C1363" s="2" t="s">
        <v>76</v>
      </c>
      <c r="D1363" s="3">
        <v>44968.625</v>
      </c>
      <c r="E1363" t="s">
        <v>55</v>
      </c>
      <c r="F1363" t="s">
        <v>10</v>
      </c>
      <c r="G1363" t="s">
        <v>461</v>
      </c>
    </row>
    <row r="1364" spans="2:7">
      <c r="B1364" t="s">
        <v>297</v>
      </c>
      <c r="C1364" s="2" t="s">
        <v>76</v>
      </c>
      <c r="D1364" s="3">
        <v>44968.625</v>
      </c>
      <c r="E1364" t="s">
        <v>13</v>
      </c>
      <c r="F1364" t="s">
        <v>14</v>
      </c>
      <c r="G1364" t="s">
        <v>42</v>
      </c>
    </row>
    <row r="1365" spans="2:7">
      <c r="B1365" t="s">
        <v>303</v>
      </c>
      <c r="C1365" s="2" t="s">
        <v>76</v>
      </c>
      <c r="D1365" s="3">
        <v>44968.625</v>
      </c>
      <c r="E1365" t="s">
        <v>8</v>
      </c>
      <c r="F1365" t="s">
        <v>9</v>
      </c>
      <c r="G1365" t="s">
        <v>473</v>
      </c>
    </row>
    <row r="1366" spans="2:7">
      <c r="B1366" t="s">
        <v>298</v>
      </c>
      <c r="C1366" s="2" t="s">
        <v>76</v>
      </c>
      <c r="D1366" s="3">
        <v>44968.625</v>
      </c>
      <c r="E1366" t="s">
        <v>65</v>
      </c>
      <c r="F1366" t="s">
        <v>30</v>
      </c>
      <c r="G1366" t="s">
        <v>33</v>
      </c>
    </row>
    <row r="1367" spans="2:7">
      <c r="B1367" t="s">
        <v>299</v>
      </c>
      <c r="C1367" s="2" t="s">
        <v>76</v>
      </c>
      <c r="D1367" s="3">
        <v>44968.625</v>
      </c>
      <c r="E1367" t="s">
        <v>58</v>
      </c>
      <c r="F1367" t="s">
        <v>15</v>
      </c>
      <c r="G1367" t="s">
        <v>39</v>
      </c>
    </row>
    <row r="1368" spans="2:7">
      <c r="B1368" t="s">
        <v>294</v>
      </c>
      <c r="C1368" s="2" t="s">
        <v>76</v>
      </c>
      <c r="D1368" s="3">
        <v>44968.729166666664</v>
      </c>
      <c r="E1368" t="s">
        <v>471</v>
      </c>
      <c r="F1368" t="s">
        <v>472</v>
      </c>
      <c r="G1368" t="s">
        <v>25</v>
      </c>
    </row>
    <row r="1369" spans="2:7">
      <c r="B1369" t="s">
        <v>301</v>
      </c>
      <c r="C1369" s="2" t="s">
        <v>76</v>
      </c>
      <c r="D1369" s="3">
        <v>44969.583333333336</v>
      </c>
      <c r="E1369" t="s">
        <v>50</v>
      </c>
      <c r="F1369" t="s">
        <v>20</v>
      </c>
      <c r="G1369" t="s">
        <v>53</v>
      </c>
    </row>
    <row r="1370" spans="2:7">
      <c r="B1370" t="s">
        <v>302</v>
      </c>
      <c r="C1370" s="2" t="s">
        <v>76</v>
      </c>
      <c r="D1370" s="3">
        <v>44969.6875</v>
      </c>
      <c r="E1370" t="s">
        <v>86</v>
      </c>
      <c r="F1370" t="s">
        <v>73</v>
      </c>
      <c r="G1370" t="s">
        <v>70</v>
      </c>
    </row>
    <row r="1371" spans="2:7">
      <c r="B1371" t="s">
        <v>296</v>
      </c>
      <c r="C1371" s="2" t="s">
        <v>76</v>
      </c>
      <c r="D1371" s="3">
        <v>44970.833333333336</v>
      </c>
      <c r="E1371" t="s">
        <v>18</v>
      </c>
      <c r="F1371" t="s">
        <v>19</v>
      </c>
      <c r="G1371" t="s">
        <v>34</v>
      </c>
    </row>
    <row r="1372" spans="2:7">
      <c r="B1372" t="s">
        <v>310</v>
      </c>
      <c r="C1372" s="2" t="s">
        <v>89</v>
      </c>
      <c r="D1372" s="3">
        <v>44975.520833333336</v>
      </c>
      <c r="E1372" t="s">
        <v>69</v>
      </c>
      <c r="F1372" t="s">
        <v>70</v>
      </c>
      <c r="G1372" t="s">
        <v>10</v>
      </c>
    </row>
    <row r="1373" spans="2:7">
      <c r="B1373" t="s">
        <v>307</v>
      </c>
      <c r="C1373" s="2" t="s">
        <v>89</v>
      </c>
      <c r="D1373" s="3">
        <v>44975.625</v>
      </c>
      <c r="E1373" t="s">
        <v>460</v>
      </c>
      <c r="F1373" t="s">
        <v>461</v>
      </c>
      <c r="G1373" t="s">
        <v>14</v>
      </c>
    </row>
    <row r="1374" spans="2:7">
      <c r="B1374" t="s">
        <v>313</v>
      </c>
      <c r="C1374" s="2" t="s">
        <v>89</v>
      </c>
      <c r="D1374" s="3">
        <v>44975.625</v>
      </c>
      <c r="E1374" t="s">
        <v>41</v>
      </c>
      <c r="F1374" t="s">
        <v>42</v>
      </c>
      <c r="G1374" t="s">
        <v>9</v>
      </c>
    </row>
    <row r="1375" spans="2:7">
      <c r="B1375" t="s">
        <v>305</v>
      </c>
      <c r="C1375" s="2" t="s">
        <v>89</v>
      </c>
      <c r="D1375" s="3">
        <v>44975.625</v>
      </c>
      <c r="E1375" t="s">
        <v>63</v>
      </c>
      <c r="F1375" t="s">
        <v>43</v>
      </c>
      <c r="G1375" t="s">
        <v>15</v>
      </c>
    </row>
    <row r="1376" spans="2:7">
      <c r="B1376" t="s">
        <v>311</v>
      </c>
      <c r="C1376" s="2" t="s">
        <v>89</v>
      </c>
      <c r="D1376" s="3">
        <v>44975.625</v>
      </c>
      <c r="E1376" t="s">
        <v>47</v>
      </c>
      <c r="F1376" t="s">
        <v>34</v>
      </c>
      <c r="G1376" t="s">
        <v>20</v>
      </c>
    </row>
    <row r="1377" spans="2:7">
      <c r="B1377" t="s">
        <v>308</v>
      </c>
      <c r="C1377" s="2" t="s">
        <v>89</v>
      </c>
      <c r="D1377" s="3">
        <v>44975.625</v>
      </c>
      <c r="E1377" t="s">
        <v>474</v>
      </c>
      <c r="F1377" t="s">
        <v>473</v>
      </c>
      <c r="G1377" t="s">
        <v>73</v>
      </c>
    </row>
    <row r="1378" spans="2:7">
      <c r="B1378" t="s">
        <v>312</v>
      </c>
      <c r="C1378" s="2" t="s">
        <v>89</v>
      </c>
      <c r="D1378" s="3">
        <v>44975.625</v>
      </c>
      <c r="E1378" t="s">
        <v>72</v>
      </c>
      <c r="F1378" t="s">
        <v>39</v>
      </c>
      <c r="G1378" t="s">
        <v>472</v>
      </c>
    </row>
    <row r="1379" spans="2:7">
      <c r="B1379" t="s">
        <v>306</v>
      </c>
      <c r="C1379" s="2" t="s">
        <v>89</v>
      </c>
      <c r="D1379" s="3">
        <v>44975.729166666664</v>
      </c>
      <c r="E1379" t="s">
        <v>61</v>
      </c>
      <c r="F1379" t="s">
        <v>25</v>
      </c>
      <c r="G1379" t="s">
        <v>19</v>
      </c>
    </row>
    <row r="1380" spans="2:7">
      <c r="B1380" t="s">
        <v>304</v>
      </c>
      <c r="C1380" s="2" t="s">
        <v>89</v>
      </c>
      <c r="D1380" s="3">
        <v>44976.583333333336</v>
      </c>
      <c r="E1380" t="s">
        <v>52</v>
      </c>
      <c r="F1380" t="s">
        <v>53</v>
      </c>
      <c r="G1380" t="s">
        <v>30</v>
      </c>
    </row>
    <row r="1381" spans="2:7">
      <c r="B1381" t="s">
        <v>309</v>
      </c>
      <c r="C1381" s="2" t="s">
        <v>89</v>
      </c>
      <c r="D1381" s="3">
        <v>44976.6875</v>
      </c>
      <c r="E1381" t="s">
        <v>32</v>
      </c>
      <c r="F1381" t="s">
        <v>33</v>
      </c>
      <c r="G1381" t="s">
        <v>24</v>
      </c>
    </row>
    <row r="1382" spans="2:7">
      <c r="B1382" t="s">
        <v>318</v>
      </c>
      <c r="C1382" s="2" t="s">
        <v>90</v>
      </c>
      <c r="D1382" s="3">
        <v>44981.833333333336</v>
      </c>
      <c r="E1382" t="s">
        <v>8</v>
      </c>
      <c r="F1382" t="s">
        <v>9</v>
      </c>
      <c r="G1382" t="s">
        <v>39</v>
      </c>
    </row>
    <row r="1383" spans="2:7">
      <c r="B1383" t="s">
        <v>317</v>
      </c>
      <c r="C1383" s="2" t="s">
        <v>90</v>
      </c>
      <c r="D1383" s="3">
        <v>44982.520833333336</v>
      </c>
      <c r="E1383" t="s">
        <v>61</v>
      </c>
      <c r="F1383" t="s">
        <v>25</v>
      </c>
      <c r="G1383" t="s">
        <v>42</v>
      </c>
    </row>
    <row r="1384" spans="2:7">
      <c r="B1384" t="s">
        <v>325</v>
      </c>
      <c r="C1384" s="2" t="s">
        <v>90</v>
      </c>
      <c r="D1384" s="3">
        <v>44982.625</v>
      </c>
      <c r="E1384" t="s">
        <v>47</v>
      </c>
      <c r="F1384" t="s">
        <v>34</v>
      </c>
      <c r="G1384" t="s">
        <v>70</v>
      </c>
    </row>
    <row r="1385" spans="2:7">
      <c r="B1385" t="s">
        <v>320</v>
      </c>
      <c r="C1385" s="2" t="s">
        <v>90</v>
      </c>
      <c r="D1385" s="3">
        <v>44982.625</v>
      </c>
      <c r="E1385" t="s">
        <v>50</v>
      </c>
      <c r="F1385" t="s">
        <v>20</v>
      </c>
      <c r="G1385" t="s">
        <v>15</v>
      </c>
    </row>
    <row r="1386" spans="2:7">
      <c r="B1386" t="s">
        <v>319</v>
      </c>
      <c r="C1386" s="2" t="s">
        <v>90</v>
      </c>
      <c r="D1386" s="3">
        <v>44982.625</v>
      </c>
      <c r="E1386" t="s">
        <v>65</v>
      </c>
      <c r="F1386" t="s">
        <v>30</v>
      </c>
      <c r="G1386" t="s">
        <v>10</v>
      </c>
    </row>
    <row r="1387" spans="2:7">
      <c r="B1387" t="s">
        <v>316</v>
      </c>
      <c r="C1387" s="2" t="s">
        <v>90</v>
      </c>
      <c r="D1387" s="3">
        <v>44982.625</v>
      </c>
      <c r="E1387" t="s">
        <v>23</v>
      </c>
      <c r="F1387" t="s">
        <v>24</v>
      </c>
      <c r="G1387" t="s">
        <v>473</v>
      </c>
    </row>
    <row r="1388" spans="2:7">
      <c r="B1388" t="s">
        <v>323</v>
      </c>
      <c r="C1388" s="2" t="s">
        <v>90</v>
      </c>
      <c r="D1388" s="3">
        <v>44982.729166666664</v>
      </c>
      <c r="E1388" t="s">
        <v>471</v>
      </c>
      <c r="F1388" t="s">
        <v>472</v>
      </c>
      <c r="G1388" t="s">
        <v>73</v>
      </c>
    </row>
    <row r="1389" spans="2:7">
      <c r="B1389" t="s">
        <v>322</v>
      </c>
      <c r="C1389" s="2" t="s">
        <v>90</v>
      </c>
      <c r="D1389" s="3">
        <v>44982.822916666664</v>
      </c>
      <c r="E1389" t="s">
        <v>13</v>
      </c>
      <c r="F1389" t="s">
        <v>14</v>
      </c>
      <c r="G1389" t="s">
        <v>19</v>
      </c>
    </row>
    <row r="1390" spans="2:7">
      <c r="B1390" t="s">
        <v>324</v>
      </c>
      <c r="C1390" s="2" t="s">
        <v>90</v>
      </c>
      <c r="D1390" s="3">
        <v>44983.5625</v>
      </c>
      <c r="E1390" t="s">
        <v>52</v>
      </c>
      <c r="F1390" t="s">
        <v>53</v>
      </c>
      <c r="G1390" t="s">
        <v>461</v>
      </c>
    </row>
    <row r="1391" spans="2:7">
      <c r="B1391" t="s">
        <v>321</v>
      </c>
      <c r="C1391" s="2" t="s">
        <v>90</v>
      </c>
      <c r="D1391" s="3">
        <v>44983.5625</v>
      </c>
      <c r="E1391" t="s">
        <v>32</v>
      </c>
      <c r="F1391" t="s">
        <v>33</v>
      </c>
      <c r="G1391" t="s">
        <v>43</v>
      </c>
    </row>
    <row r="1392" spans="2:7">
      <c r="B1392" t="s">
        <v>334</v>
      </c>
      <c r="C1392" s="2" t="s">
        <v>85</v>
      </c>
      <c r="D1392" s="3">
        <v>44989.625</v>
      </c>
      <c r="E1392" t="s">
        <v>55</v>
      </c>
      <c r="F1392" t="s">
        <v>10</v>
      </c>
      <c r="G1392" t="s">
        <v>472</v>
      </c>
    </row>
    <row r="1393" spans="2:7">
      <c r="B1393" t="s">
        <v>331</v>
      </c>
      <c r="C1393" s="2" t="s">
        <v>85</v>
      </c>
      <c r="D1393" s="3">
        <v>44989.625</v>
      </c>
      <c r="E1393" t="s">
        <v>69</v>
      </c>
      <c r="F1393" t="s">
        <v>70</v>
      </c>
      <c r="G1393" t="s">
        <v>14</v>
      </c>
    </row>
    <row r="1394" spans="2:7">
      <c r="B1394" t="s">
        <v>336</v>
      </c>
      <c r="C1394" s="2" t="s">
        <v>85</v>
      </c>
      <c r="D1394" s="3">
        <v>44989.625</v>
      </c>
      <c r="E1394" t="s">
        <v>460</v>
      </c>
      <c r="F1394" t="s">
        <v>461</v>
      </c>
      <c r="G1394" t="s">
        <v>9</v>
      </c>
    </row>
    <row r="1395" spans="2:7">
      <c r="B1395" t="s">
        <v>329</v>
      </c>
      <c r="C1395" s="2" t="s">
        <v>85</v>
      </c>
      <c r="D1395" s="3">
        <v>44989.625</v>
      </c>
      <c r="E1395" t="s">
        <v>41</v>
      </c>
      <c r="F1395" t="s">
        <v>42</v>
      </c>
      <c r="G1395" t="s">
        <v>24</v>
      </c>
    </row>
    <row r="1396" spans="2:7">
      <c r="B1396" t="s">
        <v>332</v>
      </c>
      <c r="C1396" s="2" t="s">
        <v>85</v>
      </c>
      <c r="D1396" s="3">
        <v>44989.625</v>
      </c>
      <c r="E1396" t="s">
        <v>63</v>
      </c>
      <c r="F1396" t="s">
        <v>43</v>
      </c>
      <c r="G1396" t="s">
        <v>20</v>
      </c>
    </row>
    <row r="1397" spans="2:7">
      <c r="B1397" t="s">
        <v>327</v>
      </c>
      <c r="C1397" s="2" t="s">
        <v>85</v>
      </c>
      <c r="D1397" s="3">
        <v>44989.625</v>
      </c>
      <c r="E1397" t="s">
        <v>18</v>
      </c>
      <c r="F1397" t="s">
        <v>19</v>
      </c>
      <c r="G1397" t="s">
        <v>53</v>
      </c>
    </row>
    <row r="1398" spans="2:7">
      <c r="B1398" t="s">
        <v>330</v>
      </c>
      <c r="C1398" s="2" t="s">
        <v>85</v>
      </c>
      <c r="D1398" s="3">
        <v>44989.625</v>
      </c>
      <c r="E1398" t="s">
        <v>86</v>
      </c>
      <c r="F1398" t="s">
        <v>73</v>
      </c>
      <c r="G1398" t="s">
        <v>25</v>
      </c>
    </row>
    <row r="1399" spans="2:7">
      <c r="B1399" t="s">
        <v>335</v>
      </c>
      <c r="C1399" s="2" t="s">
        <v>85</v>
      </c>
      <c r="D1399" s="3">
        <v>44989.625</v>
      </c>
      <c r="E1399" t="s">
        <v>474</v>
      </c>
      <c r="F1399" t="s">
        <v>473</v>
      </c>
      <c r="G1399" t="s">
        <v>34</v>
      </c>
    </row>
    <row r="1400" spans="2:7">
      <c r="B1400" t="s">
        <v>333</v>
      </c>
      <c r="C1400" s="2" t="s">
        <v>85</v>
      </c>
      <c r="D1400" s="3">
        <v>44989.625</v>
      </c>
      <c r="E1400" t="s">
        <v>58</v>
      </c>
      <c r="F1400" t="s">
        <v>15</v>
      </c>
      <c r="G1400" t="s">
        <v>30</v>
      </c>
    </row>
    <row r="1401" spans="2:7">
      <c r="B1401" t="s">
        <v>328</v>
      </c>
      <c r="C1401" s="2" t="s">
        <v>85</v>
      </c>
      <c r="D1401" s="3">
        <v>44989.625</v>
      </c>
      <c r="E1401" t="s">
        <v>72</v>
      </c>
      <c r="F1401" t="s">
        <v>39</v>
      </c>
      <c r="G1401" t="s">
        <v>33</v>
      </c>
    </row>
    <row r="1402" spans="2:7">
      <c r="B1402" t="s">
        <v>346</v>
      </c>
      <c r="C1402" s="2" t="s">
        <v>82</v>
      </c>
      <c r="D1402" s="3">
        <v>44996.625</v>
      </c>
      <c r="E1402" t="s">
        <v>471</v>
      </c>
      <c r="F1402" t="s">
        <v>472</v>
      </c>
      <c r="G1402" t="s">
        <v>19</v>
      </c>
    </row>
    <row r="1403" spans="2:7">
      <c r="B1403" t="s">
        <v>347</v>
      </c>
      <c r="C1403" s="2" t="s">
        <v>82</v>
      </c>
      <c r="D1403" s="3">
        <v>44996.625</v>
      </c>
      <c r="E1403" t="s">
        <v>13</v>
      </c>
      <c r="F1403" t="s">
        <v>14</v>
      </c>
      <c r="G1403" t="s">
        <v>73</v>
      </c>
    </row>
    <row r="1404" spans="2:7">
      <c r="B1404" t="s">
        <v>344</v>
      </c>
      <c r="C1404" s="2" t="s">
        <v>82</v>
      </c>
      <c r="D1404" s="3">
        <v>44996.625</v>
      </c>
      <c r="E1404" t="s">
        <v>47</v>
      </c>
      <c r="F1404" t="s">
        <v>34</v>
      </c>
      <c r="G1404" t="s">
        <v>461</v>
      </c>
    </row>
    <row r="1405" spans="2:7">
      <c r="B1405" t="s">
        <v>352</v>
      </c>
      <c r="C1405" s="2" t="s">
        <v>82</v>
      </c>
      <c r="D1405" s="3">
        <v>44996.625</v>
      </c>
      <c r="E1405" t="s">
        <v>8</v>
      </c>
      <c r="F1405" t="s">
        <v>9</v>
      </c>
      <c r="G1405" t="s">
        <v>10</v>
      </c>
    </row>
    <row r="1406" spans="2:7">
      <c r="B1406" t="s">
        <v>349</v>
      </c>
      <c r="C1406" s="2" t="s">
        <v>82</v>
      </c>
      <c r="D1406" s="3">
        <v>44996.625</v>
      </c>
      <c r="E1406" t="s">
        <v>50</v>
      </c>
      <c r="F1406" t="s">
        <v>20</v>
      </c>
      <c r="G1406" t="s">
        <v>42</v>
      </c>
    </row>
    <row r="1407" spans="2:7">
      <c r="B1407" t="s">
        <v>350</v>
      </c>
      <c r="C1407" s="2" t="s">
        <v>82</v>
      </c>
      <c r="D1407" s="3">
        <v>44996.625</v>
      </c>
      <c r="E1407" t="s">
        <v>65</v>
      </c>
      <c r="F1407" t="s">
        <v>30</v>
      </c>
      <c r="G1407" t="s">
        <v>43</v>
      </c>
    </row>
    <row r="1408" spans="2:7">
      <c r="B1408" t="s">
        <v>345</v>
      </c>
      <c r="C1408" s="2" t="s">
        <v>82</v>
      </c>
      <c r="D1408" s="3">
        <v>44996.625</v>
      </c>
      <c r="E1408" t="s">
        <v>52</v>
      </c>
      <c r="F1408" t="s">
        <v>53</v>
      </c>
      <c r="G1408" t="s">
        <v>15</v>
      </c>
    </row>
    <row r="1409" spans="2:7">
      <c r="B1409" t="s">
        <v>351</v>
      </c>
      <c r="C1409" s="2" t="s">
        <v>82</v>
      </c>
      <c r="D1409" s="3">
        <v>44996.625</v>
      </c>
      <c r="E1409" t="s">
        <v>61</v>
      </c>
      <c r="F1409" t="s">
        <v>25</v>
      </c>
      <c r="G1409" t="s">
        <v>39</v>
      </c>
    </row>
    <row r="1410" spans="2:7">
      <c r="B1410" t="s">
        <v>348</v>
      </c>
      <c r="C1410" s="2" t="s">
        <v>82</v>
      </c>
      <c r="D1410" s="3">
        <v>44996.625</v>
      </c>
      <c r="E1410" t="s">
        <v>32</v>
      </c>
      <c r="F1410" t="s">
        <v>33</v>
      </c>
      <c r="G1410" t="s">
        <v>473</v>
      </c>
    </row>
    <row r="1411" spans="2:7">
      <c r="B1411" t="s">
        <v>353</v>
      </c>
      <c r="C1411" s="2" t="s">
        <v>82</v>
      </c>
      <c r="D1411" s="3">
        <v>44996.625</v>
      </c>
      <c r="E1411" t="s">
        <v>23</v>
      </c>
      <c r="F1411" t="s">
        <v>24</v>
      </c>
      <c r="G1411" t="s">
        <v>70</v>
      </c>
    </row>
    <row r="1412" spans="2:7">
      <c r="B1412" t="s">
        <v>362</v>
      </c>
      <c r="C1412" s="2" t="s">
        <v>83</v>
      </c>
      <c r="D1412" s="3">
        <v>45003.625</v>
      </c>
      <c r="E1412" t="s">
        <v>55</v>
      </c>
      <c r="F1412" t="s">
        <v>10</v>
      </c>
      <c r="G1412" t="s">
        <v>14</v>
      </c>
    </row>
    <row r="1413" spans="2:7">
      <c r="B1413" t="s">
        <v>357</v>
      </c>
      <c r="C1413" s="2" t="s">
        <v>83</v>
      </c>
      <c r="D1413" s="3">
        <v>45003.625</v>
      </c>
      <c r="E1413" t="s">
        <v>69</v>
      </c>
      <c r="F1413" t="s">
        <v>70</v>
      </c>
      <c r="G1413" t="s">
        <v>472</v>
      </c>
    </row>
    <row r="1414" spans="2:7">
      <c r="B1414" t="s">
        <v>358</v>
      </c>
      <c r="C1414" s="2" t="s">
        <v>83</v>
      </c>
      <c r="D1414" s="3">
        <v>45003.625</v>
      </c>
      <c r="E1414" t="s">
        <v>460</v>
      </c>
      <c r="F1414" t="s">
        <v>461</v>
      </c>
      <c r="G1414" t="s">
        <v>30</v>
      </c>
    </row>
    <row r="1415" spans="2:7">
      <c r="B1415" t="s">
        <v>359</v>
      </c>
      <c r="C1415" s="2" t="s">
        <v>83</v>
      </c>
      <c r="D1415" s="3">
        <v>45003.625</v>
      </c>
      <c r="E1415" t="s">
        <v>41</v>
      </c>
      <c r="F1415" t="s">
        <v>42</v>
      </c>
      <c r="G1415" t="s">
        <v>53</v>
      </c>
    </row>
    <row r="1416" spans="2:7">
      <c r="B1416" t="s">
        <v>356</v>
      </c>
      <c r="C1416" s="2" t="s">
        <v>83</v>
      </c>
      <c r="D1416" s="3">
        <v>45003.625</v>
      </c>
      <c r="E1416" t="s">
        <v>63</v>
      </c>
      <c r="F1416" t="s">
        <v>43</v>
      </c>
      <c r="G1416" t="s">
        <v>34</v>
      </c>
    </row>
    <row r="1417" spans="2:7">
      <c r="B1417" t="s">
        <v>361</v>
      </c>
      <c r="C1417" s="2" t="s">
        <v>83</v>
      </c>
      <c r="D1417" s="3">
        <v>45003.625</v>
      </c>
      <c r="E1417" t="s">
        <v>18</v>
      </c>
      <c r="F1417" t="s">
        <v>19</v>
      </c>
      <c r="G1417" t="s">
        <v>9</v>
      </c>
    </row>
    <row r="1418" spans="2:7">
      <c r="B1418" t="s">
        <v>363</v>
      </c>
      <c r="C1418" s="2" t="s">
        <v>83</v>
      </c>
      <c r="D1418" s="3">
        <v>45003.625</v>
      </c>
      <c r="E1418" t="s">
        <v>86</v>
      </c>
      <c r="F1418" t="s">
        <v>73</v>
      </c>
      <c r="G1418" t="s">
        <v>24</v>
      </c>
    </row>
    <row r="1419" spans="2:7">
      <c r="B1419" t="s">
        <v>355</v>
      </c>
      <c r="C1419" s="2" t="s">
        <v>83</v>
      </c>
      <c r="D1419" s="3">
        <v>45003.625</v>
      </c>
      <c r="E1419" t="s">
        <v>474</v>
      </c>
      <c r="F1419" t="s">
        <v>473</v>
      </c>
      <c r="G1419" t="s">
        <v>25</v>
      </c>
    </row>
    <row r="1420" spans="2:7">
      <c r="B1420" t="s">
        <v>360</v>
      </c>
      <c r="C1420" s="2" t="s">
        <v>83</v>
      </c>
      <c r="D1420" s="3">
        <v>45003.625</v>
      </c>
      <c r="E1420" t="s">
        <v>58</v>
      </c>
      <c r="F1420" t="s">
        <v>15</v>
      </c>
      <c r="G1420" t="s">
        <v>33</v>
      </c>
    </row>
    <row r="1421" spans="2:7">
      <c r="B1421" t="s">
        <v>364</v>
      </c>
      <c r="C1421" s="2" t="s">
        <v>83</v>
      </c>
      <c r="D1421" s="3">
        <v>45003.625</v>
      </c>
      <c r="E1421" t="s">
        <v>72</v>
      </c>
      <c r="F1421" t="s">
        <v>39</v>
      </c>
      <c r="G1421" t="s">
        <v>20</v>
      </c>
    </row>
    <row r="1422" spans="2:7">
      <c r="B1422" t="s">
        <v>366</v>
      </c>
      <c r="C1422" s="2" t="s">
        <v>78</v>
      </c>
      <c r="D1422" s="3">
        <v>45017.583333333336</v>
      </c>
      <c r="E1422" t="s">
        <v>471</v>
      </c>
      <c r="F1422" t="s">
        <v>472</v>
      </c>
      <c r="G1422" t="s">
        <v>9</v>
      </c>
    </row>
    <row r="1423" spans="2:7">
      <c r="B1423" t="s">
        <v>338</v>
      </c>
      <c r="C1423" s="2" t="s">
        <v>78</v>
      </c>
      <c r="D1423" s="3">
        <v>45017.583333333336</v>
      </c>
      <c r="E1423" t="s">
        <v>55</v>
      </c>
      <c r="F1423" t="s">
        <v>10</v>
      </c>
      <c r="G1423" t="s">
        <v>20</v>
      </c>
    </row>
    <row r="1424" spans="2:7">
      <c r="B1424" t="s">
        <v>340</v>
      </c>
      <c r="C1424" s="2" t="s">
        <v>78</v>
      </c>
      <c r="D1424" s="3">
        <v>45017.583333333336</v>
      </c>
      <c r="E1424" t="s">
        <v>41</v>
      </c>
      <c r="F1424" t="s">
        <v>42</v>
      </c>
      <c r="G1424" t="s">
        <v>461</v>
      </c>
    </row>
    <row r="1425" spans="2:7">
      <c r="B1425" t="s">
        <v>365</v>
      </c>
      <c r="C1425" s="2" t="s">
        <v>78</v>
      </c>
      <c r="D1425" s="3">
        <v>45017.583333333336</v>
      </c>
      <c r="E1425" t="s">
        <v>63</v>
      </c>
      <c r="F1425" t="s">
        <v>43</v>
      </c>
      <c r="G1425" t="s">
        <v>70</v>
      </c>
    </row>
    <row r="1426" spans="2:7">
      <c r="B1426" t="s">
        <v>343</v>
      </c>
      <c r="C1426" s="2" t="s">
        <v>78</v>
      </c>
      <c r="D1426" s="3">
        <v>45017.583333333336</v>
      </c>
      <c r="E1426" t="s">
        <v>13</v>
      </c>
      <c r="F1426" t="s">
        <v>14</v>
      </c>
      <c r="G1426" t="s">
        <v>30</v>
      </c>
    </row>
    <row r="1427" spans="2:7">
      <c r="B1427" t="s">
        <v>337</v>
      </c>
      <c r="C1427" s="2" t="s">
        <v>78</v>
      </c>
      <c r="D1427" s="3">
        <v>45017.583333333336</v>
      </c>
      <c r="E1427" t="s">
        <v>47</v>
      </c>
      <c r="F1427" t="s">
        <v>34</v>
      </c>
      <c r="G1427" t="s">
        <v>33</v>
      </c>
    </row>
    <row r="1428" spans="2:7">
      <c r="B1428" t="s">
        <v>339</v>
      </c>
      <c r="C1428" s="2" t="s">
        <v>78</v>
      </c>
      <c r="D1428" s="3">
        <v>45017.583333333336</v>
      </c>
      <c r="E1428" t="s">
        <v>86</v>
      </c>
      <c r="F1428" t="s">
        <v>73</v>
      </c>
      <c r="G1428" t="s">
        <v>19</v>
      </c>
    </row>
    <row r="1429" spans="2:7">
      <c r="B1429" t="s">
        <v>396</v>
      </c>
      <c r="C1429" s="2" t="s">
        <v>78</v>
      </c>
      <c r="D1429" s="3">
        <v>45017.583333333336</v>
      </c>
      <c r="E1429" t="s">
        <v>61</v>
      </c>
      <c r="F1429" t="s">
        <v>25</v>
      </c>
      <c r="G1429" t="s">
        <v>53</v>
      </c>
    </row>
    <row r="1430" spans="2:7">
      <c r="B1430" t="s">
        <v>341</v>
      </c>
      <c r="C1430" s="2" t="s">
        <v>78</v>
      </c>
      <c r="D1430" s="3">
        <v>45017.583333333336</v>
      </c>
      <c r="E1430" t="s">
        <v>474</v>
      </c>
      <c r="F1430" t="s">
        <v>473</v>
      </c>
      <c r="G1430" t="s">
        <v>39</v>
      </c>
    </row>
    <row r="1431" spans="2:7">
      <c r="B1431" t="s">
        <v>367</v>
      </c>
      <c r="C1431" s="2" t="s">
        <v>78</v>
      </c>
      <c r="D1431" s="3">
        <v>45017.583333333336</v>
      </c>
      <c r="E1431" t="s">
        <v>23</v>
      </c>
      <c r="F1431" t="s">
        <v>24</v>
      </c>
      <c r="G1431" t="s">
        <v>15</v>
      </c>
    </row>
    <row r="1432" spans="2:7">
      <c r="B1432" t="s">
        <v>372</v>
      </c>
      <c r="C1432" s="2" t="s">
        <v>87</v>
      </c>
      <c r="D1432" s="3">
        <v>45024.583333333336</v>
      </c>
      <c r="E1432" t="s">
        <v>69</v>
      </c>
      <c r="F1432" t="s">
        <v>70</v>
      </c>
      <c r="G1432" t="s">
        <v>473</v>
      </c>
    </row>
    <row r="1433" spans="2:7">
      <c r="B1433" t="s">
        <v>375</v>
      </c>
      <c r="C1433" s="2" t="s">
        <v>87</v>
      </c>
      <c r="D1433" s="3">
        <v>45024.583333333336</v>
      </c>
      <c r="E1433" t="s">
        <v>460</v>
      </c>
      <c r="F1433" t="s">
        <v>461</v>
      </c>
      <c r="G1433" t="s">
        <v>25</v>
      </c>
    </row>
    <row r="1434" spans="2:7">
      <c r="B1434" t="s">
        <v>369</v>
      </c>
      <c r="C1434" s="2" t="s">
        <v>87</v>
      </c>
      <c r="D1434" s="3">
        <v>45024.583333333336</v>
      </c>
      <c r="E1434" t="s">
        <v>8</v>
      </c>
      <c r="F1434" t="s">
        <v>9</v>
      </c>
      <c r="G1434" t="s">
        <v>24</v>
      </c>
    </row>
    <row r="1435" spans="2:7">
      <c r="B1435" t="s">
        <v>377</v>
      </c>
      <c r="C1435" s="2" t="s">
        <v>87</v>
      </c>
      <c r="D1435" s="3">
        <v>45024.583333333336</v>
      </c>
      <c r="E1435" t="s">
        <v>50</v>
      </c>
      <c r="F1435" t="s">
        <v>20</v>
      </c>
      <c r="G1435" t="s">
        <v>14</v>
      </c>
    </row>
    <row r="1436" spans="2:7">
      <c r="B1436" t="s">
        <v>370</v>
      </c>
      <c r="C1436" s="2" t="s">
        <v>87</v>
      </c>
      <c r="D1436" s="3">
        <v>45024.583333333336</v>
      </c>
      <c r="E1436" t="s">
        <v>65</v>
      </c>
      <c r="F1436" t="s">
        <v>30</v>
      </c>
      <c r="G1436" t="s">
        <v>472</v>
      </c>
    </row>
    <row r="1437" spans="2:7">
      <c r="B1437" t="s">
        <v>371</v>
      </c>
      <c r="C1437" s="2" t="s">
        <v>87</v>
      </c>
      <c r="D1437" s="3">
        <v>45024.583333333336</v>
      </c>
      <c r="E1437" t="s">
        <v>18</v>
      </c>
      <c r="F1437" t="s">
        <v>19</v>
      </c>
      <c r="G1437" t="s">
        <v>10</v>
      </c>
    </row>
    <row r="1438" spans="2:7">
      <c r="B1438" t="s">
        <v>376</v>
      </c>
      <c r="C1438" s="2" t="s">
        <v>87</v>
      </c>
      <c r="D1438" s="3">
        <v>45024.583333333336</v>
      </c>
      <c r="E1438" t="s">
        <v>52</v>
      </c>
      <c r="F1438" t="s">
        <v>53</v>
      </c>
      <c r="G1438" t="s">
        <v>34</v>
      </c>
    </row>
    <row r="1439" spans="2:7">
      <c r="B1439" t="s">
        <v>374</v>
      </c>
      <c r="C1439" s="2" t="s">
        <v>87</v>
      </c>
      <c r="D1439" s="3">
        <v>45024.583333333336</v>
      </c>
      <c r="E1439" t="s">
        <v>58</v>
      </c>
      <c r="F1439" t="s">
        <v>15</v>
      </c>
      <c r="G1439" t="s">
        <v>73</v>
      </c>
    </row>
    <row r="1440" spans="2:7">
      <c r="B1440" t="s">
        <v>373</v>
      </c>
      <c r="C1440" s="2" t="s">
        <v>87</v>
      </c>
      <c r="D1440" s="3">
        <v>45024.583333333336</v>
      </c>
      <c r="E1440" t="s">
        <v>32</v>
      </c>
      <c r="F1440" t="s">
        <v>33</v>
      </c>
      <c r="G1440" t="s">
        <v>42</v>
      </c>
    </row>
    <row r="1441" spans="2:7">
      <c r="B1441" t="s">
        <v>378</v>
      </c>
      <c r="C1441" s="2" t="s">
        <v>87</v>
      </c>
      <c r="D1441" s="3">
        <v>45024.583333333336</v>
      </c>
      <c r="E1441" t="s">
        <v>72</v>
      </c>
      <c r="F1441" t="s">
        <v>39</v>
      </c>
      <c r="G1441" t="s">
        <v>43</v>
      </c>
    </row>
    <row r="1442" spans="2:7">
      <c r="B1442" t="s">
        <v>388</v>
      </c>
      <c r="C1442" s="2" t="s">
        <v>99</v>
      </c>
      <c r="D1442" s="3">
        <v>45031.583333333336</v>
      </c>
      <c r="E1442" t="s">
        <v>69</v>
      </c>
      <c r="F1442" t="s">
        <v>70</v>
      </c>
      <c r="G1442" t="s">
        <v>25</v>
      </c>
    </row>
    <row r="1443" spans="2:7">
      <c r="B1443" t="s">
        <v>383</v>
      </c>
      <c r="C1443" s="2" t="s">
        <v>99</v>
      </c>
      <c r="D1443" s="3">
        <v>45031.583333333336</v>
      </c>
      <c r="E1443" t="s">
        <v>63</v>
      </c>
      <c r="F1443" t="s">
        <v>43</v>
      </c>
      <c r="G1443" t="s">
        <v>42</v>
      </c>
    </row>
    <row r="1444" spans="2:7">
      <c r="B1444" t="s">
        <v>382</v>
      </c>
      <c r="C1444" s="2" t="s">
        <v>99</v>
      </c>
      <c r="D1444" s="3">
        <v>45031.583333333336</v>
      </c>
      <c r="E1444" t="s">
        <v>47</v>
      </c>
      <c r="F1444" t="s">
        <v>34</v>
      </c>
      <c r="G1444" t="s">
        <v>9</v>
      </c>
    </row>
    <row r="1445" spans="2:7">
      <c r="B1445" t="s">
        <v>379</v>
      </c>
      <c r="C1445" s="2" t="s">
        <v>99</v>
      </c>
      <c r="D1445" s="3">
        <v>45031.583333333336</v>
      </c>
      <c r="E1445" t="s">
        <v>50</v>
      </c>
      <c r="F1445" t="s">
        <v>20</v>
      </c>
      <c r="G1445" t="s">
        <v>19</v>
      </c>
    </row>
    <row r="1446" spans="2:7">
      <c r="B1446" t="s">
        <v>381</v>
      </c>
      <c r="C1446" s="2" t="s">
        <v>99</v>
      </c>
      <c r="D1446" s="3">
        <v>45031.583333333336</v>
      </c>
      <c r="E1446" t="s">
        <v>86</v>
      </c>
      <c r="F1446" t="s">
        <v>73</v>
      </c>
      <c r="G1446" t="s">
        <v>30</v>
      </c>
    </row>
    <row r="1447" spans="2:7">
      <c r="B1447" t="s">
        <v>380</v>
      </c>
      <c r="C1447" s="2" t="s">
        <v>99</v>
      </c>
      <c r="D1447" s="3">
        <v>45031.583333333336</v>
      </c>
      <c r="E1447" t="s">
        <v>474</v>
      </c>
      <c r="F1447" t="s">
        <v>473</v>
      </c>
      <c r="G1447" t="s">
        <v>53</v>
      </c>
    </row>
    <row r="1448" spans="2:7">
      <c r="B1448" t="s">
        <v>386</v>
      </c>
      <c r="C1448" s="2" t="s">
        <v>99</v>
      </c>
      <c r="D1448" s="3">
        <v>45031.583333333336</v>
      </c>
      <c r="E1448" t="s">
        <v>58</v>
      </c>
      <c r="F1448" t="s">
        <v>15</v>
      </c>
      <c r="G1448" t="s">
        <v>14</v>
      </c>
    </row>
    <row r="1449" spans="2:7">
      <c r="B1449" t="s">
        <v>385</v>
      </c>
      <c r="C1449" s="2" t="s">
        <v>99</v>
      </c>
      <c r="D1449" s="3">
        <v>45031.583333333336</v>
      </c>
      <c r="E1449" t="s">
        <v>32</v>
      </c>
      <c r="F1449" t="s">
        <v>33</v>
      </c>
      <c r="G1449" t="s">
        <v>472</v>
      </c>
    </row>
    <row r="1450" spans="2:7">
      <c r="B1450" t="s">
        <v>387</v>
      </c>
      <c r="C1450" s="2" t="s">
        <v>99</v>
      </c>
      <c r="D1450" s="3">
        <v>45031.583333333336</v>
      </c>
      <c r="E1450" t="s">
        <v>23</v>
      </c>
      <c r="F1450" t="s">
        <v>24</v>
      </c>
      <c r="G1450" t="s">
        <v>10</v>
      </c>
    </row>
    <row r="1451" spans="2:7">
      <c r="B1451" t="s">
        <v>384</v>
      </c>
      <c r="C1451" s="2" t="s">
        <v>99</v>
      </c>
      <c r="D1451" s="3">
        <v>45031.583333333336</v>
      </c>
      <c r="E1451" t="s">
        <v>72</v>
      </c>
      <c r="F1451" t="s">
        <v>39</v>
      </c>
      <c r="G1451" t="s">
        <v>461</v>
      </c>
    </row>
    <row r="1452" spans="2:7">
      <c r="B1452" t="s">
        <v>392</v>
      </c>
      <c r="C1452" s="2" t="s">
        <v>103</v>
      </c>
      <c r="D1452" s="3">
        <v>45038.583333333336</v>
      </c>
      <c r="E1452" t="s">
        <v>471</v>
      </c>
      <c r="F1452" t="s">
        <v>472</v>
      </c>
      <c r="G1452" t="s">
        <v>24</v>
      </c>
    </row>
    <row r="1453" spans="2:7">
      <c r="B1453" t="s">
        <v>397</v>
      </c>
      <c r="C1453" s="2" t="s">
        <v>103</v>
      </c>
      <c r="D1453" s="3">
        <v>45038.583333333336</v>
      </c>
      <c r="E1453" t="s">
        <v>55</v>
      </c>
      <c r="F1453" t="s">
        <v>10</v>
      </c>
      <c r="G1453" t="s">
        <v>15</v>
      </c>
    </row>
    <row r="1454" spans="2:7">
      <c r="B1454" t="s">
        <v>395</v>
      </c>
      <c r="C1454" s="2" t="s">
        <v>103</v>
      </c>
      <c r="D1454" s="3">
        <v>45038.583333333336</v>
      </c>
      <c r="E1454" t="s">
        <v>460</v>
      </c>
      <c r="F1454" t="s">
        <v>461</v>
      </c>
      <c r="G1454" t="s">
        <v>70</v>
      </c>
    </row>
    <row r="1455" spans="2:7">
      <c r="B1455" t="s">
        <v>389</v>
      </c>
      <c r="C1455" s="2" t="s">
        <v>103</v>
      </c>
      <c r="D1455" s="3">
        <v>45038.583333333336</v>
      </c>
      <c r="E1455" t="s">
        <v>41</v>
      </c>
      <c r="F1455" t="s">
        <v>42</v>
      </c>
      <c r="G1455" t="s">
        <v>73</v>
      </c>
    </row>
    <row r="1456" spans="2:7">
      <c r="B1456" t="s">
        <v>394</v>
      </c>
      <c r="C1456" s="2" t="s">
        <v>103</v>
      </c>
      <c r="D1456" s="3">
        <v>45038.583333333336</v>
      </c>
      <c r="E1456" t="s">
        <v>13</v>
      </c>
      <c r="F1456" t="s">
        <v>14</v>
      </c>
      <c r="G1456" t="s">
        <v>34</v>
      </c>
    </row>
    <row r="1457" spans="2:7">
      <c r="B1457" t="s">
        <v>398</v>
      </c>
      <c r="C1457" s="2" t="s">
        <v>103</v>
      </c>
      <c r="D1457" s="3">
        <v>45038.583333333336</v>
      </c>
      <c r="E1457" t="s">
        <v>8</v>
      </c>
      <c r="F1457" t="s">
        <v>9</v>
      </c>
      <c r="G1457" t="s">
        <v>20</v>
      </c>
    </row>
    <row r="1458" spans="2:7">
      <c r="B1458" t="s">
        <v>393</v>
      </c>
      <c r="C1458" s="2" t="s">
        <v>103</v>
      </c>
      <c r="D1458" s="3">
        <v>45038.583333333336</v>
      </c>
      <c r="E1458" t="s">
        <v>65</v>
      </c>
      <c r="F1458" t="s">
        <v>30</v>
      </c>
      <c r="G1458" t="s">
        <v>39</v>
      </c>
    </row>
    <row r="1459" spans="2:7">
      <c r="B1459" t="s">
        <v>390</v>
      </c>
      <c r="C1459" s="2" t="s">
        <v>103</v>
      </c>
      <c r="D1459" s="3">
        <v>45038.583333333336</v>
      </c>
      <c r="E1459" t="s">
        <v>18</v>
      </c>
      <c r="F1459" t="s">
        <v>19</v>
      </c>
      <c r="G1459" t="s">
        <v>473</v>
      </c>
    </row>
    <row r="1460" spans="2:7">
      <c r="B1460" t="s">
        <v>428</v>
      </c>
      <c r="C1460" s="2" t="s">
        <v>103</v>
      </c>
      <c r="D1460" s="3">
        <v>45038.583333333336</v>
      </c>
      <c r="E1460" t="s">
        <v>52</v>
      </c>
      <c r="F1460" t="s">
        <v>53</v>
      </c>
      <c r="G1460" t="s">
        <v>43</v>
      </c>
    </row>
    <row r="1461" spans="2:7">
      <c r="B1461" t="s">
        <v>391</v>
      </c>
      <c r="C1461" s="2" t="s">
        <v>103</v>
      </c>
      <c r="D1461" s="3">
        <v>45038.583333333336</v>
      </c>
      <c r="E1461" t="s">
        <v>61</v>
      </c>
      <c r="F1461" t="s">
        <v>25</v>
      </c>
      <c r="G1461" t="s">
        <v>33</v>
      </c>
    </row>
    <row r="1462" spans="2:7">
      <c r="B1462" t="s">
        <v>399</v>
      </c>
      <c r="C1462" s="2" t="s">
        <v>92</v>
      </c>
      <c r="D1462" s="3">
        <v>45041.78125</v>
      </c>
      <c r="E1462" t="s">
        <v>47</v>
      </c>
      <c r="F1462" t="s">
        <v>34</v>
      </c>
      <c r="G1462" t="s">
        <v>25</v>
      </c>
    </row>
    <row r="1463" spans="2:7">
      <c r="B1463" t="s">
        <v>405</v>
      </c>
      <c r="C1463" s="2" t="s">
        <v>92</v>
      </c>
      <c r="D1463" s="3">
        <v>45041.78125</v>
      </c>
      <c r="E1463" t="s">
        <v>50</v>
      </c>
      <c r="F1463" t="s">
        <v>20</v>
      </c>
      <c r="G1463" t="s">
        <v>30</v>
      </c>
    </row>
    <row r="1464" spans="2:7">
      <c r="B1464" t="s">
        <v>342</v>
      </c>
      <c r="C1464" s="2" t="s">
        <v>92</v>
      </c>
      <c r="D1464" s="3">
        <v>45041.78125</v>
      </c>
      <c r="E1464" t="s">
        <v>474</v>
      </c>
      <c r="F1464" t="s">
        <v>473</v>
      </c>
      <c r="G1464" t="s">
        <v>42</v>
      </c>
    </row>
    <row r="1465" spans="2:7">
      <c r="B1465" t="s">
        <v>404</v>
      </c>
      <c r="C1465" s="2" t="s">
        <v>92</v>
      </c>
      <c r="D1465" s="3">
        <v>45041.78125</v>
      </c>
      <c r="E1465" t="s">
        <v>32</v>
      </c>
      <c r="F1465" t="s">
        <v>33</v>
      </c>
      <c r="G1465" t="s">
        <v>53</v>
      </c>
    </row>
    <row r="1466" spans="2:7">
      <c r="B1466" t="s">
        <v>406</v>
      </c>
      <c r="C1466" s="2" t="s">
        <v>92</v>
      </c>
      <c r="D1466" s="3">
        <v>45041.78125</v>
      </c>
      <c r="E1466" t="s">
        <v>23</v>
      </c>
      <c r="F1466" t="s">
        <v>24</v>
      </c>
      <c r="G1466" t="s">
        <v>19</v>
      </c>
    </row>
    <row r="1467" spans="2:7">
      <c r="B1467" t="s">
        <v>400</v>
      </c>
      <c r="C1467" s="2" t="s">
        <v>92</v>
      </c>
      <c r="D1467" s="3">
        <v>45041.78125</v>
      </c>
      <c r="E1467" t="s">
        <v>72</v>
      </c>
      <c r="F1467" t="s">
        <v>39</v>
      </c>
      <c r="G1467" t="s">
        <v>14</v>
      </c>
    </row>
    <row r="1468" spans="2:7">
      <c r="B1468" t="s">
        <v>354</v>
      </c>
      <c r="C1468" s="2" t="s">
        <v>92</v>
      </c>
      <c r="D1468" s="3">
        <v>45041.791666666664</v>
      </c>
      <c r="E1468" t="s">
        <v>69</v>
      </c>
      <c r="F1468" t="s">
        <v>70</v>
      </c>
      <c r="G1468" t="s">
        <v>9</v>
      </c>
    </row>
    <row r="1469" spans="2:7">
      <c r="B1469" t="s">
        <v>402</v>
      </c>
      <c r="C1469" s="2" t="s">
        <v>92</v>
      </c>
      <c r="D1469" s="3">
        <v>45042.78125</v>
      </c>
      <c r="E1469" t="s">
        <v>63</v>
      </c>
      <c r="F1469" t="s">
        <v>43</v>
      </c>
      <c r="G1469" t="s">
        <v>461</v>
      </c>
    </row>
    <row r="1470" spans="2:7">
      <c r="B1470" t="s">
        <v>401</v>
      </c>
      <c r="C1470" s="2" t="s">
        <v>92</v>
      </c>
      <c r="D1470" s="3">
        <v>45042.78125</v>
      </c>
      <c r="E1470" t="s">
        <v>58</v>
      </c>
      <c r="F1470" t="s">
        <v>15</v>
      </c>
      <c r="G1470" t="s">
        <v>472</v>
      </c>
    </row>
    <row r="1471" spans="2:7">
      <c r="B1471" t="s">
        <v>403</v>
      </c>
      <c r="C1471" s="2" t="s">
        <v>92</v>
      </c>
      <c r="D1471" s="3">
        <v>45042.791666666664</v>
      </c>
      <c r="E1471" t="s">
        <v>86</v>
      </c>
      <c r="F1471" t="s">
        <v>73</v>
      </c>
      <c r="G1471" t="s">
        <v>10</v>
      </c>
    </row>
    <row r="1472" spans="2:7">
      <c r="B1472" t="s">
        <v>409</v>
      </c>
      <c r="C1472" s="2" t="s">
        <v>93</v>
      </c>
      <c r="D1472" s="3">
        <v>45045.583333333336</v>
      </c>
      <c r="E1472" t="s">
        <v>471</v>
      </c>
      <c r="F1472" t="s">
        <v>472</v>
      </c>
      <c r="G1472" t="s">
        <v>20</v>
      </c>
    </row>
    <row r="1473" spans="2:7">
      <c r="B1473" t="s">
        <v>415</v>
      </c>
      <c r="C1473" s="2" t="s">
        <v>93</v>
      </c>
      <c r="D1473" s="3">
        <v>45045.583333333336</v>
      </c>
      <c r="E1473" t="s">
        <v>55</v>
      </c>
      <c r="F1473" t="s">
        <v>10</v>
      </c>
      <c r="G1473" t="s">
        <v>43</v>
      </c>
    </row>
    <row r="1474" spans="2:7">
      <c r="B1474" t="s">
        <v>410</v>
      </c>
      <c r="C1474" s="2" t="s">
        <v>93</v>
      </c>
      <c r="D1474" s="3">
        <v>45045.583333333336</v>
      </c>
      <c r="E1474" t="s">
        <v>460</v>
      </c>
      <c r="F1474" t="s">
        <v>461</v>
      </c>
      <c r="G1474" t="s">
        <v>473</v>
      </c>
    </row>
    <row r="1475" spans="2:7">
      <c r="B1475" t="s">
        <v>408</v>
      </c>
      <c r="C1475" s="2" t="s">
        <v>93</v>
      </c>
      <c r="D1475" s="3">
        <v>45045.583333333336</v>
      </c>
      <c r="E1475" t="s">
        <v>41</v>
      </c>
      <c r="F1475" t="s">
        <v>42</v>
      </c>
      <c r="G1475" t="s">
        <v>39</v>
      </c>
    </row>
    <row r="1476" spans="2:7">
      <c r="B1476" t="s">
        <v>411</v>
      </c>
      <c r="C1476" s="2" t="s">
        <v>93</v>
      </c>
      <c r="D1476" s="3">
        <v>45045.583333333336</v>
      </c>
      <c r="E1476" t="s">
        <v>13</v>
      </c>
      <c r="F1476" t="s">
        <v>14</v>
      </c>
      <c r="G1476" t="s">
        <v>24</v>
      </c>
    </row>
    <row r="1477" spans="2:7">
      <c r="B1477" t="s">
        <v>431</v>
      </c>
      <c r="C1477" s="2" t="s">
        <v>93</v>
      </c>
      <c r="D1477" s="3">
        <v>45045.583333333336</v>
      </c>
      <c r="E1477" t="s">
        <v>8</v>
      </c>
      <c r="F1477" t="s">
        <v>9</v>
      </c>
      <c r="G1477" t="s">
        <v>73</v>
      </c>
    </row>
    <row r="1478" spans="2:7">
      <c r="B1478" t="s">
        <v>412</v>
      </c>
      <c r="C1478" s="2" t="s">
        <v>93</v>
      </c>
      <c r="D1478" s="3">
        <v>45045.583333333336</v>
      </c>
      <c r="E1478" t="s">
        <v>65</v>
      </c>
      <c r="F1478" t="s">
        <v>30</v>
      </c>
      <c r="G1478" t="s">
        <v>34</v>
      </c>
    </row>
    <row r="1479" spans="2:7">
      <c r="B1479" t="s">
        <v>407</v>
      </c>
      <c r="C1479" s="2" t="s">
        <v>93</v>
      </c>
      <c r="D1479" s="3">
        <v>45045.583333333336</v>
      </c>
      <c r="E1479" t="s">
        <v>18</v>
      </c>
      <c r="F1479" t="s">
        <v>19</v>
      </c>
      <c r="G1479" t="s">
        <v>33</v>
      </c>
    </row>
    <row r="1480" spans="2:7">
      <c r="B1480" t="s">
        <v>413</v>
      </c>
      <c r="C1480" s="2" t="s">
        <v>93</v>
      </c>
      <c r="D1480" s="3">
        <v>45045.583333333336</v>
      </c>
      <c r="E1480" t="s">
        <v>52</v>
      </c>
      <c r="F1480" t="s">
        <v>53</v>
      </c>
      <c r="G1480" t="s">
        <v>70</v>
      </c>
    </row>
    <row r="1481" spans="2:7">
      <c r="B1481" t="s">
        <v>414</v>
      </c>
      <c r="C1481" s="2" t="s">
        <v>93</v>
      </c>
      <c r="D1481" s="3">
        <v>45045.583333333336</v>
      </c>
      <c r="E1481" t="s">
        <v>61</v>
      </c>
      <c r="F1481" t="s">
        <v>25</v>
      </c>
      <c r="G1481" t="s">
        <v>15</v>
      </c>
    </row>
    <row r="1482" spans="2:7">
      <c r="B1482" t="s">
        <v>425</v>
      </c>
      <c r="C1482" s="2" t="s">
        <v>94</v>
      </c>
      <c r="D1482" s="3">
        <v>45052.583333333336</v>
      </c>
      <c r="E1482" t="s">
        <v>471</v>
      </c>
      <c r="F1482" t="s">
        <v>472</v>
      </c>
      <c r="G1482" t="s">
        <v>43</v>
      </c>
    </row>
    <row r="1483" spans="2:7">
      <c r="B1483" t="s">
        <v>423</v>
      </c>
      <c r="C1483" s="2" t="s">
        <v>94</v>
      </c>
      <c r="D1483" s="3">
        <v>45052.583333333336</v>
      </c>
      <c r="E1483" t="s">
        <v>41</v>
      </c>
      <c r="F1483" t="s">
        <v>42</v>
      </c>
      <c r="G1483" t="s">
        <v>34</v>
      </c>
    </row>
    <row r="1484" spans="2:7">
      <c r="B1484" t="s">
        <v>426</v>
      </c>
      <c r="C1484" s="2" t="s">
        <v>94</v>
      </c>
      <c r="D1484" s="3">
        <v>45052.583333333336</v>
      </c>
      <c r="E1484" t="s">
        <v>8</v>
      </c>
      <c r="F1484" t="s">
        <v>9</v>
      </c>
      <c r="G1484" t="s">
        <v>30</v>
      </c>
    </row>
    <row r="1485" spans="2:7">
      <c r="B1485" t="s">
        <v>418</v>
      </c>
      <c r="C1485" s="2" t="s">
        <v>94</v>
      </c>
      <c r="D1485" s="3">
        <v>45052.583333333336</v>
      </c>
      <c r="E1485" t="s">
        <v>18</v>
      </c>
      <c r="F1485" t="s">
        <v>19</v>
      </c>
      <c r="G1485" t="s">
        <v>461</v>
      </c>
    </row>
    <row r="1486" spans="2:7">
      <c r="B1486" t="s">
        <v>416</v>
      </c>
      <c r="C1486" s="2" t="s">
        <v>94</v>
      </c>
      <c r="D1486" s="3">
        <v>45052.583333333336</v>
      </c>
      <c r="E1486" t="s">
        <v>86</v>
      </c>
      <c r="F1486" t="s">
        <v>73</v>
      </c>
      <c r="G1486" t="s">
        <v>20</v>
      </c>
    </row>
    <row r="1487" spans="2:7">
      <c r="B1487" t="s">
        <v>421</v>
      </c>
      <c r="C1487" s="2" t="s">
        <v>94</v>
      </c>
      <c r="D1487" s="3">
        <v>45052.583333333336</v>
      </c>
      <c r="E1487" t="s">
        <v>61</v>
      </c>
      <c r="F1487" t="s">
        <v>25</v>
      </c>
      <c r="G1487" t="s">
        <v>10</v>
      </c>
    </row>
    <row r="1488" spans="2:7">
      <c r="B1488" t="s">
        <v>420</v>
      </c>
      <c r="C1488" s="2" t="s">
        <v>94</v>
      </c>
      <c r="D1488" s="3">
        <v>45052.583333333336</v>
      </c>
      <c r="E1488" t="s">
        <v>474</v>
      </c>
      <c r="F1488" t="s">
        <v>473</v>
      </c>
      <c r="G1488" t="s">
        <v>15</v>
      </c>
    </row>
    <row r="1489" spans="2:7">
      <c r="B1489" t="s">
        <v>419</v>
      </c>
      <c r="C1489" s="2" t="s">
        <v>94</v>
      </c>
      <c r="D1489" s="3">
        <v>45052.583333333336</v>
      </c>
      <c r="E1489" t="s">
        <v>32</v>
      </c>
      <c r="F1489" t="s">
        <v>33</v>
      </c>
      <c r="G1489" t="s">
        <v>14</v>
      </c>
    </row>
    <row r="1490" spans="2:7">
      <c r="B1490" t="s">
        <v>424</v>
      </c>
      <c r="C1490" s="2" t="s">
        <v>94</v>
      </c>
      <c r="D1490" s="3">
        <v>45052.583333333336</v>
      </c>
      <c r="E1490" t="s">
        <v>23</v>
      </c>
      <c r="F1490" t="s">
        <v>24</v>
      </c>
      <c r="G1490" t="s">
        <v>53</v>
      </c>
    </row>
    <row r="1491" spans="2:7">
      <c r="B1491" t="s">
        <v>422</v>
      </c>
      <c r="C1491" s="2" t="s">
        <v>94</v>
      </c>
      <c r="D1491" s="3">
        <v>45052.583333333336</v>
      </c>
      <c r="E1491" t="s">
        <v>72</v>
      </c>
      <c r="F1491" t="s">
        <v>39</v>
      </c>
      <c r="G1491" t="s">
        <v>70</v>
      </c>
    </row>
    <row r="1492" spans="2:7">
      <c r="B1492" t="s">
        <v>435</v>
      </c>
      <c r="C1492" s="2" t="s">
        <v>96</v>
      </c>
      <c r="D1492" s="3">
        <v>45059.583333333336</v>
      </c>
      <c r="E1492" t="s">
        <v>55</v>
      </c>
      <c r="F1492" t="s">
        <v>10</v>
      </c>
      <c r="G1492" t="s">
        <v>42</v>
      </c>
    </row>
    <row r="1493" spans="2:7">
      <c r="B1493" t="s">
        <v>433</v>
      </c>
      <c r="C1493" s="2" t="s">
        <v>96</v>
      </c>
      <c r="D1493" s="3">
        <v>45059.583333333336</v>
      </c>
      <c r="E1493" t="s">
        <v>69</v>
      </c>
      <c r="F1493" t="s">
        <v>70</v>
      </c>
      <c r="G1493" t="s">
        <v>33</v>
      </c>
    </row>
    <row r="1494" spans="2:7">
      <c r="B1494" t="s">
        <v>439</v>
      </c>
      <c r="C1494" s="2" t="s">
        <v>96</v>
      </c>
      <c r="D1494" s="3">
        <v>45059.583333333336</v>
      </c>
      <c r="E1494" t="s">
        <v>460</v>
      </c>
      <c r="F1494" t="s">
        <v>461</v>
      </c>
      <c r="G1494" t="s">
        <v>24</v>
      </c>
    </row>
    <row r="1495" spans="2:7">
      <c r="B1495" t="s">
        <v>427</v>
      </c>
      <c r="C1495" s="2" t="s">
        <v>96</v>
      </c>
      <c r="D1495" s="3">
        <v>45059.583333333336</v>
      </c>
      <c r="E1495" t="s">
        <v>63</v>
      </c>
      <c r="F1495" t="s">
        <v>43</v>
      </c>
      <c r="G1495" t="s">
        <v>473</v>
      </c>
    </row>
    <row r="1496" spans="2:7">
      <c r="B1496" t="s">
        <v>438</v>
      </c>
      <c r="C1496" s="2" t="s">
        <v>96</v>
      </c>
      <c r="D1496" s="3">
        <v>45059.583333333336</v>
      </c>
      <c r="E1496" t="s">
        <v>13</v>
      </c>
      <c r="F1496" t="s">
        <v>14</v>
      </c>
      <c r="G1496" t="s">
        <v>472</v>
      </c>
    </row>
    <row r="1497" spans="2:7">
      <c r="B1497" t="s">
        <v>429</v>
      </c>
      <c r="C1497" s="2" t="s">
        <v>96</v>
      </c>
      <c r="D1497" s="3">
        <v>45059.583333333336</v>
      </c>
      <c r="E1497" t="s">
        <v>47</v>
      </c>
      <c r="F1497" t="s">
        <v>34</v>
      </c>
      <c r="G1497" t="s">
        <v>73</v>
      </c>
    </row>
    <row r="1498" spans="2:7">
      <c r="B1498" t="s">
        <v>432</v>
      </c>
      <c r="C1498" s="2" t="s">
        <v>96</v>
      </c>
      <c r="D1498" s="3">
        <v>45059.583333333336</v>
      </c>
      <c r="E1498" t="s">
        <v>50</v>
      </c>
      <c r="F1498" t="s">
        <v>20</v>
      </c>
      <c r="G1498" t="s">
        <v>25</v>
      </c>
    </row>
    <row r="1499" spans="2:7">
      <c r="B1499" t="s">
        <v>434</v>
      </c>
      <c r="C1499" s="2" t="s">
        <v>96</v>
      </c>
      <c r="D1499" s="3">
        <v>45059.583333333336</v>
      </c>
      <c r="E1499" t="s">
        <v>65</v>
      </c>
      <c r="F1499" t="s">
        <v>30</v>
      </c>
      <c r="G1499" t="s">
        <v>19</v>
      </c>
    </row>
    <row r="1500" spans="2:7">
      <c r="B1500" t="s">
        <v>437</v>
      </c>
      <c r="C1500" s="2" t="s">
        <v>96</v>
      </c>
      <c r="D1500" s="3">
        <v>45059.583333333336</v>
      </c>
      <c r="E1500" t="s">
        <v>52</v>
      </c>
      <c r="F1500" t="s">
        <v>53</v>
      </c>
      <c r="G1500" t="s">
        <v>39</v>
      </c>
    </row>
    <row r="1501" spans="2:7">
      <c r="B1501" t="s">
        <v>436</v>
      </c>
      <c r="C1501" s="2" t="s">
        <v>96</v>
      </c>
      <c r="D1501" s="3">
        <v>45059.583333333336</v>
      </c>
      <c r="E1501" t="s">
        <v>58</v>
      </c>
      <c r="F1501" t="s">
        <v>15</v>
      </c>
      <c r="G1501" t="s">
        <v>9</v>
      </c>
    </row>
    <row r="1502" spans="2:7">
      <c r="B1502" t="s">
        <v>442</v>
      </c>
      <c r="C1502" s="2" t="s">
        <v>101</v>
      </c>
      <c r="D1502" s="3">
        <v>45066.583333333336</v>
      </c>
      <c r="E1502" t="s">
        <v>471</v>
      </c>
      <c r="F1502" t="s">
        <v>472</v>
      </c>
      <c r="G1502" t="s">
        <v>53</v>
      </c>
    </row>
    <row r="1503" spans="2:7">
      <c r="B1503" t="s">
        <v>448</v>
      </c>
      <c r="C1503" s="2" t="s">
        <v>101</v>
      </c>
      <c r="D1503" s="3">
        <v>45066.583333333336</v>
      </c>
      <c r="E1503" t="s">
        <v>41</v>
      </c>
      <c r="F1503" t="s">
        <v>42</v>
      </c>
      <c r="G1503" t="s">
        <v>15</v>
      </c>
    </row>
    <row r="1504" spans="2:7">
      <c r="B1504" t="s">
        <v>443</v>
      </c>
      <c r="C1504" s="2" t="s">
        <v>101</v>
      </c>
      <c r="D1504" s="3">
        <v>45066.583333333336</v>
      </c>
      <c r="E1504" t="s">
        <v>8</v>
      </c>
      <c r="F1504" t="s">
        <v>9</v>
      </c>
      <c r="G1504" t="s">
        <v>14</v>
      </c>
    </row>
    <row r="1505" spans="2:7">
      <c r="B1505" t="s">
        <v>447</v>
      </c>
      <c r="C1505" s="2" t="s">
        <v>101</v>
      </c>
      <c r="D1505" s="3">
        <v>45066.583333333336</v>
      </c>
      <c r="E1505" t="s">
        <v>18</v>
      </c>
      <c r="F1505" t="s">
        <v>19</v>
      </c>
      <c r="G1505" t="s">
        <v>70</v>
      </c>
    </row>
    <row r="1506" spans="2:7">
      <c r="B1506" t="s">
        <v>444</v>
      </c>
      <c r="C1506" s="2" t="s">
        <v>101</v>
      </c>
      <c r="D1506" s="3">
        <v>45066.583333333336</v>
      </c>
      <c r="E1506" t="s">
        <v>86</v>
      </c>
      <c r="F1506" t="s">
        <v>73</v>
      </c>
      <c r="G1506" t="s">
        <v>43</v>
      </c>
    </row>
    <row r="1507" spans="2:7">
      <c r="B1507" t="s">
        <v>440</v>
      </c>
      <c r="C1507" s="2" t="s">
        <v>101</v>
      </c>
      <c r="D1507" s="3">
        <v>45066.583333333336</v>
      </c>
      <c r="E1507" t="s">
        <v>61</v>
      </c>
      <c r="F1507" t="s">
        <v>25</v>
      </c>
      <c r="G1507" t="s">
        <v>30</v>
      </c>
    </row>
    <row r="1508" spans="2:7">
      <c r="B1508" t="s">
        <v>445</v>
      </c>
      <c r="C1508" s="2" t="s">
        <v>101</v>
      </c>
      <c r="D1508" s="3">
        <v>45066.583333333336</v>
      </c>
      <c r="E1508" t="s">
        <v>474</v>
      </c>
      <c r="F1508" t="s">
        <v>473</v>
      </c>
      <c r="G1508" t="s">
        <v>10</v>
      </c>
    </row>
    <row r="1509" spans="2:7">
      <c r="B1509" t="s">
        <v>441</v>
      </c>
      <c r="C1509" s="2" t="s">
        <v>101</v>
      </c>
      <c r="D1509" s="3">
        <v>45066.583333333336</v>
      </c>
      <c r="E1509" t="s">
        <v>32</v>
      </c>
      <c r="F1509" t="s">
        <v>33</v>
      </c>
      <c r="G1509" t="s">
        <v>461</v>
      </c>
    </row>
    <row r="1510" spans="2:7">
      <c r="B1510" t="s">
        <v>446</v>
      </c>
      <c r="C1510" s="2" t="s">
        <v>101</v>
      </c>
      <c r="D1510" s="3">
        <v>45066.583333333336</v>
      </c>
      <c r="E1510" t="s">
        <v>23</v>
      </c>
      <c r="F1510" t="s">
        <v>24</v>
      </c>
      <c r="G1510" t="s">
        <v>20</v>
      </c>
    </row>
    <row r="1511" spans="2:7">
      <c r="B1511" t="s">
        <v>449</v>
      </c>
      <c r="C1511" s="2" t="s">
        <v>101</v>
      </c>
      <c r="D1511" s="3">
        <v>45066.583333333336</v>
      </c>
      <c r="E1511" t="s">
        <v>72</v>
      </c>
      <c r="F1511" t="s">
        <v>39</v>
      </c>
      <c r="G1511" t="s">
        <v>34</v>
      </c>
    </row>
    <row r="1512" spans="2:7">
      <c r="B1512" t="s">
        <v>450</v>
      </c>
      <c r="C1512" s="2" t="s">
        <v>95</v>
      </c>
      <c r="D1512" s="3">
        <v>45074.625</v>
      </c>
      <c r="E1512" t="s">
        <v>55</v>
      </c>
      <c r="F1512" t="s">
        <v>10</v>
      </c>
      <c r="G1512" t="s">
        <v>39</v>
      </c>
    </row>
    <row r="1513" spans="2:7">
      <c r="B1513" t="s">
        <v>451</v>
      </c>
      <c r="C1513" s="2" t="s">
        <v>95</v>
      </c>
      <c r="D1513" s="3">
        <v>45074.625</v>
      </c>
      <c r="E1513" t="s">
        <v>69</v>
      </c>
      <c r="F1513" t="s">
        <v>70</v>
      </c>
      <c r="G1513" t="s">
        <v>42</v>
      </c>
    </row>
    <row r="1514" spans="2:7">
      <c r="B1514" t="s">
        <v>452</v>
      </c>
      <c r="C1514" s="2" t="s">
        <v>95</v>
      </c>
      <c r="D1514" s="3">
        <v>45074.625</v>
      </c>
      <c r="E1514" t="s">
        <v>460</v>
      </c>
      <c r="F1514" t="s">
        <v>461</v>
      </c>
      <c r="G1514" t="s">
        <v>73</v>
      </c>
    </row>
    <row r="1515" spans="2:7">
      <c r="B1515" t="s">
        <v>453</v>
      </c>
      <c r="C1515" s="2" t="s">
        <v>95</v>
      </c>
      <c r="D1515" s="3">
        <v>45074.625</v>
      </c>
      <c r="E1515" t="s">
        <v>63</v>
      </c>
      <c r="F1515" t="s">
        <v>43</v>
      </c>
      <c r="G1515" t="s">
        <v>25</v>
      </c>
    </row>
    <row r="1516" spans="2:7">
      <c r="B1516" t="s">
        <v>454</v>
      </c>
      <c r="C1516" s="2" t="s">
        <v>95</v>
      </c>
      <c r="D1516" s="3">
        <v>45074.625</v>
      </c>
      <c r="E1516" t="s">
        <v>13</v>
      </c>
      <c r="F1516" t="s">
        <v>14</v>
      </c>
      <c r="G1516" t="s">
        <v>473</v>
      </c>
    </row>
    <row r="1517" spans="2:7">
      <c r="B1517" t="s">
        <v>455</v>
      </c>
      <c r="C1517" s="2" t="s">
        <v>95</v>
      </c>
      <c r="D1517" s="3">
        <v>45074.625</v>
      </c>
      <c r="E1517" t="s">
        <v>47</v>
      </c>
      <c r="F1517" t="s">
        <v>34</v>
      </c>
      <c r="G1517" t="s">
        <v>472</v>
      </c>
    </row>
    <row r="1518" spans="2:7">
      <c r="B1518" t="s">
        <v>456</v>
      </c>
      <c r="C1518" s="2" t="s">
        <v>95</v>
      </c>
      <c r="D1518" s="3">
        <v>45074.625</v>
      </c>
      <c r="E1518" t="s">
        <v>50</v>
      </c>
      <c r="F1518" t="s">
        <v>20</v>
      </c>
      <c r="G1518" t="s">
        <v>33</v>
      </c>
    </row>
    <row r="1519" spans="2:7">
      <c r="B1519" t="s">
        <v>457</v>
      </c>
      <c r="C1519" s="2" t="s">
        <v>95</v>
      </c>
      <c r="D1519" s="3">
        <v>45074.625</v>
      </c>
      <c r="E1519" t="s">
        <v>65</v>
      </c>
      <c r="F1519" t="s">
        <v>30</v>
      </c>
      <c r="G1519" t="s">
        <v>24</v>
      </c>
    </row>
    <row r="1520" spans="2:7">
      <c r="B1520" t="s">
        <v>458</v>
      </c>
      <c r="C1520" s="2" t="s">
        <v>95</v>
      </c>
      <c r="D1520" s="3">
        <v>45074.625</v>
      </c>
      <c r="E1520" t="s">
        <v>52</v>
      </c>
      <c r="F1520" t="s">
        <v>53</v>
      </c>
      <c r="G1520" t="s">
        <v>9</v>
      </c>
    </row>
    <row r="1521" spans="2:7">
      <c r="B1521" t="s">
        <v>459</v>
      </c>
      <c r="C1521" s="2" t="s">
        <v>95</v>
      </c>
      <c r="D1521" s="3">
        <v>45074.625</v>
      </c>
      <c r="E1521" t="s">
        <v>58</v>
      </c>
      <c r="F1521" t="s">
        <v>15</v>
      </c>
      <c r="G1521" t="s">
        <v>19</v>
      </c>
    </row>
  </sheetData>
  <autoFilter ref="A1:H1521" xr:uid="{9C766F45-917E-42C6-AC9F-05B51B97DCF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4D81D-189A-429C-A018-7F9AF6A835F6}">
  <dimension ref="A1:P29"/>
  <sheetViews>
    <sheetView topLeftCell="B1" workbookViewId="0">
      <selection activeCell="D49" sqref="D49"/>
    </sheetView>
  </sheetViews>
  <sheetFormatPr defaultRowHeight="15"/>
  <cols>
    <col min="1" max="1" width="17.85546875" bestFit="1" customWidth="1"/>
    <col min="2" max="2" width="17.28515625" bestFit="1" customWidth="1"/>
    <col min="3" max="3" width="16.140625" bestFit="1" customWidth="1"/>
    <col min="4" max="4" width="13.28515625" bestFit="1" customWidth="1"/>
    <col min="5" max="5" width="17.7109375" bestFit="1" customWidth="1"/>
    <col min="6" max="6" width="18" bestFit="1" customWidth="1"/>
    <col min="7" max="7" width="17" bestFit="1" customWidth="1"/>
    <col min="8" max="8" width="18.140625" bestFit="1" customWidth="1"/>
    <col min="9" max="9" width="21" bestFit="1" customWidth="1"/>
    <col min="10" max="10" width="25" bestFit="1" customWidth="1"/>
    <col min="11" max="11" width="33.140625" bestFit="1" customWidth="1"/>
    <col min="12" max="14" width="16.28515625" bestFit="1" customWidth="1"/>
    <col min="15" max="15" width="16.28515625" style="14" bestFit="1" customWidth="1"/>
    <col min="16" max="16" width="18" style="14" bestFit="1" customWidth="1"/>
  </cols>
  <sheetData>
    <row r="1" spans="1:16">
      <c r="A1" s="19" t="s">
        <v>509</v>
      </c>
      <c r="B1" t="s">
        <v>674</v>
      </c>
    </row>
    <row r="3" spans="1:16">
      <c r="A3" s="19" t="s">
        <v>580</v>
      </c>
      <c r="B3" t="s">
        <v>564</v>
      </c>
      <c r="C3" t="s">
        <v>565</v>
      </c>
      <c r="D3" t="s">
        <v>566</v>
      </c>
      <c r="E3" t="s">
        <v>676</v>
      </c>
      <c r="F3" t="s">
        <v>677</v>
      </c>
      <c r="G3" t="s">
        <v>678</v>
      </c>
      <c r="H3" t="s">
        <v>567</v>
      </c>
      <c r="I3" t="s">
        <v>568</v>
      </c>
      <c r="J3" t="s">
        <v>570</v>
      </c>
      <c r="K3" t="s">
        <v>571</v>
      </c>
      <c r="L3" t="s">
        <v>563</v>
      </c>
      <c r="O3"/>
      <c r="P3"/>
    </row>
    <row r="4" spans="1:16">
      <c r="A4" s="20" t="s">
        <v>10</v>
      </c>
      <c r="B4">
        <v>26</v>
      </c>
      <c r="C4">
        <v>37</v>
      </c>
      <c r="D4">
        <v>233</v>
      </c>
      <c r="E4">
        <v>13</v>
      </c>
      <c r="F4">
        <v>14</v>
      </c>
      <c r="G4">
        <v>23</v>
      </c>
      <c r="H4">
        <v>214</v>
      </c>
      <c r="I4">
        <v>149</v>
      </c>
      <c r="J4">
        <v>5.6315789473684212</v>
      </c>
      <c r="K4">
        <v>3.9210526315789473</v>
      </c>
      <c r="L4">
        <v>69</v>
      </c>
      <c r="O4"/>
      <c r="P4"/>
    </row>
    <row r="5" spans="1:16">
      <c r="A5" s="20" t="s">
        <v>70</v>
      </c>
      <c r="B5">
        <v>25</v>
      </c>
      <c r="C5">
        <v>63</v>
      </c>
      <c r="D5">
        <v>160</v>
      </c>
      <c r="E5">
        <v>11</v>
      </c>
      <c r="F5">
        <v>28</v>
      </c>
      <c r="G5">
        <v>35</v>
      </c>
      <c r="H5">
        <v>170</v>
      </c>
      <c r="I5">
        <v>194</v>
      </c>
      <c r="J5">
        <v>4.473684210526315</v>
      </c>
      <c r="K5">
        <v>5.1052631578947372</v>
      </c>
      <c r="L5">
        <v>45</v>
      </c>
      <c r="O5"/>
      <c r="P5"/>
    </row>
    <row r="6" spans="1:16">
      <c r="A6" s="20" t="s">
        <v>472</v>
      </c>
      <c r="B6">
        <v>11</v>
      </c>
      <c r="C6">
        <v>33</v>
      </c>
      <c r="D6">
        <v>50</v>
      </c>
      <c r="E6">
        <v>3</v>
      </c>
      <c r="F6">
        <v>12</v>
      </c>
      <c r="G6">
        <v>21</v>
      </c>
      <c r="H6">
        <v>58</v>
      </c>
      <c r="I6">
        <v>106</v>
      </c>
      <c r="J6">
        <v>1.5263157894736841</v>
      </c>
      <c r="K6">
        <v>2.7894736842105265</v>
      </c>
      <c r="L6">
        <v>13</v>
      </c>
      <c r="O6"/>
      <c r="P6"/>
    </row>
    <row r="7" spans="1:16">
      <c r="A7" s="20" t="s">
        <v>461</v>
      </c>
      <c r="B7">
        <v>15</v>
      </c>
      <c r="C7">
        <v>22</v>
      </c>
      <c r="D7">
        <v>75</v>
      </c>
      <c r="E7">
        <v>8</v>
      </c>
      <c r="F7">
        <v>10</v>
      </c>
      <c r="G7">
        <v>12</v>
      </c>
      <c r="H7">
        <v>80</v>
      </c>
      <c r="I7">
        <v>84</v>
      </c>
      <c r="J7">
        <v>2.1052631578947367</v>
      </c>
      <c r="K7">
        <v>2.2105263157894735</v>
      </c>
      <c r="L7">
        <v>20</v>
      </c>
      <c r="O7"/>
      <c r="P7"/>
    </row>
    <row r="8" spans="1:16">
      <c r="A8" s="20" t="s">
        <v>42</v>
      </c>
      <c r="B8">
        <v>46</v>
      </c>
      <c r="C8">
        <v>47</v>
      </c>
      <c r="D8">
        <v>163</v>
      </c>
      <c r="E8">
        <v>21</v>
      </c>
      <c r="F8">
        <v>23</v>
      </c>
      <c r="G8">
        <v>24</v>
      </c>
      <c r="H8">
        <v>156</v>
      </c>
      <c r="I8">
        <v>169</v>
      </c>
      <c r="J8">
        <v>4.1052631578947363</v>
      </c>
      <c r="K8">
        <v>4.4473684210526319</v>
      </c>
      <c r="L8">
        <v>39</v>
      </c>
      <c r="O8"/>
      <c r="P8"/>
    </row>
    <row r="9" spans="1:16">
      <c r="A9" s="20" t="s">
        <v>66</v>
      </c>
      <c r="B9">
        <v>32</v>
      </c>
      <c r="C9">
        <v>50</v>
      </c>
      <c r="D9">
        <v>128</v>
      </c>
      <c r="E9">
        <v>16</v>
      </c>
      <c r="F9">
        <v>24</v>
      </c>
      <c r="G9">
        <v>26</v>
      </c>
      <c r="H9">
        <v>110</v>
      </c>
      <c r="I9">
        <v>158</v>
      </c>
      <c r="J9">
        <v>2.8947368421052633</v>
      </c>
      <c r="K9">
        <v>4.1578947368421053</v>
      </c>
      <c r="L9">
        <v>32</v>
      </c>
      <c r="O9"/>
      <c r="P9"/>
    </row>
    <row r="10" spans="1:16">
      <c r="A10" s="20" t="s">
        <v>43</v>
      </c>
      <c r="B10">
        <v>31</v>
      </c>
      <c r="C10">
        <v>34</v>
      </c>
      <c r="D10">
        <v>235</v>
      </c>
      <c r="E10">
        <v>13</v>
      </c>
      <c r="F10">
        <v>14</v>
      </c>
      <c r="G10">
        <v>20</v>
      </c>
      <c r="H10">
        <v>225</v>
      </c>
      <c r="I10">
        <v>144</v>
      </c>
      <c r="J10">
        <v>5.9210526315789469</v>
      </c>
      <c r="K10">
        <v>3.7894736842105261</v>
      </c>
      <c r="L10">
        <v>68</v>
      </c>
      <c r="O10"/>
      <c r="P10"/>
    </row>
    <row r="11" spans="1:16">
      <c r="A11" s="20" t="s">
        <v>14</v>
      </c>
      <c r="B11">
        <v>38</v>
      </c>
      <c r="C11">
        <v>55</v>
      </c>
      <c r="D11">
        <v>158</v>
      </c>
      <c r="E11">
        <v>18</v>
      </c>
      <c r="F11">
        <v>24</v>
      </c>
      <c r="G11">
        <v>31</v>
      </c>
      <c r="H11">
        <v>140</v>
      </c>
      <c r="I11">
        <v>189</v>
      </c>
      <c r="J11">
        <v>3.6842105263157898</v>
      </c>
      <c r="K11">
        <v>4.9736842105263159</v>
      </c>
      <c r="L11">
        <v>40</v>
      </c>
      <c r="O11"/>
      <c r="P11"/>
    </row>
    <row r="12" spans="1:16">
      <c r="A12" s="20" t="s">
        <v>34</v>
      </c>
      <c r="B12">
        <v>30</v>
      </c>
      <c r="C12">
        <v>59</v>
      </c>
      <c r="D12">
        <v>162</v>
      </c>
      <c r="E12">
        <v>15</v>
      </c>
      <c r="F12">
        <v>27</v>
      </c>
      <c r="G12">
        <v>32</v>
      </c>
      <c r="H12">
        <v>149</v>
      </c>
      <c r="I12">
        <v>196</v>
      </c>
      <c r="J12">
        <v>3.9210526315789473</v>
      </c>
      <c r="K12">
        <v>5.1578947368421044</v>
      </c>
      <c r="L12">
        <v>44</v>
      </c>
      <c r="O12"/>
      <c r="P12"/>
    </row>
    <row r="13" spans="1:16">
      <c r="A13" s="20" t="s">
        <v>9</v>
      </c>
      <c r="B13">
        <v>17</v>
      </c>
      <c r="C13">
        <v>27</v>
      </c>
      <c r="D13">
        <v>59</v>
      </c>
      <c r="E13">
        <v>10</v>
      </c>
      <c r="F13">
        <v>15</v>
      </c>
      <c r="G13">
        <v>12</v>
      </c>
      <c r="H13">
        <v>59</v>
      </c>
      <c r="I13">
        <v>82</v>
      </c>
      <c r="J13">
        <v>1.5526315789473684</v>
      </c>
      <c r="K13">
        <v>2.1578947368421053</v>
      </c>
      <c r="L13">
        <v>14</v>
      </c>
      <c r="O13"/>
      <c r="P13"/>
    </row>
    <row r="14" spans="1:16">
      <c r="A14" s="20" t="s">
        <v>20</v>
      </c>
      <c r="B14">
        <v>21</v>
      </c>
      <c r="C14">
        <v>42</v>
      </c>
      <c r="D14">
        <v>114</v>
      </c>
      <c r="E14">
        <v>7</v>
      </c>
      <c r="F14">
        <v>18</v>
      </c>
      <c r="G14">
        <v>24</v>
      </c>
      <c r="H14">
        <v>130</v>
      </c>
      <c r="I14">
        <v>166</v>
      </c>
      <c r="J14">
        <v>3.4210526315789473</v>
      </c>
      <c r="K14">
        <v>4.3684210526315788</v>
      </c>
      <c r="L14">
        <v>31</v>
      </c>
      <c r="O14"/>
      <c r="P14"/>
    </row>
    <row r="15" spans="1:16">
      <c r="A15" s="20" t="s">
        <v>30</v>
      </c>
      <c r="B15">
        <v>26</v>
      </c>
      <c r="C15">
        <v>50</v>
      </c>
      <c r="D15">
        <v>197</v>
      </c>
      <c r="E15">
        <v>15</v>
      </c>
      <c r="F15">
        <v>23</v>
      </c>
      <c r="G15">
        <v>27</v>
      </c>
      <c r="H15">
        <v>223</v>
      </c>
      <c r="I15">
        <v>183</v>
      </c>
      <c r="J15">
        <v>5.8684210526315788</v>
      </c>
      <c r="K15">
        <v>4.8157894736842106</v>
      </c>
      <c r="L15">
        <v>57</v>
      </c>
      <c r="O15"/>
      <c r="P15"/>
    </row>
    <row r="16" spans="1:16">
      <c r="A16" s="20" t="s">
        <v>19</v>
      </c>
      <c r="B16">
        <v>24</v>
      </c>
      <c r="C16">
        <v>20</v>
      </c>
      <c r="D16">
        <v>288</v>
      </c>
      <c r="E16">
        <v>14</v>
      </c>
      <c r="F16">
        <v>7</v>
      </c>
      <c r="G16">
        <v>13</v>
      </c>
      <c r="H16">
        <v>281</v>
      </c>
      <c r="I16">
        <v>126</v>
      </c>
      <c r="J16">
        <v>7.3947368421052628</v>
      </c>
      <c r="K16">
        <v>3.3157894736842106</v>
      </c>
      <c r="L16">
        <v>88</v>
      </c>
      <c r="O16"/>
      <c r="P16"/>
    </row>
    <row r="17" spans="1:16">
      <c r="A17" s="20" t="s">
        <v>73</v>
      </c>
      <c r="B17">
        <v>17</v>
      </c>
      <c r="C17">
        <v>21</v>
      </c>
      <c r="D17">
        <v>302</v>
      </c>
      <c r="E17">
        <v>10</v>
      </c>
      <c r="F17">
        <v>9</v>
      </c>
      <c r="G17">
        <v>12</v>
      </c>
      <c r="H17">
        <v>334</v>
      </c>
      <c r="I17">
        <v>113</v>
      </c>
      <c r="J17">
        <v>8.7894736842105257</v>
      </c>
      <c r="K17">
        <v>2.9736842105263155</v>
      </c>
      <c r="L17">
        <v>95</v>
      </c>
      <c r="O17"/>
      <c r="P17"/>
    </row>
    <row r="18" spans="1:16">
      <c r="A18" s="20" t="s">
        <v>53</v>
      </c>
      <c r="B18">
        <v>36</v>
      </c>
      <c r="C18">
        <v>30</v>
      </c>
      <c r="D18">
        <v>237</v>
      </c>
      <c r="E18">
        <v>19</v>
      </c>
      <c r="F18">
        <v>13</v>
      </c>
      <c r="G18">
        <v>17</v>
      </c>
      <c r="H18">
        <v>226</v>
      </c>
      <c r="I18">
        <v>159</v>
      </c>
      <c r="J18">
        <v>5.9473684210526319</v>
      </c>
      <c r="K18">
        <v>4.1842105263157894</v>
      </c>
      <c r="L18">
        <v>67</v>
      </c>
      <c r="O18"/>
      <c r="P18"/>
    </row>
    <row r="19" spans="1:16">
      <c r="A19" s="20" t="s">
        <v>25</v>
      </c>
      <c r="B19">
        <v>38</v>
      </c>
      <c r="C19">
        <v>49</v>
      </c>
      <c r="D19">
        <v>176</v>
      </c>
      <c r="E19">
        <v>15</v>
      </c>
      <c r="F19">
        <v>18</v>
      </c>
      <c r="G19">
        <v>31</v>
      </c>
      <c r="H19">
        <v>161</v>
      </c>
      <c r="I19">
        <v>193</v>
      </c>
      <c r="J19">
        <v>4.2368421052631575</v>
      </c>
      <c r="K19">
        <v>5.0789473684210531</v>
      </c>
      <c r="L19">
        <v>46</v>
      </c>
      <c r="O19"/>
      <c r="P19"/>
    </row>
    <row r="20" spans="1:16">
      <c r="A20" s="20" t="s">
        <v>466</v>
      </c>
      <c r="B20">
        <v>13</v>
      </c>
      <c r="C20">
        <v>53</v>
      </c>
      <c r="D20">
        <v>43</v>
      </c>
      <c r="E20">
        <v>7</v>
      </c>
      <c r="F20">
        <v>25</v>
      </c>
      <c r="G20">
        <v>28</v>
      </c>
      <c r="H20">
        <v>49</v>
      </c>
      <c r="I20">
        <v>159</v>
      </c>
      <c r="J20">
        <v>1.2894736842105263</v>
      </c>
      <c r="K20">
        <v>4.1842105263157894</v>
      </c>
      <c r="L20">
        <v>10</v>
      </c>
      <c r="O20"/>
      <c r="P20"/>
    </row>
    <row r="21" spans="1:16">
      <c r="A21" s="20" t="s">
        <v>473</v>
      </c>
      <c r="B21">
        <v>5</v>
      </c>
      <c r="C21">
        <v>9</v>
      </c>
      <c r="D21">
        <v>20</v>
      </c>
      <c r="E21">
        <v>2</v>
      </c>
      <c r="F21">
        <v>3</v>
      </c>
      <c r="G21">
        <v>6</v>
      </c>
      <c r="H21">
        <v>15</v>
      </c>
      <c r="I21">
        <v>34</v>
      </c>
      <c r="J21">
        <v>0.39473684210526316</v>
      </c>
      <c r="K21">
        <v>0.89473684210526316</v>
      </c>
      <c r="L21">
        <v>5</v>
      </c>
      <c r="O21"/>
      <c r="P21"/>
    </row>
    <row r="22" spans="1:16">
      <c r="A22" s="20" t="s">
        <v>38</v>
      </c>
      <c r="B22">
        <v>14</v>
      </c>
      <c r="C22">
        <v>41</v>
      </c>
      <c r="D22">
        <v>77</v>
      </c>
      <c r="E22">
        <v>10</v>
      </c>
      <c r="F22">
        <v>19</v>
      </c>
      <c r="G22">
        <v>22</v>
      </c>
      <c r="H22">
        <v>59</v>
      </c>
      <c r="I22">
        <v>102</v>
      </c>
      <c r="J22">
        <v>1.5526315789473686</v>
      </c>
      <c r="K22">
        <v>2.6842105263157894</v>
      </c>
      <c r="L22">
        <v>21</v>
      </c>
      <c r="O22"/>
      <c r="P22"/>
    </row>
    <row r="23" spans="1:16">
      <c r="A23" s="20" t="s">
        <v>15</v>
      </c>
      <c r="B23">
        <v>30</v>
      </c>
      <c r="C23">
        <v>63</v>
      </c>
      <c r="D23">
        <v>150</v>
      </c>
      <c r="E23">
        <v>14</v>
      </c>
      <c r="F23">
        <v>29</v>
      </c>
      <c r="G23">
        <v>34</v>
      </c>
      <c r="H23">
        <v>158</v>
      </c>
      <c r="I23">
        <v>229</v>
      </c>
      <c r="J23">
        <v>4.1578947368421053</v>
      </c>
      <c r="K23">
        <v>6.0263157894736841</v>
      </c>
      <c r="L23">
        <v>40</v>
      </c>
      <c r="O23"/>
      <c r="P23"/>
    </row>
    <row r="24" spans="1:16">
      <c r="A24" s="20" t="s">
        <v>33</v>
      </c>
      <c r="B24">
        <v>27</v>
      </c>
      <c r="C24">
        <v>41</v>
      </c>
      <c r="D24">
        <v>225</v>
      </c>
      <c r="E24">
        <v>20</v>
      </c>
      <c r="F24">
        <v>19</v>
      </c>
      <c r="G24">
        <v>22</v>
      </c>
      <c r="H24">
        <v>237</v>
      </c>
      <c r="I24">
        <v>163</v>
      </c>
      <c r="J24">
        <v>6.2368421052631584</v>
      </c>
      <c r="K24">
        <v>4.2894736842105265</v>
      </c>
      <c r="L24">
        <v>66</v>
      </c>
      <c r="O24"/>
      <c r="P24"/>
    </row>
    <row r="25" spans="1:16">
      <c r="A25" s="20" t="s">
        <v>464</v>
      </c>
      <c r="B25">
        <v>15</v>
      </c>
      <c r="C25">
        <v>47</v>
      </c>
      <c r="D25">
        <v>57</v>
      </c>
      <c r="E25">
        <v>7</v>
      </c>
      <c r="F25">
        <v>22</v>
      </c>
      <c r="G25">
        <v>25</v>
      </c>
      <c r="H25">
        <v>70</v>
      </c>
      <c r="I25">
        <v>141</v>
      </c>
      <c r="J25">
        <v>1.8421052631578947</v>
      </c>
      <c r="K25">
        <v>3.7105263157894735</v>
      </c>
      <c r="L25">
        <v>14</v>
      </c>
      <c r="O25"/>
      <c r="P25"/>
    </row>
    <row r="26" spans="1:16">
      <c r="A26" s="20" t="s">
        <v>29</v>
      </c>
      <c r="B26">
        <v>11</v>
      </c>
      <c r="C26">
        <v>22</v>
      </c>
      <c r="D26">
        <v>26</v>
      </c>
      <c r="E26">
        <v>5</v>
      </c>
      <c r="F26">
        <v>10</v>
      </c>
      <c r="G26">
        <v>12</v>
      </c>
      <c r="H26">
        <v>35</v>
      </c>
      <c r="I26">
        <v>76</v>
      </c>
      <c r="J26">
        <v>0.92105263157894735</v>
      </c>
      <c r="K26">
        <v>2</v>
      </c>
      <c r="L26">
        <v>5</v>
      </c>
      <c r="O26"/>
      <c r="P26"/>
    </row>
    <row r="27" spans="1:16">
      <c r="A27" s="20" t="s">
        <v>24</v>
      </c>
      <c r="B27">
        <v>28</v>
      </c>
      <c r="C27">
        <v>56</v>
      </c>
      <c r="D27">
        <v>175</v>
      </c>
      <c r="E27">
        <v>14</v>
      </c>
      <c r="F27">
        <v>24</v>
      </c>
      <c r="G27">
        <v>32</v>
      </c>
      <c r="H27">
        <v>186</v>
      </c>
      <c r="I27">
        <v>185</v>
      </c>
      <c r="J27">
        <v>4.8947368421052628</v>
      </c>
      <c r="K27">
        <v>4.8684210526315788</v>
      </c>
      <c r="L27">
        <v>49</v>
      </c>
      <c r="O27"/>
      <c r="P27"/>
    </row>
    <row r="28" spans="1:16">
      <c r="A28" s="20" t="s">
        <v>39</v>
      </c>
      <c r="B28">
        <v>34</v>
      </c>
      <c r="C28">
        <v>53</v>
      </c>
      <c r="D28">
        <v>172</v>
      </c>
      <c r="E28">
        <v>18</v>
      </c>
      <c r="F28">
        <v>26</v>
      </c>
      <c r="G28">
        <v>27</v>
      </c>
      <c r="H28">
        <v>137</v>
      </c>
      <c r="I28">
        <v>162</v>
      </c>
      <c r="J28">
        <v>3.6052631578947367</v>
      </c>
      <c r="K28">
        <v>4.2631578947368416</v>
      </c>
      <c r="L28">
        <v>46</v>
      </c>
      <c r="O28"/>
      <c r="P28"/>
    </row>
    <row r="29" spans="1:16">
      <c r="A29" s="20" t="s">
        <v>581</v>
      </c>
      <c r="B29">
        <v>610</v>
      </c>
      <c r="C29">
        <v>1024</v>
      </c>
      <c r="D29">
        <v>3682</v>
      </c>
      <c r="E29">
        <v>305</v>
      </c>
      <c r="F29">
        <v>456</v>
      </c>
      <c r="G29">
        <v>568</v>
      </c>
      <c r="H29">
        <v>3662</v>
      </c>
      <c r="I29">
        <v>3662</v>
      </c>
      <c r="J29">
        <v>96.368421052631589</v>
      </c>
      <c r="K29">
        <v>96.368421052631575</v>
      </c>
      <c r="L29">
        <v>1024</v>
      </c>
      <c r="O29"/>
      <c r="P2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EAC28-020C-43C4-8C26-4872D28AC808}">
  <dimension ref="A1:BS1521"/>
  <sheetViews>
    <sheetView topLeftCell="K1" zoomScale="70" zoomScaleNormal="70" workbookViewId="0">
      <selection activeCell="AX79" sqref="AX79"/>
    </sheetView>
  </sheetViews>
  <sheetFormatPr defaultRowHeight="15"/>
  <cols>
    <col min="2" max="2" width="7.7109375" customWidth="1"/>
    <col min="3" max="3" width="6.28515625" customWidth="1"/>
    <col min="4" max="4" width="10.7109375" bestFit="1" customWidth="1"/>
    <col min="7" max="7" width="17.85546875" bestFit="1" customWidth="1"/>
    <col min="12" max="12" width="10.7109375" customWidth="1"/>
    <col min="13" max="14" width="0" hidden="1" customWidth="1"/>
    <col min="15" max="15" width="13.42578125" style="12" bestFit="1" customWidth="1"/>
    <col min="16" max="18" width="9.140625" style="12"/>
    <col min="19" max="19" width="13" style="12" customWidth="1"/>
    <col min="20" max="20" width="12.85546875" style="12" bestFit="1" customWidth="1"/>
    <col min="21" max="21" width="13.7109375" customWidth="1"/>
    <col min="22" max="22" width="13.42578125" hidden="1" customWidth="1"/>
    <col min="23" max="23" width="7.85546875" hidden="1" customWidth="1"/>
    <col min="24" max="25" width="6.5703125" hidden="1" customWidth="1"/>
    <col min="26" max="27" width="5.85546875" hidden="1" customWidth="1"/>
    <col min="28" max="28" width="4.28515625" hidden="1" customWidth="1"/>
    <col min="29" max="29" width="6.5703125" hidden="1" customWidth="1"/>
    <col min="30" max="30" width="5.85546875" hidden="1" customWidth="1"/>
    <col min="31" max="31" width="6.5703125" hidden="1" customWidth="1"/>
    <col min="32" max="32" width="7.28515625" hidden="1" customWidth="1"/>
    <col min="33" max="33" width="6.5703125" hidden="1" customWidth="1"/>
    <col min="34" max="34" width="7" hidden="1" customWidth="1"/>
    <col min="35" max="45" width="0" hidden="1" customWidth="1"/>
    <col min="46" max="46" width="13.85546875" bestFit="1" customWidth="1"/>
    <col min="47" max="47" width="13.85546875" customWidth="1"/>
    <col min="48" max="48" width="20.28515625" customWidth="1"/>
    <col min="49" max="49" width="13.7109375" bestFit="1" customWidth="1"/>
    <col min="50" max="50" width="13.28515625" customWidth="1"/>
    <col min="51" max="51" width="11.7109375" customWidth="1"/>
    <col min="52" max="52" width="12.5703125" customWidth="1"/>
    <col min="53" max="53" width="11.5703125" customWidth="1"/>
    <col min="54" max="54" width="8.140625" customWidth="1"/>
    <col min="55" max="55" width="13.85546875" bestFit="1" customWidth="1"/>
    <col min="56" max="56" width="16" customWidth="1"/>
    <col min="57" max="57" width="10.140625" customWidth="1"/>
    <col min="58" max="58" width="9.7109375" customWidth="1"/>
    <col min="59" max="60" width="10" customWidth="1"/>
    <col min="61" max="61" width="10.85546875" customWidth="1"/>
    <col min="62" max="62" width="13.42578125" customWidth="1"/>
    <col min="63" max="63" width="16.28515625" customWidth="1"/>
    <col min="64" max="64" width="17.140625" customWidth="1"/>
    <col min="65" max="65" width="15.85546875" customWidth="1"/>
    <col min="66" max="66" width="13.85546875" customWidth="1"/>
    <col min="67" max="67" width="16.85546875" customWidth="1"/>
    <col min="68" max="68" width="11.42578125" customWidth="1"/>
    <col min="69" max="69" width="14.7109375" customWidth="1"/>
    <col min="70" max="70" width="10.7109375" customWidth="1"/>
  </cols>
  <sheetData>
    <row r="1" spans="1:71" s="17" customFormat="1" ht="78" customHeight="1">
      <c r="A1" s="32" t="s">
        <v>509</v>
      </c>
      <c r="B1" s="6" t="s">
        <v>479</v>
      </c>
      <c r="C1" s="6" t="s">
        <v>0</v>
      </c>
      <c r="D1" s="6" t="s">
        <v>1</v>
      </c>
      <c r="E1" s="6" t="s">
        <v>2</v>
      </c>
      <c r="F1" s="6" t="s">
        <v>3</v>
      </c>
      <c r="G1" s="6" t="s">
        <v>4</v>
      </c>
      <c r="H1" s="6" t="s">
        <v>5</v>
      </c>
      <c r="I1" s="13" t="s">
        <v>485</v>
      </c>
      <c r="J1" s="13" t="s">
        <v>486</v>
      </c>
      <c r="K1" s="11" t="s">
        <v>487</v>
      </c>
      <c r="L1" s="13" t="s">
        <v>489</v>
      </c>
      <c r="M1" s="13" t="s">
        <v>490</v>
      </c>
      <c r="N1" s="13" t="s">
        <v>491</v>
      </c>
      <c r="O1" s="13" t="s">
        <v>518</v>
      </c>
      <c r="P1" s="33" t="s">
        <v>519</v>
      </c>
      <c r="Q1" s="13" t="s">
        <v>520</v>
      </c>
      <c r="R1" s="13" t="s">
        <v>521</v>
      </c>
      <c r="S1" s="13" t="s">
        <v>522</v>
      </c>
      <c r="T1" s="13" t="s">
        <v>523</v>
      </c>
      <c r="U1" s="31"/>
      <c r="V1" s="13" t="s">
        <v>514</v>
      </c>
      <c r="W1" s="13" t="s">
        <v>509</v>
      </c>
      <c r="X1" s="13" t="s">
        <v>513</v>
      </c>
      <c r="Y1" s="13" t="s">
        <v>527</v>
      </c>
      <c r="Z1" s="13" t="s">
        <v>528</v>
      </c>
      <c r="AA1" s="13" t="s">
        <v>529</v>
      </c>
      <c r="AB1" s="13" t="s">
        <v>530</v>
      </c>
      <c r="AC1" s="13" t="s">
        <v>511</v>
      </c>
      <c r="AD1" s="13" t="s">
        <v>510</v>
      </c>
      <c r="AE1" s="13" t="s">
        <v>520</v>
      </c>
      <c r="AF1" s="13" t="s">
        <v>521</v>
      </c>
      <c r="AG1" s="13" t="s">
        <v>524</v>
      </c>
      <c r="AH1" s="13" t="s">
        <v>525</v>
      </c>
      <c r="AI1" s="13" t="s">
        <v>526</v>
      </c>
      <c r="AJ1" s="13" t="s">
        <v>531</v>
      </c>
      <c r="AK1" s="13" t="s">
        <v>532</v>
      </c>
      <c r="AL1" s="13" t="s">
        <v>537</v>
      </c>
      <c r="AM1" s="13" t="s">
        <v>533</v>
      </c>
      <c r="AN1" s="13" t="s">
        <v>534</v>
      </c>
      <c r="AO1" s="13" t="s">
        <v>535</v>
      </c>
      <c r="AP1" s="13" t="s">
        <v>536</v>
      </c>
      <c r="AQ1" s="13" t="s">
        <v>546</v>
      </c>
      <c r="AR1" s="13" t="s">
        <v>547</v>
      </c>
      <c r="AS1" s="13" t="s">
        <v>548</v>
      </c>
      <c r="AT1" s="13" t="s">
        <v>690</v>
      </c>
      <c r="AU1" s="13"/>
      <c r="AV1" s="38" t="s">
        <v>588</v>
      </c>
      <c r="AW1" s="38" t="s">
        <v>509</v>
      </c>
      <c r="AX1" s="38" t="s">
        <v>513</v>
      </c>
      <c r="AY1" s="38" t="s">
        <v>527</v>
      </c>
      <c r="AZ1" s="38" t="s">
        <v>528</v>
      </c>
      <c r="BA1" s="38" t="s">
        <v>529</v>
      </c>
      <c r="BB1" s="38" t="s">
        <v>530</v>
      </c>
      <c r="BC1" s="38" t="s">
        <v>511</v>
      </c>
      <c r="BD1" s="38" t="s">
        <v>510</v>
      </c>
      <c r="BE1" s="38" t="s">
        <v>520</v>
      </c>
      <c r="BF1" s="38" t="s">
        <v>521</v>
      </c>
      <c r="BG1" s="38" t="s">
        <v>524</v>
      </c>
      <c r="BH1" s="38" t="s">
        <v>525</v>
      </c>
      <c r="BI1" s="38" t="s">
        <v>526</v>
      </c>
      <c r="BJ1" s="38" t="s">
        <v>531</v>
      </c>
      <c r="BK1" s="38" t="s">
        <v>532</v>
      </c>
      <c r="BL1" s="38" t="s">
        <v>537</v>
      </c>
      <c r="BM1" s="38" t="s">
        <v>691</v>
      </c>
      <c r="BN1" s="38" t="s">
        <v>692</v>
      </c>
      <c r="BO1" s="38" t="s">
        <v>693</v>
      </c>
      <c r="BP1" s="38" t="s">
        <v>694</v>
      </c>
      <c r="BQ1" s="38" t="s">
        <v>546</v>
      </c>
      <c r="BR1" s="38" t="s">
        <v>547</v>
      </c>
      <c r="BS1" s="31"/>
    </row>
    <row r="2" spans="1:71">
      <c r="A2" s="5" t="s">
        <v>576</v>
      </c>
      <c r="B2" t="s">
        <v>7</v>
      </c>
      <c r="C2" s="2" t="s">
        <v>7</v>
      </c>
      <c r="D2" s="3">
        <v>43686.833333333336</v>
      </c>
      <c r="E2" t="s">
        <v>18</v>
      </c>
      <c r="F2" t="s">
        <v>19</v>
      </c>
      <c r="G2" t="s">
        <v>466</v>
      </c>
      <c r="H2" t="s">
        <v>143</v>
      </c>
      <c r="I2">
        <v>4</v>
      </c>
      <c r="J2" s="9">
        <v>1</v>
      </c>
      <c r="K2">
        <f>SUM(I2:J2)</f>
        <v>5</v>
      </c>
      <c r="L2" t="str">
        <f t="shared" ref="L2:L65" si="0">IF(ISBLANK(H2),"Not Played",IF(I2&gt;J2,"Home Win",IF(I2&lt;J2,"Away Win",IF(I2=J2,"Draw"))))</f>
        <v>Home Win</v>
      </c>
      <c r="M2">
        <f>COUNTIF(L2,"Home Win")</f>
        <v>1</v>
      </c>
      <c r="N2">
        <f>COUNTIF(L2,"Away Win")</f>
        <v>0</v>
      </c>
      <c r="O2" s="12" t="str">
        <f>IF(L2="Home Win",INDEX(F2:F2000,1) &amp; " Win")</f>
        <v>Liverpool Win</v>
      </c>
      <c r="P2" s="12" t="b">
        <f>IF(L2="Away Win",INDEX(F2:F2000,1) &amp; " Lose")</f>
        <v>0</v>
      </c>
      <c r="Q2" s="12" t="b">
        <f>IF(L2="Draw",INDEX(F2:F2000,1) &amp; " Draw")</f>
        <v>0</v>
      </c>
      <c r="R2" s="12" t="b">
        <f>IF(L2="Draw",INDEX(G2:G2000,1)&amp;" Draw")</f>
        <v>0</v>
      </c>
      <c r="S2" s="12" t="b">
        <f>IF(L2="Away Win",INDEX(G2:G2000,1) &amp; " Win")</f>
        <v>0</v>
      </c>
      <c r="T2" s="12" t="str">
        <f>IF(L2="Home Win",INDEX(G2:G2000,1)&amp;" Lose")</f>
        <v>Norwich Lose</v>
      </c>
      <c r="V2" s="5" t="s">
        <v>10</v>
      </c>
      <c r="W2" s="5" t="s">
        <v>576</v>
      </c>
      <c r="X2">
        <f>COUNTIF($F$2:$G$381,V2)</f>
        <v>38</v>
      </c>
      <c r="Y2">
        <f>SUM(AC2:AD2)</f>
        <v>14</v>
      </c>
      <c r="Z2">
        <f>SUM(AE2:AF2)</f>
        <v>14</v>
      </c>
      <c r="AA2">
        <f>SUM(AG2:AH2)</f>
        <v>10</v>
      </c>
      <c r="AB2">
        <f>SUM(Y2:AA2)</f>
        <v>38</v>
      </c>
      <c r="AC2" s="5">
        <f>COUNTIF($O$2:$O$381,V2 &amp; " Win")</f>
        <v>10</v>
      </c>
      <c r="AD2" s="5">
        <f>COUNTIF($S$2:$S$381,V2 &amp;" Win")</f>
        <v>4</v>
      </c>
      <c r="AE2" s="5">
        <f>COUNTIF($Q$2:$Q$381,V2 &amp; " Draw")</f>
        <v>6</v>
      </c>
      <c r="AF2" s="5">
        <f>COUNTIF($R$2:$R$381,V2 &amp;" Draw")</f>
        <v>8</v>
      </c>
      <c r="AG2">
        <f>COUNTIF($P$2:$P$381,V2 &amp; " lose")</f>
        <v>3</v>
      </c>
      <c r="AH2">
        <f>COUNTIF($T$2:$T$381,V2 &amp; " lose")</f>
        <v>7</v>
      </c>
      <c r="AI2">
        <f>(Y2*3)+(Z2)</f>
        <v>56</v>
      </c>
      <c r="AJ2">
        <f>AM2+AN2</f>
        <v>56</v>
      </c>
      <c r="AK2">
        <f>AO2+AP2</f>
        <v>48</v>
      </c>
      <c r="AL2">
        <f>AJ2-AK2</f>
        <v>8</v>
      </c>
      <c r="AM2">
        <f>SUMIF($F$2:$F$381,V2,$I$2:$I$381)</f>
        <v>36</v>
      </c>
      <c r="AN2">
        <f>SUMIF($G$2:$G$381,V2,$J$2:$J$381)</f>
        <v>20</v>
      </c>
      <c r="AO2">
        <f>SUMIF($F$2:$F$381,V2,$J$2:$J$381)</f>
        <v>24</v>
      </c>
      <c r="AP2">
        <f>SUMIF($G$2:$G$381,V2,$I$2:$I$381)</f>
        <v>24</v>
      </c>
      <c r="AQ2" s="14">
        <f>AJ2/38</f>
        <v>1.4736842105263157</v>
      </c>
      <c r="AR2" s="14">
        <f>AK2/38</f>
        <v>1.263157894736842</v>
      </c>
      <c r="AT2" s="17"/>
      <c r="AU2" s="17">
        <v>1</v>
      </c>
      <c r="AV2" s="5" t="s">
        <v>10</v>
      </c>
      <c r="AW2" s="5" t="s">
        <v>576</v>
      </c>
      <c r="AX2">
        <f>COUNTIF($F$2:$G$381,AV2)</f>
        <v>38</v>
      </c>
      <c r="AY2">
        <f>SUM(BC2:BD2)</f>
        <v>14</v>
      </c>
      <c r="AZ2">
        <f>SUM(BE2:BF2)</f>
        <v>14</v>
      </c>
      <c r="BA2">
        <f>SUM(BG2:BH2)</f>
        <v>10</v>
      </c>
      <c r="BB2">
        <f>SUM(AY2:BA2)</f>
        <v>38</v>
      </c>
      <c r="BC2" s="5">
        <f>COUNTIF($O$2:$O$381,AV2 &amp; " Win")</f>
        <v>10</v>
      </c>
      <c r="BD2" s="5">
        <f>COUNTIF($S$2:$S$381,AV2 &amp;" Win")</f>
        <v>4</v>
      </c>
      <c r="BE2" s="5">
        <f>COUNTIF($Q$2:$Q$381,AV2 &amp; " Draw")</f>
        <v>6</v>
      </c>
      <c r="BF2" s="5">
        <f>COUNTIF($R$2:$R$381,AV2 &amp;" Draw")</f>
        <v>8</v>
      </c>
      <c r="BG2">
        <f>COUNTIF($P$2:$P$381,AV2 &amp; " lose")</f>
        <v>3</v>
      </c>
      <c r="BH2">
        <f>COUNTIF($T$2:$T$381,AV2 &amp; " lose")</f>
        <v>7</v>
      </c>
      <c r="BI2">
        <f>(AY2*3)+(AZ2)</f>
        <v>56</v>
      </c>
      <c r="BJ2">
        <f>BM2+BN2</f>
        <v>56</v>
      </c>
      <c r="BK2">
        <f>BO2+BP2</f>
        <v>48</v>
      </c>
      <c r="BL2">
        <f>BJ2-BK2</f>
        <v>8</v>
      </c>
      <c r="BM2">
        <f>SUMIF($F$2:$F$381,AV2,$I$2:$I$381)</f>
        <v>36</v>
      </c>
      <c r="BN2">
        <f>SUMIF($G$2:$G$381,AV2,$J$2:$J$381)</f>
        <v>20</v>
      </c>
      <c r="BO2">
        <f>SUMIF($F$2:$F$381,AV2,$J$2:$J$381)</f>
        <v>24</v>
      </c>
      <c r="BP2">
        <f>SUMIF($G$2:$G$381,AV2,$I$2:$I$381)</f>
        <v>24</v>
      </c>
      <c r="BQ2" s="14">
        <f>BJ2/38</f>
        <v>1.4736842105263157</v>
      </c>
      <c r="BR2" s="14">
        <f>BK2/38</f>
        <v>1.263157894736842</v>
      </c>
    </row>
    <row r="3" spans="1:71">
      <c r="A3" s="5" t="s">
        <v>576</v>
      </c>
      <c r="B3" t="s">
        <v>46</v>
      </c>
      <c r="C3" s="2" t="s">
        <v>7</v>
      </c>
      <c r="D3" s="3">
        <v>43687.520833333336</v>
      </c>
      <c r="E3" t="s">
        <v>23</v>
      </c>
      <c r="F3" t="s">
        <v>24</v>
      </c>
      <c r="G3" t="s">
        <v>73</v>
      </c>
      <c r="H3" t="s">
        <v>230</v>
      </c>
      <c r="I3">
        <v>0</v>
      </c>
      <c r="J3" s="9">
        <v>5</v>
      </c>
      <c r="K3">
        <f t="shared" ref="K3:K66" si="1">SUM(I3:J3)</f>
        <v>5</v>
      </c>
      <c r="L3" t="str">
        <f t="shared" si="0"/>
        <v>Away Win</v>
      </c>
      <c r="M3">
        <f t="shared" ref="M3:M66" si="2">COUNTIF(L3,"Home Win")</f>
        <v>0</v>
      </c>
      <c r="N3">
        <f t="shared" ref="N3:N66" si="3">COUNTIF(L3,"Away Win")</f>
        <v>1</v>
      </c>
      <c r="O3" s="12" t="b">
        <f t="shared" ref="O3:O66" si="4">IF(L3="Home Win",INDEX(F3:F2001,1) &amp; " Win")</f>
        <v>0</v>
      </c>
      <c r="P3" s="12" t="str">
        <f t="shared" ref="P3:P66" si="5">IF(L3="Away Win",INDEX(F3:F2001,1) &amp; " Lose")</f>
        <v>West Ham Lose</v>
      </c>
      <c r="Q3" s="12" t="b">
        <f t="shared" ref="Q3:Q66" si="6">IF(L3="Draw",INDEX(F3:F2001,1) &amp; " Draw")</f>
        <v>0</v>
      </c>
      <c r="R3" s="12" t="b">
        <f t="shared" ref="R3:R66" si="7">IF(L3="Draw",INDEX(G3:G2001,1)&amp;" Draw")</f>
        <v>0</v>
      </c>
      <c r="S3" s="12" t="str">
        <f t="shared" ref="S3:S66" si="8">IF(L3="Away Win",INDEX(G3:G2001,1) &amp; " Win")</f>
        <v>Man City Win</v>
      </c>
      <c r="T3" s="12" t="b">
        <f t="shared" ref="T3:T66" si="9">IF(L3="Home Win",INDEX(G3:G2001,1)&amp;" Lose")</f>
        <v>0</v>
      </c>
      <c r="V3" t="s">
        <v>70</v>
      </c>
      <c r="W3" s="5" t="s">
        <v>576</v>
      </c>
      <c r="X3">
        <f t="shared" ref="X3:X21" si="10">COUNTIF($F$2:$G$381,V3)</f>
        <v>38</v>
      </c>
      <c r="Y3">
        <f t="shared" ref="Y3:Y21" si="11">SUM(AC3:AD3)</f>
        <v>9</v>
      </c>
      <c r="Z3">
        <f t="shared" ref="Z3:Z21" si="12">SUM(AE3:AF3)</f>
        <v>8</v>
      </c>
      <c r="AA3">
        <f t="shared" ref="AA3:AA21" si="13">SUM(AG3:AH3)</f>
        <v>21</v>
      </c>
      <c r="AB3">
        <f t="shared" ref="AB3:AB21" si="14">SUM(Y3:AA3)</f>
        <v>38</v>
      </c>
      <c r="AC3" s="5">
        <f t="shared" ref="AC3:AC21" si="15">COUNTIF($O$2:$O$381,V3 &amp; " Win")</f>
        <v>7</v>
      </c>
      <c r="AD3" s="5">
        <f t="shared" ref="AD3:AD21" si="16">COUNTIF($S$2:$S$381,V3 &amp;" Win")</f>
        <v>2</v>
      </c>
      <c r="AE3" s="5">
        <f t="shared" ref="AE3:AE21" si="17">COUNTIF($Q$2:$Q$381,V3 &amp; " Draw")</f>
        <v>3</v>
      </c>
      <c r="AF3" s="5">
        <f t="shared" ref="AF3:AF21" si="18">COUNTIF($R$2:$R$381,V3 &amp;" Draw")</f>
        <v>5</v>
      </c>
      <c r="AG3">
        <f t="shared" ref="AG3:AG21" si="19">COUNTIF($P$2:$P$381,V3 &amp; " lose")</f>
        <v>9</v>
      </c>
      <c r="AH3">
        <f t="shared" ref="AH3:AH21" si="20">COUNTIF($T$2:$T$381,V3 &amp; " lose")</f>
        <v>12</v>
      </c>
      <c r="AI3">
        <f t="shared" ref="AI3:AI21" si="21">(Y3*3)+(Z3)</f>
        <v>35</v>
      </c>
      <c r="AJ3">
        <f t="shared" ref="AJ3:AJ21" si="22">AM3+AN3</f>
        <v>41</v>
      </c>
      <c r="AK3">
        <f t="shared" ref="AK3:AK21" si="23">AO3+AP3</f>
        <v>67</v>
      </c>
      <c r="AL3">
        <f t="shared" ref="AL3:AL21" si="24">AJ3-AK3</f>
        <v>-26</v>
      </c>
      <c r="AM3">
        <f t="shared" ref="AM3:AM21" si="25">SUMIF($F$2:$F$381,V3,$I$2:$I$381)</f>
        <v>22</v>
      </c>
      <c r="AN3">
        <f t="shared" ref="AN3:AN21" si="26">SUMIF($G$2:$G$381,V3,$J$2:$J$381)</f>
        <v>19</v>
      </c>
      <c r="AO3">
        <f t="shared" ref="AO3:AO21" si="27">SUMIF($F$2:$F$381,V3,$J$2:$J$381)</f>
        <v>30</v>
      </c>
      <c r="AP3">
        <f t="shared" ref="AP3:AP21" si="28">SUMIF($G$2:$G$381,V3,$I$2:$I$381)</f>
        <v>37</v>
      </c>
      <c r="AQ3" s="14">
        <f t="shared" ref="AQ3:AQ21" si="29">AJ3/38</f>
        <v>1.0789473684210527</v>
      </c>
      <c r="AR3" s="14">
        <f t="shared" ref="AR3:AR21" si="30">AK3/38</f>
        <v>1.763157894736842</v>
      </c>
      <c r="AT3" s="18">
        <v>2</v>
      </c>
      <c r="AU3" s="17">
        <v>2</v>
      </c>
      <c r="AV3" t="s">
        <v>70</v>
      </c>
      <c r="AW3" s="5" t="s">
        <v>576</v>
      </c>
      <c r="AX3">
        <f t="shared" ref="AX3:AX7" si="31">COUNTIF($F$2:$G$381,AV3)</f>
        <v>38</v>
      </c>
      <c r="AY3">
        <f t="shared" ref="AY3:AY21" si="32">SUM(BC3:BD3)</f>
        <v>9</v>
      </c>
      <c r="AZ3">
        <f t="shared" ref="AZ3:AZ21" si="33">SUM(BE3:BF3)</f>
        <v>8</v>
      </c>
      <c r="BA3">
        <f t="shared" ref="BA3:BA21" si="34">SUM(BG3:BH3)</f>
        <v>21</v>
      </c>
      <c r="BB3">
        <f t="shared" ref="BB3:BB21" si="35">SUM(AY3:BA3)</f>
        <v>38</v>
      </c>
      <c r="BC3" s="5">
        <f t="shared" ref="BC3:BC21" si="36">COUNTIF($O$2:$O$381,AV3 &amp; " Win")</f>
        <v>7</v>
      </c>
      <c r="BD3" s="5">
        <f t="shared" ref="BD3:BD21" si="37">COUNTIF($S$2:$S$381,AV3 &amp;" Win")</f>
        <v>2</v>
      </c>
      <c r="BE3" s="5">
        <f t="shared" ref="BE3:BE21" si="38">COUNTIF($Q$2:$Q$381,AV3 &amp; " Draw")</f>
        <v>3</v>
      </c>
      <c r="BF3" s="5">
        <f t="shared" ref="BF3:BF21" si="39">COUNTIF($R$2:$R$381,AV3 &amp;" Draw")</f>
        <v>5</v>
      </c>
      <c r="BG3">
        <f t="shared" ref="BG3:BG21" si="40">COUNTIF($P$2:$P$381,AV3 &amp; " lose")</f>
        <v>9</v>
      </c>
      <c r="BH3">
        <f t="shared" ref="BH3:BH21" si="41">COUNTIF($T$2:$T$381,AV3 &amp; " lose")</f>
        <v>12</v>
      </c>
      <c r="BI3">
        <f t="shared" ref="BI3:BI21" si="42">(AY3*3)+(AZ3)</f>
        <v>35</v>
      </c>
      <c r="BJ3">
        <f t="shared" ref="BJ3:BJ21" si="43">BM3+BN3</f>
        <v>41</v>
      </c>
      <c r="BK3">
        <f t="shared" ref="BK3:BK21" si="44">BO3+BP3</f>
        <v>67</v>
      </c>
      <c r="BL3">
        <f t="shared" ref="BL3:BL21" si="45">BJ3-BK3</f>
        <v>-26</v>
      </c>
      <c r="BM3">
        <f t="shared" ref="BM3:BM21" si="46">SUMIF($F$2:$F$381,AV3,$I$2:$I$381)</f>
        <v>22</v>
      </c>
      <c r="BN3">
        <f t="shared" ref="BN3:BN21" si="47">SUMIF($G$2:$G$381,AV3,$J$2:$J$381)</f>
        <v>19</v>
      </c>
      <c r="BO3">
        <f t="shared" ref="BO3:BO21" si="48">SUMIF($F$2:$F$381,AV3,$J$2:$J$381)</f>
        <v>30</v>
      </c>
      <c r="BP3">
        <f t="shared" ref="BP3:BP21" si="49">SUMIF($G$2:$G$381,AV3,$I$2:$I$381)</f>
        <v>37</v>
      </c>
      <c r="BQ3" s="14">
        <f t="shared" ref="BQ3:BQ21" si="50">BJ3/38</f>
        <v>1.0789473684210527</v>
      </c>
      <c r="BR3" s="14">
        <f t="shared" ref="BR3:BR21" si="51">BK3/38</f>
        <v>1.763157894736842</v>
      </c>
    </row>
    <row r="4" spans="1:71">
      <c r="A4" s="5" t="s">
        <v>576</v>
      </c>
      <c r="B4" t="s">
        <v>12</v>
      </c>
      <c r="C4" s="2" t="s">
        <v>7</v>
      </c>
      <c r="D4" s="3">
        <v>43687.625</v>
      </c>
      <c r="E4" t="s">
        <v>471</v>
      </c>
      <c r="F4" t="s">
        <v>472</v>
      </c>
      <c r="G4" t="s">
        <v>38</v>
      </c>
      <c r="H4" t="s">
        <v>84</v>
      </c>
      <c r="I4">
        <v>1</v>
      </c>
      <c r="J4" s="9">
        <v>1</v>
      </c>
      <c r="K4">
        <f t="shared" si="1"/>
        <v>2</v>
      </c>
      <c r="L4" t="str">
        <f t="shared" si="0"/>
        <v>Draw</v>
      </c>
      <c r="M4">
        <f t="shared" si="2"/>
        <v>0</v>
      </c>
      <c r="N4">
        <f t="shared" si="3"/>
        <v>0</v>
      </c>
      <c r="O4" s="12" t="b">
        <f t="shared" si="4"/>
        <v>0</v>
      </c>
      <c r="P4" s="12" t="b">
        <f t="shared" si="5"/>
        <v>0</v>
      </c>
      <c r="Q4" s="12" t="str">
        <f t="shared" si="6"/>
        <v>Bournemouth Draw</v>
      </c>
      <c r="R4" s="12" t="str">
        <f t="shared" si="7"/>
        <v>Sheffield Utd Draw</v>
      </c>
      <c r="S4" s="12" t="b">
        <f t="shared" si="8"/>
        <v>0</v>
      </c>
      <c r="T4" s="12" t="b">
        <f t="shared" si="9"/>
        <v>0</v>
      </c>
      <c r="V4" s="16" t="s">
        <v>472</v>
      </c>
      <c r="W4" s="5" t="s">
        <v>576</v>
      </c>
      <c r="X4">
        <f t="shared" si="10"/>
        <v>38</v>
      </c>
      <c r="Y4">
        <f t="shared" si="11"/>
        <v>9</v>
      </c>
      <c r="Z4">
        <f t="shared" si="12"/>
        <v>7</v>
      </c>
      <c r="AA4">
        <f t="shared" si="13"/>
        <v>22</v>
      </c>
      <c r="AB4">
        <f t="shared" si="14"/>
        <v>38</v>
      </c>
      <c r="AC4" s="5">
        <f t="shared" si="15"/>
        <v>5</v>
      </c>
      <c r="AD4" s="5">
        <f t="shared" si="16"/>
        <v>4</v>
      </c>
      <c r="AE4" s="5">
        <f t="shared" si="17"/>
        <v>6</v>
      </c>
      <c r="AF4" s="5">
        <f t="shared" si="18"/>
        <v>1</v>
      </c>
      <c r="AG4">
        <f t="shared" si="19"/>
        <v>8</v>
      </c>
      <c r="AH4">
        <f t="shared" si="20"/>
        <v>14</v>
      </c>
      <c r="AI4" s="16">
        <f t="shared" si="21"/>
        <v>34</v>
      </c>
      <c r="AJ4">
        <f t="shared" si="22"/>
        <v>40</v>
      </c>
      <c r="AK4">
        <f t="shared" si="23"/>
        <v>65</v>
      </c>
      <c r="AL4">
        <f t="shared" si="24"/>
        <v>-25</v>
      </c>
      <c r="AM4">
        <f t="shared" si="25"/>
        <v>22</v>
      </c>
      <c r="AN4">
        <f t="shared" si="26"/>
        <v>18</v>
      </c>
      <c r="AO4">
        <f t="shared" si="27"/>
        <v>30</v>
      </c>
      <c r="AP4">
        <f t="shared" si="28"/>
        <v>35</v>
      </c>
      <c r="AQ4" s="14">
        <f t="shared" si="29"/>
        <v>1.0526315789473684</v>
      </c>
      <c r="AR4" s="14">
        <f t="shared" si="30"/>
        <v>1.7105263157894737</v>
      </c>
      <c r="AU4" s="17">
        <v>3</v>
      </c>
      <c r="AV4" s="16" t="s">
        <v>472</v>
      </c>
      <c r="AW4" s="5" t="s">
        <v>576</v>
      </c>
      <c r="AX4">
        <f t="shared" si="31"/>
        <v>38</v>
      </c>
      <c r="AY4">
        <f t="shared" si="32"/>
        <v>9</v>
      </c>
      <c r="AZ4">
        <f t="shared" si="33"/>
        <v>7</v>
      </c>
      <c r="BA4">
        <f t="shared" si="34"/>
        <v>22</v>
      </c>
      <c r="BB4">
        <f t="shared" si="35"/>
        <v>38</v>
      </c>
      <c r="BC4" s="5">
        <f t="shared" si="36"/>
        <v>5</v>
      </c>
      <c r="BD4" s="5">
        <f t="shared" si="37"/>
        <v>4</v>
      </c>
      <c r="BE4" s="5">
        <f t="shared" si="38"/>
        <v>6</v>
      </c>
      <c r="BF4" s="5">
        <f t="shared" si="39"/>
        <v>1</v>
      </c>
      <c r="BG4">
        <f t="shared" si="40"/>
        <v>8</v>
      </c>
      <c r="BH4">
        <f t="shared" si="41"/>
        <v>14</v>
      </c>
      <c r="BI4" s="16">
        <f t="shared" si="42"/>
        <v>34</v>
      </c>
      <c r="BJ4">
        <f t="shared" si="43"/>
        <v>40</v>
      </c>
      <c r="BK4">
        <f t="shared" si="44"/>
        <v>65</v>
      </c>
      <c r="BL4">
        <f t="shared" si="45"/>
        <v>-25</v>
      </c>
      <c r="BM4">
        <f t="shared" si="46"/>
        <v>22</v>
      </c>
      <c r="BN4">
        <f t="shared" si="47"/>
        <v>18</v>
      </c>
      <c r="BO4">
        <f t="shared" si="48"/>
        <v>30</v>
      </c>
      <c r="BP4">
        <f t="shared" si="49"/>
        <v>35</v>
      </c>
      <c r="BQ4" s="14">
        <f t="shared" si="50"/>
        <v>1.0526315789473684</v>
      </c>
      <c r="BR4" s="14">
        <f t="shared" si="51"/>
        <v>1.7105263157894737</v>
      </c>
    </row>
    <row r="5" spans="1:71">
      <c r="A5" s="5" t="s">
        <v>576</v>
      </c>
      <c r="B5" t="s">
        <v>6</v>
      </c>
      <c r="C5" s="2" t="s">
        <v>7</v>
      </c>
      <c r="D5" s="3">
        <v>43687.625</v>
      </c>
      <c r="E5" t="s">
        <v>81</v>
      </c>
      <c r="F5" t="s">
        <v>66</v>
      </c>
      <c r="G5" t="s">
        <v>15</v>
      </c>
      <c r="H5" t="s">
        <v>158</v>
      </c>
      <c r="I5">
        <v>3</v>
      </c>
      <c r="J5" s="10">
        <v>0</v>
      </c>
      <c r="K5">
        <f t="shared" si="1"/>
        <v>3</v>
      </c>
      <c r="L5" t="str">
        <f t="shared" si="0"/>
        <v>Home Win</v>
      </c>
      <c r="M5">
        <f t="shared" si="2"/>
        <v>1</v>
      </c>
      <c r="N5">
        <f t="shared" si="3"/>
        <v>0</v>
      </c>
      <c r="O5" s="12" t="str">
        <f t="shared" si="4"/>
        <v>Burnley Win</v>
      </c>
      <c r="P5" s="12" t="b">
        <f t="shared" si="5"/>
        <v>0</v>
      </c>
      <c r="Q5" s="12" t="b">
        <f t="shared" si="6"/>
        <v>0</v>
      </c>
      <c r="R5" s="12" t="b">
        <f t="shared" si="7"/>
        <v>0</v>
      </c>
      <c r="S5" s="12" t="b">
        <f t="shared" si="8"/>
        <v>0</v>
      </c>
      <c r="T5" s="12" t="str">
        <f t="shared" si="9"/>
        <v>Southampton Lose</v>
      </c>
      <c r="V5" t="s">
        <v>42</v>
      </c>
      <c r="W5" s="5" t="s">
        <v>576</v>
      </c>
      <c r="X5">
        <f t="shared" si="10"/>
        <v>38</v>
      </c>
      <c r="Y5">
        <f t="shared" si="11"/>
        <v>9</v>
      </c>
      <c r="Z5">
        <f t="shared" si="12"/>
        <v>14</v>
      </c>
      <c r="AA5">
        <f t="shared" si="13"/>
        <v>15</v>
      </c>
      <c r="AB5">
        <f t="shared" si="14"/>
        <v>38</v>
      </c>
      <c r="AC5" s="5">
        <f t="shared" si="15"/>
        <v>5</v>
      </c>
      <c r="AD5" s="5">
        <f t="shared" si="16"/>
        <v>4</v>
      </c>
      <c r="AE5" s="5">
        <f t="shared" si="17"/>
        <v>7</v>
      </c>
      <c r="AF5" s="5">
        <f t="shared" si="18"/>
        <v>7</v>
      </c>
      <c r="AG5">
        <f t="shared" si="19"/>
        <v>7</v>
      </c>
      <c r="AH5">
        <f t="shared" si="20"/>
        <v>8</v>
      </c>
      <c r="AI5">
        <f t="shared" si="21"/>
        <v>41</v>
      </c>
      <c r="AJ5">
        <f t="shared" si="22"/>
        <v>39</v>
      </c>
      <c r="AK5">
        <f t="shared" si="23"/>
        <v>54</v>
      </c>
      <c r="AL5">
        <f t="shared" si="24"/>
        <v>-15</v>
      </c>
      <c r="AM5">
        <f t="shared" si="25"/>
        <v>20</v>
      </c>
      <c r="AN5">
        <f t="shared" si="26"/>
        <v>19</v>
      </c>
      <c r="AO5">
        <f t="shared" si="27"/>
        <v>27</v>
      </c>
      <c r="AP5">
        <f t="shared" si="28"/>
        <v>27</v>
      </c>
      <c r="AQ5" s="14">
        <f t="shared" si="29"/>
        <v>1.0263157894736843</v>
      </c>
      <c r="AR5" s="14">
        <f t="shared" si="30"/>
        <v>1.4210526315789473</v>
      </c>
      <c r="AT5" s="3"/>
      <c r="AU5" s="17">
        <v>4</v>
      </c>
      <c r="AV5" t="s">
        <v>42</v>
      </c>
      <c r="AW5" s="5" t="s">
        <v>576</v>
      </c>
      <c r="AX5">
        <f t="shared" si="31"/>
        <v>38</v>
      </c>
      <c r="AY5">
        <f t="shared" si="32"/>
        <v>9</v>
      </c>
      <c r="AZ5">
        <f t="shared" si="33"/>
        <v>14</v>
      </c>
      <c r="BA5">
        <f t="shared" si="34"/>
        <v>15</v>
      </c>
      <c r="BB5">
        <f t="shared" si="35"/>
        <v>38</v>
      </c>
      <c r="BC5" s="5">
        <f t="shared" si="36"/>
        <v>5</v>
      </c>
      <c r="BD5" s="5">
        <f t="shared" si="37"/>
        <v>4</v>
      </c>
      <c r="BE5" s="5">
        <f t="shared" si="38"/>
        <v>7</v>
      </c>
      <c r="BF5" s="5">
        <f t="shared" si="39"/>
        <v>7</v>
      </c>
      <c r="BG5">
        <f t="shared" si="40"/>
        <v>7</v>
      </c>
      <c r="BH5">
        <f t="shared" si="41"/>
        <v>8</v>
      </c>
      <c r="BI5">
        <f t="shared" si="42"/>
        <v>41</v>
      </c>
      <c r="BJ5">
        <f t="shared" si="43"/>
        <v>39</v>
      </c>
      <c r="BK5">
        <f t="shared" si="44"/>
        <v>54</v>
      </c>
      <c r="BL5">
        <f t="shared" si="45"/>
        <v>-15</v>
      </c>
      <c r="BM5">
        <f t="shared" si="46"/>
        <v>20</v>
      </c>
      <c r="BN5">
        <f t="shared" si="47"/>
        <v>19</v>
      </c>
      <c r="BO5">
        <f t="shared" si="48"/>
        <v>27</v>
      </c>
      <c r="BP5">
        <f t="shared" si="49"/>
        <v>27</v>
      </c>
      <c r="BQ5" s="14">
        <f t="shared" si="50"/>
        <v>1.0263157894736843</v>
      </c>
      <c r="BR5" s="14">
        <f t="shared" si="51"/>
        <v>1.4210526315789473</v>
      </c>
    </row>
    <row r="6" spans="1:71">
      <c r="A6" s="5" t="s">
        <v>576</v>
      </c>
      <c r="B6" t="s">
        <v>17</v>
      </c>
      <c r="C6" s="2" t="s">
        <v>7</v>
      </c>
      <c r="D6" s="3">
        <v>43687.625</v>
      </c>
      <c r="E6" t="s">
        <v>13</v>
      </c>
      <c r="F6" t="s">
        <v>14</v>
      </c>
      <c r="G6" t="s">
        <v>34</v>
      </c>
      <c r="H6" t="s">
        <v>116</v>
      </c>
      <c r="I6">
        <v>0</v>
      </c>
      <c r="J6" s="10">
        <v>0</v>
      </c>
      <c r="K6">
        <f t="shared" si="1"/>
        <v>0</v>
      </c>
      <c r="L6" t="str">
        <f t="shared" si="0"/>
        <v>Draw</v>
      </c>
      <c r="M6">
        <f t="shared" si="2"/>
        <v>0</v>
      </c>
      <c r="N6">
        <f t="shared" si="3"/>
        <v>0</v>
      </c>
      <c r="O6" s="12" t="b">
        <f t="shared" si="4"/>
        <v>0</v>
      </c>
      <c r="P6" s="12" t="b">
        <f t="shared" si="5"/>
        <v>0</v>
      </c>
      <c r="Q6" s="12" t="str">
        <f t="shared" si="6"/>
        <v>Crystal Palace Draw</v>
      </c>
      <c r="R6" s="12" t="str">
        <f t="shared" si="7"/>
        <v>Everton Draw</v>
      </c>
      <c r="S6" s="12" t="b">
        <f t="shared" si="8"/>
        <v>0</v>
      </c>
      <c r="T6" s="12" t="b">
        <f t="shared" si="9"/>
        <v>0</v>
      </c>
      <c r="V6" t="s">
        <v>66</v>
      </c>
      <c r="W6" s="5" t="s">
        <v>576</v>
      </c>
      <c r="X6">
        <f t="shared" si="10"/>
        <v>38</v>
      </c>
      <c r="Y6">
        <f t="shared" si="11"/>
        <v>15</v>
      </c>
      <c r="Z6">
        <f t="shared" si="12"/>
        <v>9</v>
      </c>
      <c r="AA6">
        <f t="shared" si="13"/>
        <v>14</v>
      </c>
      <c r="AB6">
        <f t="shared" si="14"/>
        <v>38</v>
      </c>
      <c r="AC6" s="5">
        <f t="shared" si="15"/>
        <v>8</v>
      </c>
      <c r="AD6" s="5">
        <f t="shared" si="16"/>
        <v>7</v>
      </c>
      <c r="AE6" s="5">
        <f t="shared" si="17"/>
        <v>4</v>
      </c>
      <c r="AF6" s="5">
        <f t="shared" si="18"/>
        <v>5</v>
      </c>
      <c r="AG6">
        <f t="shared" si="19"/>
        <v>7</v>
      </c>
      <c r="AH6">
        <f t="shared" si="20"/>
        <v>7</v>
      </c>
      <c r="AI6">
        <f t="shared" si="21"/>
        <v>54</v>
      </c>
      <c r="AJ6">
        <f t="shared" si="22"/>
        <v>43</v>
      </c>
      <c r="AK6">
        <f t="shared" si="23"/>
        <v>50</v>
      </c>
      <c r="AL6">
        <f t="shared" si="24"/>
        <v>-7</v>
      </c>
      <c r="AM6">
        <f t="shared" si="25"/>
        <v>24</v>
      </c>
      <c r="AN6">
        <f t="shared" si="26"/>
        <v>19</v>
      </c>
      <c r="AO6">
        <f t="shared" si="27"/>
        <v>23</v>
      </c>
      <c r="AP6">
        <f t="shared" si="28"/>
        <v>27</v>
      </c>
      <c r="AQ6" s="14">
        <f t="shared" si="29"/>
        <v>1.131578947368421</v>
      </c>
      <c r="AR6" s="14">
        <f t="shared" si="30"/>
        <v>1.3157894736842106</v>
      </c>
      <c r="AT6" s="3"/>
      <c r="AU6" s="17">
        <v>5</v>
      </c>
      <c r="AV6" t="s">
        <v>66</v>
      </c>
      <c r="AW6" s="5" t="s">
        <v>576</v>
      </c>
      <c r="AX6">
        <f t="shared" si="31"/>
        <v>38</v>
      </c>
      <c r="AY6">
        <f t="shared" si="32"/>
        <v>15</v>
      </c>
      <c r="AZ6">
        <f t="shared" si="33"/>
        <v>9</v>
      </c>
      <c r="BA6">
        <f t="shared" si="34"/>
        <v>14</v>
      </c>
      <c r="BB6">
        <f t="shared" si="35"/>
        <v>38</v>
      </c>
      <c r="BC6" s="5">
        <f t="shared" si="36"/>
        <v>8</v>
      </c>
      <c r="BD6" s="5">
        <f t="shared" si="37"/>
        <v>7</v>
      </c>
      <c r="BE6" s="5">
        <f t="shared" si="38"/>
        <v>4</v>
      </c>
      <c r="BF6" s="5">
        <f t="shared" si="39"/>
        <v>5</v>
      </c>
      <c r="BG6">
        <f t="shared" si="40"/>
        <v>7</v>
      </c>
      <c r="BH6">
        <f t="shared" si="41"/>
        <v>7</v>
      </c>
      <c r="BI6">
        <f t="shared" si="42"/>
        <v>54</v>
      </c>
      <c r="BJ6">
        <f t="shared" si="43"/>
        <v>43</v>
      </c>
      <c r="BK6">
        <f t="shared" si="44"/>
        <v>50</v>
      </c>
      <c r="BL6">
        <f t="shared" si="45"/>
        <v>-7</v>
      </c>
      <c r="BM6">
        <f t="shared" si="46"/>
        <v>24</v>
      </c>
      <c r="BN6">
        <f t="shared" si="47"/>
        <v>19</v>
      </c>
      <c r="BO6">
        <f t="shared" si="48"/>
        <v>23</v>
      </c>
      <c r="BP6">
        <f t="shared" si="49"/>
        <v>27</v>
      </c>
      <c r="BQ6" s="14">
        <f t="shared" si="50"/>
        <v>1.131578947368421</v>
      </c>
      <c r="BR6" s="14">
        <f t="shared" si="51"/>
        <v>1.3157894736842106</v>
      </c>
    </row>
    <row r="7" spans="1:71">
      <c r="A7" s="5" t="s">
        <v>576</v>
      </c>
      <c r="B7" t="s">
        <v>27</v>
      </c>
      <c r="C7" s="2" t="s">
        <v>7</v>
      </c>
      <c r="D7" s="3">
        <v>43687.625</v>
      </c>
      <c r="E7" t="s">
        <v>463</v>
      </c>
      <c r="F7" t="s">
        <v>464</v>
      </c>
      <c r="G7" t="s">
        <v>42</v>
      </c>
      <c r="H7" t="s">
        <v>11</v>
      </c>
      <c r="I7">
        <v>0</v>
      </c>
      <c r="J7" s="10">
        <v>3</v>
      </c>
      <c r="K7">
        <f t="shared" si="1"/>
        <v>3</v>
      </c>
      <c r="L7" t="str">
        <f t="shared" si="0"/>
        <v>Away Win</v>
      </c>
      <c r="M7">
        <f t="shared" si="2"/>
        <v>0</v>
      </c>
      <c r="N7">
        <f t="shared" si="3"/>
        <v>1</v>
      </c>
      <c r="O7" s="12" t="b">
        <f t="shared" si="4"/>
        <v>0</v>
      </c>
      <c r="P7" s="12" t="str">
        <f t="shared" si="5"/>
        <v>Watford Lose</v>
      </c>
      <c r="Q7" s="12" t="b">
        <f t="shared" si="6"/>
        <v>0</v>
      </c>
      <c r="R7" s="12" t="b">
        <f t="shared" si="7"/>
        <v>0</v>
      </c>
      <c r="S7" s="12" t="str">
        <f t="shared" si="8"/>
        <v>Brighton Win</v>
      </c>
      <c r="T7" s="12" t="b">
        <f t="shared" si="9"/>
        <v>0</v>
      </c>
      <c r="V7" t="s">
        <v>43</v>
      </c>
      <c r="W7" s="5" t="s">
        <v>576</v>
      </c>
      <c r="X7">
        <f t="shared" si="10"/>
        <v>38</v>
      </c>
      <c r="Y7">
        <f t="shared" si="11"/>
        <v>20</v>
      </c>
      <c r="Z7">
        <f t="shared" si="12"/>
        <v>6</v>
      </c>
      <c r="AA7">
        <f t="shared" si="13"/>
        <v>12</v>
      </c>
      <c r="AB7">
        <f t="shared" si="14"/>
        <v>38</v>
      </c>
      <c r="AC7" s="5">
        <f t="shared" si="15"/>
        <v>11</v>
      </c>
      <c r="AD7" s="5">
        <f t="shared" si="16"/>
        <v>9</v>
      </c>
      <c r="AE7" s="5">
        <f t="shared" si="17"/>
        <v>3</v>
      </c>
      <c r="AF7" s="5">
        <f t="shared" si="18"/>
        <v>3</v>
      </c>
      <c r="AG7">
        <f t="shared" si="19"/>
        <v>5</v>
      </c>
      <c r="AH7">
        <f t="shared" si="20"/>
        <v>7</v>
      </c>
      <c r="AI7">
        <f t="shared" si="21"/>
        <v>66</v>
      </c>
      <c r="AJ7">
        <f t="shared" si="22"/>
        <v>69</v>
      </c>
      <c r="AK7">
        <f t="shared" si="23"/>
        <v>54</v>
      </c>
      <c r="AL7">
        <f t="shared" si="24"/>
        <v>15</v>
      </c>
      <c r="AM7">
        <f t="shared" si="25"/>
        <v>30</v>
      </c>
      <c r="AN7">
        <f t="shared" si="26"/>
        <v>39</v>
      </c>
      <c r="AO7">
        <f t="shared" si="27"/>
        <v>16</v>
      </c>
      <c r="AP7">
        <f t="shared" si="28"/>
        <v>38</v>
      </c>
      <c r="AQ7" s="14">
        <f t="shared" si="29"/>
        <v>1.8157894736842106</v>
      </c>
      <c r="AR7" s="14">
        <f t="shared" si="30"/>
        <v>1.4210526315789473</v>
      </c>
      <c r="AT7" s="3"/>
      <c r="AU7" s="17">
        <v>6</v>
      </c>
      <c r="AV7" t="s">
        <v>43</v>
      </c>
      <c r="AW7" s="5" t="s">
        <v>576</v>
      </c>
      <c r="AX7">
        <f t="shared" si="31"/>
        <v>38</v>
      </c>
      <c r="AY7">
        <f t="shared" si="32"/>
        <v>20</v>
      </c>
      <c r="AZ7">
        <f t="shared" si="33"/>
        <v>6</v>
      </c>
      <c r="BA7">
        <f t="shared" si="34"/>
        <v>12</v>
      </c>
      <c r="BB7">
        <f t="shared" si="35"/>
        <v>38</v>
      </c>
      <c r="BC7" s="5">
        <f t="shared" si="36"/>
        <v>11</v>
      </c>
      <c r="BD7" s="5">
        <f t="shared" si="37"/>
        <v>9</v>
      </c>
      <c r="BE7" s="5">
        <f t="shared" si="38"/>
        <v>3</v>
      </c>
      <c r="BF7" s="5">
        <f t="shared" si="39"/>
        <v>3</v>
      </c>
      <c r="BG7">
        <f t="shared" si="40"/>
        <v>5</v>
      </c>
      <c r="BH7">
        <f t="shared" si="41"/>
        <v>7</v>
      </c>
      <c r="BI7">
        <f t="shared" si="42"/>
        <v>66</v>
      </c>
      <c r="BJ7">
        <f t="shared" si="43"/>
        <v>69</v>
      </c>
      <c r="BK7">
        <f t="shared" si="44"/>
        <v>54</v>
      </c>
      <c r="BL7">
        <f t="shared" si="45"/>
        <v>15</v>
      </c>
      <c r="BM7">
        <f t="shared" si="46"/>
        <v>30</v>
      </c>
      <c r="BN7">
        <f t="shared" si="47"/>
        <v>39</v>
      </c>
      <c r="BO7">
        <f t="shared" si="48"/>
        <v>16</v>
      </c>
      <c r="BP7">
        <f t="shared" si="49"/>
        <v>38</v>
      </c>
      <c r="BQ7" s="14">
        <f t="shared" si="50"/>
        <v>1.8157894736842106</v>
      </c>
      <c r="BR7" s="14">
        <f t="shared" si="51"/>
        <v>1.4210526315789473</v>
      </c>
    </row>
    <row r="8" spans="1:71">
      <c r="A8" s="5" t="s">
        <v>576</v>
      </c>
      <c r="B8" t="s">
        <v>22</v>
      </c>
      <c r="C8" s="2" t="s">
        <v>7</v>
      </c>
      <c r="D8" s="3">
        <v>43687.729166666664</v>
      </c>
      <c r="E8" t="s">
        <v>32</v>
      </c>
      <c r="F8" t="s">
        <v>33</v>
      </c>
      <c r="G8" t="s">
        <v>70</v>
      </c>
      <c r="H8" t="s">
        <v>91</v>
      </c>
      <c r="I8">
        <v>3</v>
      </c>
      <c r="J8" s="9">
        <v>1</v>
      </c>
      <c r="K8">
        <f t="shared" si="1"/>
        <v>4</v>
      </c>
      <c r="L8" t="str">
        <f t="shared" si="0"/>
        <v>Home Win</v>
      </c>
      <c r="M8">
        <f t="shared" si="2"/>
        <v>1</v>
      </c>
      <c r="N8">
        <f t="shared" si="3"/>
        <v>0</v>
      </c>
      <c r="O8" s="12" t="str">
        <f t="shared" si="4"/>
        <v>Spurs Win</v>
      </c>
      <c r="P8" s="12" t="b">
        <f t="shared" si="5"/>
        <v>0</v>
      </c>
      <c r="Q8" s="12" t="b">
        <f t="shared" si="6"/>
        <v>0</v>
      </c>
      <c r="R8" s="12" t="b">
        <f t="shared" si="7"/>
        <v>0</v>
      </c>
      <c r="S8" s="12" t="b">
        <f t="shared" si="8"/>
        <v>0</v>
      </c>
      <c r="T8" s="12" t="str">
        <f t="shared" si="9"/>
        <v>Aston Villa Lose</v>
      </c>
      <c r="V8" t="s">
        <v>14</v>
      </c>
      <c r="W8" s="5" t="s">
        <v>576</v>
      </c>
      <c r="X8">
        <f>COUNTIF($F$2:$G$381,V8)</f>
        <v>38</v>
      </c>
      <c r="Y8">
        <f t="shared" si="11"/>
        <v>11</v>
      </c>
      <c r="Z8">
        <f t="shared" si="12"/>
        <v>10</v>
      </c>
      <c r="AA8">
        <f t="shared" si="13"/>
        <v>17</v>
      </c>
      <c r="AB8">
        <f t="shared" si="14"/>
        <v>38</v>
      </c>
      <c r="AC8" s="5">
        <f t="shared" si="15"/>
        <v>6</v>
      </c>
      <c r="AD8" s="5">
        <f t="shared" si="16"/>
        <v>5</v>
      </c>
      <c r="AE8" s="5">
        <f t="shared" si="17"/>
        <v>5</v>
      </c>
      <c r="AF8" s="5">
        <f t="shared" si="18"/>
        <v>5</v>
      </c>
      <c r="AG8">
        <f t="shared" si="19"/>
        <v>8</v>
      </c>
      <c r="AH8">
        <f t="shared" si="20"/>
        <v>9</v>
      </c>
      <c r="AI8">
        <f t="shared" si="21"/>
        <v>43</v>
      </c>
      <c r="AJ8">
        <f t="shared" si="22"/>
        <v>31</v>
      </c>
      <c r="AK8">
        <f t="shared" si="23"/>
        <v>50</v>
      </c>
      <c r="AL8">
        <f t="shared" si="24"/>
        <v>-19</v>
      </c>
      <c r="AM8">
        <f t="shared" si="25"/>
        <v>15</v>
      </c>
      <c r="AN8">
        <f t="shared" si="26"/>
        <v>16</v>
      </c>
      <c r="AO8">
        <f t="shared" si="27"/>
        <v>20</v>
      </c>
      <c r="AP8">
        <f t="shared" si="28"/>
        <v>30</v>
      </c>
      <c r="AQ8" s="14">
        <f t="shared" si="29"/>
        <v>0.81578947368421051</v>
      </c>
      <c r="AR8" s="14">
        <f t="shared" si="30"/>
        <v>1.3157894736842106</v>
      </c>
      <c r="AT8" s="3"/>
      <c r="AU8" s="17">
        <v>7</v>
      </c>
      <c r="AV8" t="s">
        <v>14</v>
      </c>
      <c r="AW8" s="5" t="s">
        <v>576</v>
      </c>
      <c r="AX8">
        <f>COUNTIF($F$2:$G$381,AV8)</f>
        <v>38</v>
      </c>
      <c r="AY8">
        <f t="shared" si="32"/>
        <v>11</v>
      </c>
      <c r="AZ8">
        <f t="shared" si="33"/>
        <v>10</v>
      </c>
      <c r="BA8">
        <f t="shared" si="34"/>
        <v>17</v>
      </c>
      <c r="BB8">
        <f t="shared" si="35"/>
        <v>38</v>
      </c>
      <c r="BC8" s="5">
        <f t="shared" si="36"/>
        <v>6</v>
      </c>
      <c r="BD8" s="5">
        <f t="shared" si="37"/>
        <v>5</v>
      </c>
      <c r="BE8" s="5">
        <f t="shared" si="38"/>
        <v>5</v>
      </c>
      <c r="BF8" s="5">
        <f t="shared" si="39"/>
        <v>5</v>
      </c>
      <c r="BG8">
        <f t="shared" si="40"/>
        <v>8</v>
      </c>
      <c r="BH8">
        <f t="shared" si="41"/>
        <v>9</v>
      </c>
      <c r="BI8">
        <f t="shared" si="42"/>
        <v>43</v>
      </c>
      <c r="BJ8">
        <f t="shared" si="43"/>
        <v>31</v>
      </c>
      <c r="BK8">
        <f t="shared" si="44"/>
        <v>50</v>
      </c>
      <c r="BL8">
        <f t="shared" si="45"/>
        <v>-19</v>
      </c>
      <c r="BM8">
        <f t="shared" si="46"/>
        <v>15</v>
      </c>
      <c r="BN8">
        <f t="shared" si="47"/>
        <v>16</v>
      </c>
      <c r="BO8">
        <f t="shared" si="48"/>
        <v>20</v>
      </c>
      <c r="BP8">
        <f t="shared" si="49"/>
        <v>30</v>
      </c>
      <c r="BQ8" s="14">
        <f t="shared" si="50"/>
        <v>0.81578947368421051</v>
      </c>
      <c r="BR8" s="14">
        <f t="shared" si="51"/>
        <v>1.3157894736842106</v>
      </c>
    </row>
    <row r="9" spans="1:71">
      <c r="A9" s="5" t="s">
        <v>576</v>
      </c>
      <c r="B9" t="s">
        <v>31</v>
      </c>
      <c r="C9" s="2" t="s">
        <v>7</v>
      </c>
      <c r="D9" s="3">
        <v>43688.583333333336</v>
      </c>
      <c r="E9" t="s">
        <v>65</v>
      </c>
      <c r="F9" t="s">
        <v>30</v>
      </c>
      <c r="G9" t="s">
        <v>39</v>
      </c>
      <c r="H9" t="s">
        <v>116</v>
      </c>
      <c r="I9">
        <v>0</v>
      </c>
      <c r="J9" s="9">
        <v>0</v>
      </c>
      <c r="K9">
        <f t="shared" si="1"/>
        <v>0</v>
      </c>
      <c r="L9" t="str">
        <f t="shared" si="0"/>
        <v>Draw</v>
      </c>
      <c r="M9">
        <f t="shared" si="2"/>
        <v>0</v>
      </c>
      <c r="N9">
        <f t="shared" si="3"/>
        <v>0</v>
      </c>
      <c r="O9" s="12" t="b">
        <f t="shared" si="4"/>
        <v>0</v>
      </c>
      <c r="P9" s="12" t="b">
        <f t="shared" si="5"/>
        <v>0</v>
      </c>
      <c r="Q9" s="12" t="str">
        <f t="shared" si="6"/>
        <v>Leicester Draw</v>
      </c>
      <c r="R9" s="12" t="str">
        <f t="shared" si="7"/>
        <v>Wolves Draw</v>
      </c>
      <c r="S9" s="12" t="b">
        <f t="shared" si="8"/>
        <v>0</v>
      </c>
      <c r="T9" s="12" t="b">
        <f t="shared" si="9"/>
        <v>0</v>
      </c>
      <c r="V9" t="s">
        <v>34</v>
      </c>
      <c r="W9" s="5" t="s">
        <v>576</v>
      </c>
      <c r="X9">
        <f t="shared" si="10"/>
        <v>38</v>
      </c>
      <c r="Y9">
        <f t="shared" si="11"/>
        <v>13</v>
      </c>
      <c r="Z9">
        <f t="shared" si="12"/>
        <v>10</v>
      </c>
      <c r="AA9">
        <f t="shared" si="13"/>
        <v>15</v>
      </c>
      <c r="AB9">
        <f t="shared" si="14"/>
        <v>38</v>
      </c>
      <c r="AC9" s="5">
        <f t="shared" si="15"/>
        <v>8</v>
      </c>
      <c r="AD9" s="5">
        <f t="shared" si="16"/>
        <v>5</v>
      </c>
      <c r="AE9" s="5">
        <f t="shared" si="17"/>
        <v>7</v>
      </c>
      <c r="AF9" s="5">
        <f t="shared" si="18"/>
        <v>3</v>
      </c>
      <c r="AG9">
        <f t="shared" si="19"/>
        <v>4</v>
      </c>
      <c r="AH9">
        <f t="shared" si="20"/>
        <v>11</v>
      </c>
      <c r="AI9">
        <f t="shared" si="21"/>
        <v>49</v>
      </c>
      <c r="AJ9">
        <f t="shared" si="22"/>
        <v>44</v>
      </c>
      <c r="AK9">
        <f t="shared" si="23"/>
        <v>56</v>
      </c>
      <c r="AL9">
        <f t="shared" si="24"/>
        <v>-12</v>
      </c>
      <c r="AM9">
        <f t="shared" si="25"/>
        <v>24</v>
      </c>
      <c r="AN9">
        <f t="shared" si="26"/>
        <v>20</v>
      </c>
      <c r="AO9">
        <f t="shared" si="27"/>
        <v>21</v>
      </c>
      <c r="AP9">
        <f t="shared" si="28"/>
        <v>35</v>
      </c>
      <c r="AQ9" s="14">
        <f t="shared" si="29"/>
        <v>1.1578947368421053</v>
      </c>
      <c r="AR9" s="14">
        <f t="shared" si="30"/>
        <v>1.4736842105263157</v>
      </c>
      <c r="AT9" s="3"/>
      <c r="AU9" s="17">
        <v>8</v>
      </c>
      <c r="AV9" t="s">
        <v>34</v>
      </c>
      <c r="AW9" s="5" t="s">
        <v>576</v>
      </c>
      <c r="AX9">
        <f t="shared" ref="AX9:AX21" si="52">COUNTIF($F$2:$G$381,AV9)</f>
        <v>38</v>
      </c>
      <c r="AY9">
        <f t="shared" si="32"/>
        <v>13</v>
      </c>
      <c r="AZ9">
        <f t="shared" si="33"/>
        <v>10</v>
      </c>
      <c r="BA9">
        <f t="shared" si="34"/>
        <v>15</v>
      </c>
      <c r="BB9">
        <f t="shared" si="35"/>
        <v>38</v>
      </c>
      <c r="BC9" s="5">
        <f t="shared" si="36"/>
        <v>8</v>
      </c>
      <c r="BD9" s="5">
        <f t="shared" si="37"/>
        <v>5</v>
      </c>
      <c r="BE9" s="5">
        <f t="shared" si="38"/>
        <v>7</v>
      </c>
      <c r="BF9" s="5">
        <f t="shared" si="39"/>
        <v>3</v>
      </c>
      <c r="BG9">
        <f t="shared" si="40"/>
        <v>4</v>
      </c>
      <c r="BH9">
        <f t="shared" si="41"/>
        <v>11</v>
      </c>
      <c r="BI9">
        <f t="shared" si="42"/>
        <v>49</v>
      </c>
      <c r="BJ9">
        <f t="shared" si="43"/>
        <v>44</v>
      </c>
      <c r="BK9">
        <f t="shared" si="44"/>
        <v>56</v>
      </c>
      <c r="BL9">
        <f t="shared" si="45"/>
        <v>-12</v>
      </c>
      <c r="BM9">
        <f t="shared" si="46"/>
        <v>24</v>
      </c>
      <c r="BN9">
        <f t="shared" si="47"/>
        <v>20</v>
      </c>
      <c r="BO9">
        <f t="shared" si="48"/>
        <v>21</v>
      </c>
      <c r="BP9">
        <f t="shared" si="49"/>
        <v>35</v>
      </c>
      <c r="BQ9" s="14">
        <f t="shared" si="50"/>
        <v>1.1578947368421053</v>
      </c>
      <c r="BR9" s="14">
        <f t="shared" si="51"/>
        <v>1.4736842105263157</v>
      </c>
    </row>
    <row r="10" spans="1:71">
      <c r="A10" s="5" t="s">
        <v>576</v>
      </c>
      <c r="B10" t="s">
        <v>40</v>
      </c>
      <c r="C10" s="2" t="s">
        <v>7</v>
      </c>
      <c r="D10" s="3">
        <v>43688.583333333336</v>
      </c>
      <c r="E10" t="s">
        <v>61</v>
      </c>
      <c r="F10" t="s">
        <v>25</v>
      </c>
      <c r="G10" t="s">
        <v>10</v>
      </c>
      <c r="H10" t="s">
        <v>35</v>
      </c>
      <c r="I10">
        <v>0</v>
      </c>
      <c r="J10" s="9">
        <v>1</v>
      </c>
      <c r="K10">
        <f t="shared" si="1"/>
        <v>1</v>
      </c>
      <c r="L10" t="str">
        <f t="shared" si="0"/>
        <v>Away Win</v>
      </c>
      <c r="M10">
        <f t="shared" si="2"/>
        <v>0</v>
      </c>
      <c r="N10">
        <f t="shared" si="3"/>
        <v>1</v>
      </c>
      <c r="O10" s="12" t="b">
        <f t="shared" si="4"/>
        <v>0</v>
      </c>
      <c r="P10" s="12" t="str">
        <f t="shared" si="5"/>
        <v>Newcastle Lose</v>
      </c>
      <c r="Q10" s="12" t="b">
        <f t="shared" si="6"/>
        <v>0</v>
      </c>
      <c r="R10" s="12" t="b">
        <f t="shared" si="7"/>
        <v>0</v>
      </c>
      <c r="S10" s="12" t="str">
        <f t="shared" si="8"/>
        <v>Arsenal Win</v>
      </c>
      <c r="T10" s="12" t="b">
        <f t="shared" si="9"/>
        <v>0</v>
      </c>
      <c r="V10" t="s">
        <v>30</v>
      </c>
      <c r="W10" s="5" t="s">
        <v>576</v>
      </c>
      <c r="X10">
        <f t="shared" si="10"/>
        <v>38</v>
      </c>
      <c r="Y10">
        <f t="shared" si="11"/>
        <v>18</v>
      </c>
      <c r="Z10">
        <f t="shared" si="12"/>
        <v>8</v>
      </c>
      <c r="AA10">
        <f t="shared" si="13"/>
        <v>12</v>
      </c>
      <c r="AB10">
        <f t="shared" si="14"/>
        <v>38</v>
      </c>
      <c r="AC10" s="5">
        <f t="shared" si="15"/>
        <v>11</v>
      </c>
      <c r="AD10" s="5">
        <f t="shared" si="16"/>
        <v>7</v>
      </c>
      <c r="AE10" s="5">
        <f t="shared" si="17"/>
        <v>4</v>
      </c>
      <c r="AF10" s="5">
        <f t="shared" si="18"/>
        <v>4</v>
      </c>
      <c r="AG10">
        <f t="shared" si="19"/>
        <v>4</v>
      </c>
      <c r="AH10">
        <f t="shared" si="20"/>
        <v>8</v>
      </c>
      <c r="AI10">
        <f t="shared" si="21"/>
        <v>62</v>
      </c>
      <c r="AJ10">
        <f t="shared" si="22"/>
        <v>67</v>
      </c>
      <c r="AK10">
        <f t="shared" si="23"/>
        <v>41</v>
      </c>
      <c r="AL10">
        <f t="shared" si="24"/>
        <v>26</v>
      </c>
      <c r="AM10">
        <f t="shared" si="25"/>
        <v>35</v>
      </c>
      <c r="AN10">
        <f t="shared" si="26"/>
        <v>32</v>
      </c>
      <c r="AO10">
        <f t="shared" si="27"/>
        <v>17</v>
      </c>
      <c r="AP10">
        <f t="shared" si="28"/>
        <v>24</v>
      </c>
      <c r="AQ10" s="14">
        <f t="shared" si="29"/>
        <v>1.763157894736842</v>
      </c>
      <c r="AR10" s="14">
        <f t="shared" si="30"/>
        <v>1.0789473684210527</v>
      </c>
      <c r="AT10" s="3"/>
      <c r="AU10" s="17">
        <v>9</v>
      </c>
      <c r="AV10" t="s">
        <v>30</v>
      </c>
      <c r="AW10" s="5" t="s">
        <v>576</v>
      </c>
      <c r="AX10">
        <f t="shared" si="52"/>
        <v>38</v>
      </c>
      <c r="AY10">
        <f t="shared" si="32"/>
        <v>18</v>
      </c>
      <c r="AZ10">
        <f t="shared" si="33"/>
        <v>8</v>
      </c>
      <c r="BA10">
        <f t="shared" si="34"/>
        <v>12</v>
      </c>
      <c r="BB10">
        <f t="shared" si="35"/>
        <v>38</v>
      </c>
      <c r="BC10" s="5">
        <f t="shared" si="36"/>
        <v>11</v>
      </c>
      <c r="BD10" s="5">
        <f t="shared" si="37"/>
        <v>7</v>
      </c>
      <c r="BE10" s="5">
        <f t="shared" si="38"/>
        <v>4</v>
      </c>
      <c r="BF10" s="5">
        <f t="shared" si="39"/>
        <v>4</v>
      </c>
      <c r="BG10">
        <f t="shared" si="40"/>
        <v>4</v>
      </c>
      <c r="BH10">
        <f t="shared" si="41"/>
        <v>8</v>
      </c>
      <c r="BI10">
        <f t="shared" si="42"/>
        <v>62</v>
      </c>
      <c r="BJ10">
        <f t="shared" si="43"/>
        <v>67</v>
      </c>
      <c r="BK10">
        <f t="shared" si="44"/>
        <v>41</v>
      </c>
      <c r="BL10">
        <f t="shared" si="45"/>
        <v>26</v>
      </c>
      <c r="BM10">
        <f t="shared" si="46"/>
        <v>35</v>
      </c>
      <c r="BN10">
        <f t="shared" si="47"/>
        <v>32</v>
      </c>
      <c r="BO10">
        <f t="shared" si="48"/>
        <v>17</v>
      </c>
      <c r="BP10">
        <f t="shared" si="49"/>
        <v>24</v>
      </c>
      <c r="BQ10" s="14">
        <f t="shared" si="50"/>
        <v>1.763157894736842</v>
      </c>
      <c r="BR10" s="14">
        <f t="shared" si="51"/>
        <v>1.0789473684210527</v>
      </c>
    </row>
    <row r="11" spans="1:71">
      <c r="A11" s="5" t="s">
        <v>576</v>
      </c>
      <c r="B11" t="s">
        <v>36</v>
      </c>
      <c r="C11" s="2" t="s">
        <v>7</v>
      </c>
      <c r="D11" s="3">
        <v>43688.6875</v>
      </c>
      <c r="E11" t="s">
        <v>52</v>
      </c>
      <c r="F11" t="s">
        <v>53</v>
      </c>
      <c r="G11" t="s">
        <v>43</v>
      </c>
      <c r="H11" t="s">
        <v>88</v>
      </c>
      <c r="I11">
        <v>4</v>
      </c>
      <c r="J11" s="9">
        <v>0</v>
      </c>
      <c r="K11">
        <f t="shared" si="1"/>
        <v>4</v>
      </c>
      <c r="L11" t="str">
        <f t="shared" si="0"/>
        <v>Home Win</v>
      </c>
      <c r="M11">
        <f t="shared" si="2"/>
        <v>1</v>
      </c>
      <c r="N11">
        <f t="shared" si="3"/>
        <v>0</v>
      </c>
      <c r="O11" s="12" t="str">
        <f t="shared" si="4"/>
        <v>Man Utd Win</v>
      </c>
      <c r="P11" s="12" t="b">
        <f t="shared" si="5"/>
        <v>0</v>
      </c>
      <c r="Q11" s="12" t="b">
        <f t="shared" si="6"/>
        <v>0</v>
      </c>
      <c r="R11" s="12" t="b">
        <f t="shared" si="7"/>
        <v>0</v>
      </c>
      <c r="S11" s="12" t="b">
        <f t="shared" si="8"/>
        <v>0</v>
      </c>
      <c r="T11" s="12" t="str">
        <f t="shared" si="9"/>
        <v>Chelsea Lose</v>
      </c>
      <c r="V11" t="s">
        <v>19</v>
      </c>
      <c r="W11" s="5" t="s">
        <v>576</v>
      </c>
      <c r="X11">
        <f t="shared" si="10"/>
        <v>38</v>
      </c>
      <c r="Y11">
        <f t="shared" si="11"/>
        <v>32</v>
      </c>
      <c r="Z11">
        <f t="shared" si="12"/>
        <v>3</v>
      </c>
      <c r="AA11">
        <f t="shared" si="13"/>
        <v>3</v>
      </c>
      <c r="AB11">
        <f t="shared" si="14"/>
        <v>38</v>
      </c>
      <c r="AC11" s="5">
        <f t="shared" si="15"/>
        <v>18</v>
      </c>
      <c r="AD11" s="5">
        <f t="shared" si="16"/>
        <v>14</v>
      </c>
      <c r="AE11" s="5">
        <f t="shared" si="17"/>
        <v>1</v>
      </c>
      <c r="AF11" s="5">
        <f t="shared" si="18"/>
        <v>2</v>
      </c>
      <c r="AG11">
        <f t="shared" si="19"/>
        <v>0</v>
      </c>
      <c r="AH11">
        <f t="shared" si="20"/>
        <v>3</v>
      </c>
      <c r="AI11">
        <f t="shared" si="21"/>
        <v>99</v>
      </c>
      <c r="AJ11">
        <f t="shared" si="22"/>
        <v>85</v>
      </c>
      <c r="AK11">
        <f t="shared" si="23"/>
        <v>33</v>
      </c>
      <c r="AL11">
        <f t="shared" si="24"/>
        <v>52</v>
      </c>
      <c r="AM11">
        <f t="shared" si="25"/>
        <v>52</v>
      </c>
      <c r="AN11">
        <f t="shared" si="26"/>
        <v>33</v>
      </c>
      <c r="AO11">
        <f t="shared" si="27"/>
        <v>16</v>
      </c>
      <c r="AP11">
        <f t="shared" si="28"/>
        <v>17</v>
      </c>
      <c r="AQ11" s="14">
        <f t="shared" si="29"/>
        <v>2.236842105263158</v>
      </c>
      <c r="AR11" s="14">
        <f t="shared" si="30"/>
        <v>0.86842105263157898</v>
      </c>
      <c r="AT11" s="3"/>
      <c r="AU11" s="17">
        <v>10</v>
      </c>
      <c r="AV11" t="s">
        <v>19</v>
      </c>
      <c r="AW11" s="5" t="s">
        <v>576</v>
      </c>
      <c r="AX11">
        <f t="shared" si="52"/>
        <v>38</v>
      </c>
      <c r="AY11">
        <f t="shared" si="32"/>
        <v>32</v>
      </c>
      <c r="AZ11">
        <f t="shared" si="33"/>
        <v>3</v>
      </c>
      <c r="BA11">
        <f t="shared" si="34"/>
        <v>3</v>
      </c>
      <c r="BB11">
        <f t="shared" si="35"/>
        <v>38</v>
      </c>
      <c r="BC11" s="5">
        <f t="shared" si="36"/>
        <v>18</v>
      </c>
      <c r="BD11" s="5">
        <f t="shared" si="37"/>
        <v>14</v>
      </c>
      <c r="BE11" s="5">
        <f t="shared" si="38"/>
        <v>1</v>
      </c>
      <c r="BF11" s="5">
        <f t="shared" si="39"/>
        <v>2</v>
      </c>
      <c r="BG11">
        <f t="shared" si="40"/>
        <v>0</v>
      </c>
      <c r="BH11">
        <f t="shared" si="41"/>
        <v>3</v>
      </c>
      <c r="BI11">
        <f t="shared" si="42"/>
        <v>99</v>
      </c>
      <c r="BJ11">
        <f t="shared" si="43"/>
        <v>85</v>
      </c>
      <c r="BK11">
        <f t="shared" si="44"/>
        <v>33</v>
      </c>
      <c r="BL11">
        <f t="shared" si="45"/>
        <v>52</v>
      </c>
      <c r="BM11">
        <f t="shared" si="46"/>
        <v>52</v>
      </c>
      <c r="BN11">
        <f t="shared" si="47"/>
        <v>33</v>
      </c>
      <c r="BO11">
        <f t="shared" si="48"/>
        <v>16</v>
      </c>
      <c r="BP11">
        <f t="shared" si="49"/>
        <v>17</v>
      </c>
      <c r="BQ11" s="14">
        <f t="shared" si="50"/>
        <v>2.236842105263158</v>
      </c>
      <c r="BR11" s="14">
        <f t="shared" si="51"/>
        <v>0.86842105263157898</v>
      </c>
    </row>
    <row r="12" spans="1:71">
      <c r="A12" s="5" t="s">
        <v>576</v>
      </c>
      <c r="B12" t="s">
        <v>54</v>
      </c>
      <c r="C12" s="2" t="s">
        <v>46</v>
      </c>
      <c r="D12" s="3">
        <v>43694.520833333336</v>
      </c>
      <c r="E12" t="s">
        <v>55</v>
      </c>
      <c r="F12" t="s">
        <v>10</v>
      </c>
      <c r="G12" t="s">
        <v>66</v>
      </c>
      <c r="H12" t="s">
        <v>56</v>
      </c>
      <c r="I12">
        <v>2</v>
      </c>
      <c r="J12" s="9">
        <v>1</v>
      </c>
      <c r="K12">
        <f t="shared" si="1"/>
        <v>3</v>
      </c>
      <c r="L12" t="str">
        <f t="shared" si="0"/>
        <v>Home Win</v>
      </c>
      <c r="M12">
        <f t="shared" si="2"/>
        <v>1</v>
      </c>
      <c r="N12">
        <f t="shared" si="3"/>
        <v>0</v>
      </c>
      <c r="O12" s="12" t="str">
        <f t="shared" si="4"/>
        <v>Arsenal Win</v>
      </c>
      <c r="P12" s="12" t="b">
        <f t="shared" si="5"/>
        <v>0</v>
      </c>
      <c r="Q12" s="12" t="b">
        <f t="shared" si="6"/>
        <v>0</v>
      </c>
      <c r="R12" s="12" t="b">
        <f t="shared" si="7"/>
        <v>0</v>
      </c>
      <c r="S12" s="12" t="b">
        <f t="shared" si="8"/>
        <v>0</v>
      </c>
      <c r="T12" s="12" t="str">
        <f t="shared" si="9"/>
        <v>Burnley Lose</v>
      </c>
      <c r="V12" t="s">
        <v>73</v>
      </c>
      <c r="W12" s="5" t="s">
        <v>576</v>
      </c>
      <c r="X12">
        <f t="shared" si="10"/>
        <v>38</v>
      </c>
      <c r="Y12">
        <f t="shared" si="11"/>
        <v>26</v>
      </c>
      <c r="Z12">
        <f t="shared" si="12"/>
        <v>3</v>
      </c>
      <c r="AA12">
        <f t="shared" si="13"/>
        <v>9</v>
      </c>
      <c r="AB12">
        <f t="shared" si="14"/>
        <v>38</v>
      </c>
      <c r="AC12" s="5">
        <f t="shared" si="15"/>
        <v>15</v>
      </c>
      <c r="AD12" s="5">
        <f t="shared" si="16"/>
        <v>11</v>
      </c>
      <c r="AE12" s="5">
        <f t="shared" si="17"/>
        <v>2</v>
      </c>
      <c r="AF12" s="5">
        <f t="shared" si="18"/>
        <v>1</v>
      </c>
      <c r="AG12">
        <f t="shared" si="19"/>
        <v>2</v>
      </c>
      <c r="AH12">
        <f t="shared" si="20"/>
        <v>7</v>
      </c>
      <c r="AI12">
        <f t="shared" si="21"/>
        <v>81</v>
      </c>
      <c r="AJ12">
        <f t="shared" si="22"/>
        <v>102</v>
      </c>
      <c r="AK12">
        <f t="shared" si="23"/>
        <v>35</v>
      </c>
      <c r="AL12">
        <f t="shared" si="24"/>
        <v>67</v>
      </c>
      <c r="AM12">
        <f t="shared" si="25"/>
        <v>57</v>
      </c>
      <c r="AN12">
        <f t="shared" si="26"/>
        <v>45</v>
      </c>
      <c r="AO12">
        <f t="shared" si="27"/>
        <v>13</v>
      </c>
      <c r="AP12">
        <f t="shared" si="28"/>
        <v>22</v>
      </c>
      <c r="AQ12" s="14">
        <f t="shared" si="29"/>
        <v>2.6842105263157894</v>
      </c>
      <c r="AR12" s="14">
        <f t="shared" si="30"/>
        <v>0.92105263157894735</v>
      </c>
      <c r="AT12" s="18"/>
      <c r="AU12" s="17">
        <v>11</v>
      </c>
      <c r="AV12" t="s">
        <v>73</v>
      </c>
      <c r="AW12" s="5" t="s">
        <v>576</v>
      </c>
      <c r="AX12">
        <f t="shared" si="52"/>
        <v>38</v>
      </c>
      <c r="AY12">
        <f t="shared" si="32"/>
        <v>26</v>
      </c>
      <c r="AZ12">
        <f t="shared" si="33"/>
        <v>3</v>
      </c>
      <c r="BA12">
        <f t="shared" si="34"/>
        <v>9</v>
      </c>
      <c r="BB12">
        <f t="shared" si="35"/>
        <v>38</v>
      </c>
      <c r="BC12" s="5">
        <f t="shared" si="36"/>
        <v>15</v>
      </c>
      <c r="BD12" s="5">
        <f t="shared" si="37"/>
        <v>11</v>
      </c>
      <c r="BE12" s="5">
        <f t="shared" si="38"/>
        <v>2</v>
      </c>
      <c r="BF12" s="5">
        <f t="shared" si="39"/>
        <v>1</v>
      </c>
      <c r="BG12">
        <f t="shared" si="40"/>
        <v>2</v>
      </c>
      <c r="BH12">
        <f t="shared" si="41"/>
        <v>7</v>
      </c>
      <c r="BI12">
        <f t="shared" si="42"/>
        <v>81</v>
      </c>
      <c r="BJ12">
        <f t="shared" si="43"/>
        <v>102</v>
      </c>
      <c r="BK12">
        <f t="shared" si="44"/>
        <v>35</v>
      </c>
      <c r="BL12">
        <f t="shared" si="45"/>
        <v>67</v>
      </c>
      <c r="BM12">
        <f t="shared" si="46"/>
        <v>57</v>
      </c>
      <c r="BN12">
        <f t="shared" si="47"/>
        <v>45</v>
      </c>
      <c r="BO12">
        <f t="shared" si="48"/>
        <v>13</v>
      </c>
      <c r="BP12">
        <f t="shared" si="49"/>
        <v>22</v>
      </c>
      <c r="BQ12" s="14">
        <f t="shared" si="50"/>
        <v>2.6842105263157894</v>
      </c>
      <c r="BR12" s="14">
        <f t="shared" si="51"/>
        <v>0.92105263157894735</v>
      </c>
    </row>
    <row r="13" spans="1:71">
      <c r="A13" s="5" t="s">
        <v>576</v>
      </c>
      <c r="B13" t="s">
        <v>68</v>
      </c>
      <c r="C13" s="2" t="s">
        <v>46</v>
      </c>
      <c r="D13" s="3">
        <v>43694.625</v>
      </c>
      <c r="E13" t="s">
        <v>69</v>
      </c>
      <c r="F13" t="s">
        <v>70</v>
      </c>
      <c r="G13" t="s">
        <v>472</v>
      </c>
      <c r="H13" t="s">
        <v>77</v>
      </c>
      <c r="I13">
        <v>1</v>
      </c>
      <c r="J13" s="9">
        <v>2</v>
      </c>
      <c r="K13">
        <f t="shared" si="1"/>
        <v>3</v>
      </c>
      <c r="L13" t="str">
        <f t="shared" si="0"/>
        <v>Away Win</v>
      </c>
      <c r="M13">
        <f t="shared" si="2"/>
        <v>0</v>
      </c>
      <c r="N13">
        <f t="shared" si="3"/>
        <v>1</v>
      </c>
      <c r="O13" s="12" t="b">
        <f t="shared" si="4"/>
        <v>0</v>
      </c>
      <c r="P13" s="12" t="str">
        <f t="shared" si="5"/>
        <v>Aston Villa Lose</v>
      </c>
      <c r="Q13" s="12" t="b">
        <f t="shared" si="6"/>
        <v>0</v>
      </c>
      <c r="R13" s="12" t="b">
        <f t="shared" si="7"/>
        <v>0</v>
      </c>
      <c r="S13" s="12" t="str">
        <f t="shared" si="8"/>
        <v>Bournemouth Win</v>
      </c>
      <c r="T13" s="12" t="b">
        <f t="shared" si="9"/>
        <v>0</v>
      </c>
      <c r="V13" t="s">
        <v>53</v>
      </c>
      <c r="W13" s="5" t="s">
        <v>576</v>
      </c>
      <c r="X13">
        <f t="shared" si="10"/>
        <v>38</v>
      </c>
      <c r="Y13">
        <f t="shared" si="11"/>
        <v>18</v>
      </c>
      <c r="Z13">
        <f t="shared" si="12"/>
        <v>12</v>
      </c>
      <c r="AA13">
        <f t="shared" si="13"/>
        <v>8</v>
      </c>
      <c r="AB13">
        <f t="shared" si="14"/>
        <v>38</v>
      </c>
      <c r="AC13" s="5">
        <f t="shared" si="15"/>
        <v>10</v>
      </c>
      <c r="AD13" s="5">
        <f t="shared" si="16"/>
        <v>8</v>
      </c>
      <c r="AE13" s="5">
        <f t="shared" si="17"/>
        <v>7</v>
      </c>
      <c r="AF13" s="5">
        <f t="shared" si="18"/>
        <v>5</v>
      </c>
      <c r="AG13">
        <f t="shared" si="19"/>
        <v>2</v>
      </c>
      <c r="AH13">
        <f t="shared" si="20"/>
        <v>6</v>
      </c>
      <c r="AI13">
        <f t="shared" si="21"/>
        <v>66</v>
      </c>
      <c r="AJ13">
        <f t="shared" si="22"/>
        <v>66</v>
      </c>
      <c r="AK13">
        <f t="shared" si="23"/>
        <v>36</v>
      </c>
      <c r="AL13">
        <f t="shared" si="24"/>
        <v>30</v>
      </c>
      <c r="AM13">
        <f t="shared" si="25"/>
        <v>40</v>
      </c>
      <c r="AN13">
        <f t="shared" si="26"/>
        <v>26</v>
      </c>
      <c r="AO13">
        <f t="shared" si="27"/>
        <v>17</v>
      </c>
      <c r="AP13">
        <f t="shared" si="28"/>
        <v>19</v>
      </c>
      <c r="AQ13" s="14">
        <f t="shared" si="29"/>
        <v>1.736842105263158</v>
      </c>
      <c r="AR13" s="14">
        <f t="shared" si="30"/>
        <v>0.94736842105263153</v>
      </c>
      <c r="AT13" s="18"/>
      <c r="AU13" s="17">
        <v>12</v>
      </c>
      <c r="AV13" t="s">
        <v>53</v>
      </c>
      <c r="AW13" s="5" t="s">
        <v>576</v>
      </c>
      <c r="AX13">
        <f t="shared" si="52"/>
        <v>38</v>
      </c>
      <c r="AY13">
        <f t="shared" si="32"/>
        <v>18</v>
      </c>
      <c r="AZ13">
        <f t="shared" si="33"/>
        <v>12</v>
      </c>
      <c r="BA13">
        <f t="shared" si="34"/>
        <v>8</v>
      </c>
      <c r="BB13">
        <f t="shared" si="35"/>
        <v>38</v>
      </c>
      <c r="BC13" s="5">
        <f t="shared" si="36"/>
        <v>10</v>
      </c>
      <c r="BD13" s="5">
        <f t="shared" si="37"/>
        <v>8</v>
      </c>
      <c r="BE13" s="5">
        <f t="shared" si="38"/>
        <v>7</v>
      </c>
      <c r="BF13" s="5">
        <f t="shared" si="39"/>
        <v>5</v>
      </c>
      <c r="BG13">
        <f t="shared" si="40"/>
        <v>2</v>
      </c>
      <c r="BH13">
        <f t="shared" si="41"/>
        <v>6</v>
      </c>
      <c r="BI13">
        <f t="shared" si="42"/>
        <v>66</v>
      </c>
      <c r="BJ13">
        <f t="shared" si="43"/>
        <v>66</v>
      </c>
      <c r="BK13">
        <f t="shared" si="44"/>
        <v>36</v>
      </c>
      <c r="BL13">
        <f t="shared" si="45"/>
        <v>30</v>
      </c>
      <c r="BM13">
        <f t="shared" si="46"/>
        <v>40</v>
      </c>
      <c r="BN13">
        <f t="shared" si="47"/>
        <v>26</v>
      </c>
      <c r="BO13">
        <f t="shared" si="48"/>
        <v>17</v>
      </c>
      <c r="BP13">
        <f t="shared" si="49"/>
        <v>19</v>
      </c>
      <c r="BQ13" s="14">
        <f t="shared" si="50"/>
        <v>1.736842105263158</v>
      </c>
      <c r="BR13" s="14">
        <f t="shared" si="51"/>
        <v>0.94736842105263153</v>
      </c>
    </row>
    <row r="14" spans="1:71">
      <c r="A14" s="5" t="s">
        <v>576</v>
      </c>
      <c r="B14" t="s">
        <v>62</v>
      </c>
      <c r="C14" s="2" t="s">
        <v>46</v>
      </c>
      <c r="D14" s="3">
        <v>43694.625</v>
      </c>
      <c r="E14" t="s">
        <v>41</v>
      </c>
      <c r="F14" t="s">
        <v>42</v>
      </c>
      <c r="G14" t="s">
        <v>24</v>
      </c>
      <c r="H14" t="s">
        <v>84</v>
      </c>
      <c r="I14">
        <v>1</v>
      </c>
      <c r="J14" s="9">
        <v>1</v>
      </c>
      <c r="K14">
        <f t="shared" si="1"/>
        <v>2</v>
      </c>
      <c r="L14" t="str">
        <f t="shared" si="0"/>
        <v>Draw</v>
      </c>
      <c r="M14">
        <f t="shared" si="2"/>
        <v>0</v>
      </c>
      <c r="N14">
        <f t="shared" si="3"/>
        <v>0</v>
      </c>
      <c r="O14" s="12" t="b">
        <f t="shared" si="4"/>
        <v>0</v>
      </c>
      <c r="P14" s="12" t="b">
        <f t="shared" si="5"/>
        <v>0</v>
      </c>
      <c r="Q14" s="12" t="str">
        <f t="shared" si="6"/>
        <v>Brighton Draw</v>
      </c>
      <c r="R14" s="12" t="str">
        <f t="shared" si="7"/>
        <v>West Ham Draw</v>
      </c>
      <c r="S14" s="12" t="b">
        <f t="shared" si="8"/>
        <v>0</v>
      </c>
      <c r="T14" s="12" t="b">
        <f t="shared" si="9"/>
        <v>0</v>
      </c>
      <c r="V14" t="s">
        <v>25</v>
      </c>
      <c r="W14" s="5" t="s">
        <v>576</v>
      </c>
      <c r="X14">
        <f t="shared" si="10"/>
        <v>38</v>
      </c>
      <c r="Y14">
        <f t="shared" si="11"/>
        <v>11</v>
      </c>
      <c r="Z14">
        <f t="shared" si="12"/>
        <v>11</v>
      </c>
      <c r="AA14">
        <f t="shared" si="13"/>
        <v>16</v>
      </c>
      <c r="AB14">
        <f t="shared" si="14"/>
        <v>38</v>
      </c>
      <c r="AC14" s="5">
        <f t="shared" si="15"/>
        <v>6</v>
      </c>
      <c r="AD14" s="5">
        <f t="shared" si="16"/>
        <v>5</v>
      </c>
      <c r="AE14" s="5">
        <f t="shared" si="17"/>
        <v>8</v>
      </c>
      <c r="AF14" s="5">
        <f t="shared" si="18"/>
        <v>3</v>
      </c>
      <c r="AG14">
        <f t="shared" si="19"/>
        <v>5</v>
      </c>
      <c r="AH14">
        <f t="shared" si="20"/>
        <v>11</v>
      </c>
      <c r="AI14">
        <f t="shared" si="21"/>
        <v>44</v>
      </c>
      <c r="AJ14">
        <f t="shared" si="22"/>
        <v>38</v>
      </c>
      <c r="AK14">
        <f t="shared" si="23"/>
        <v>58</v>
      </c>
      <c r="AL14">
        <f t="shared" si="24"/>
        <v>-20</v>
      </c>
      <c r="AM14">
        <f t="shared" si="25"/>
        <v>20</v>
      </c>
      <c r="AN14">
        <f t="shared" si="26"/>
        <v>18</v>
      </c>
      <c r="AO14">
        <f t="shared" si="27"/>
        <v>21</v>
      </c>
      <c r="AP14">
        <f t="shared" si="28"/>
        <v>37</v>
      </c>
      <c r="AQ14" s="14">
        <f t="shared" si="29"/>
        <v>1</v>
      </c>
      <c r="AR14" s="14">
        <f t="shared" si="30"/>
        <v>1.5263157894736843</v>
      </c>
      <c r="AT14" s="3"/>
      <c r="AU14" s="17">
        <v>13</v>
      </c>
      <c r="AV14" t="s">
        <v>25</v>
      </c>
      <c r="AW14" s="5" t="s">
        <v>576</v>
      </c>
      <c r="AX14">
        <f t="shared" si="52"/>
        <v>38</v>
      </c>
      <c r="AY14">
        <f t="shared" si="32"/>
        <v>11</v>
      </c>
      <c r="AZ14">
        <f t="shared" si="33"/>
        <v>11</v>
      </c>
      <c r="BA14">
        <f t="shared" si="34"/>
        <v>16</v>
      </c>
      <c r="BB14">
        <f t="shared" si="35"/>
        <v>38</v>
      </c>
      <c r="BC14" s="5">
        <f t="shared" si="36"/>
        <v>6</v>
      </c>
      <c r="BD14" s="5">
        <f t="shared" si="37"/>
        <v>5</v>
      </c>
      <c r="BE14" s="5">
        <f t="shared" si="38"/>
        <v>8</v>
      </c>
      <c r="BF14" s="5">
        <f t="shared" si="39"/>
        <v>3</v>
      </c>
      <c r="BG14">
        <f t="shared" si="40"/>
        <v>5</v>
      </c>
      <c r="BH14">
        <f t="shared" si="41"/>
        <v>11</v>
      </c>
      <c r="BI14">
        <f t="shared" si="42"/>
        <v>44</v>
      </c>
      <c r="BJ14">
        <f t="shared" si="43"/>
        <v>38</v>
      </c>
      <c r="BK14">
        <f t="shared" si="44"/>
        <v>58</v>
      </c>
      <c r="BL14">
        <f t="shared" si="45"/>
        <v>-20</v>
      </c>
      <c r="BM14">
        <f t="shared" si="46"/>
        <v>20</v>
      </c>
      <c r="BN14">
        <f t="shared" si="47"/>
        <v>18</v>
      </c>
      <c r="BO14">
        <f t="shared" si="48"/>
        <v>21</v>
      </c>
      <c r="BP14">
        <f t="shared" si="49"/>
        <v>37</v>
      </c>
      <c r="BQ14" s="14">
        <f t="shared" si="50"/>
        <v>1</v>
      </c>
      <c r="BR14" s="14">
        <f t="shared" si="51"/>
        <v>1.5263157894736843</v>
      </c>
    </row>
    <row r="15" spans="1:71">
      <c r="A15" s="5" t="s">
        <v>576</v>
      </c>
      <c r="B15" t="s">
        <v>49</v>
      </c>
      <c r="C15" s="2" t="s">
        <v>46</v>
      </c>
      <c r="D15" s="3">
        <v>43694.625</v>
      </c>
      <c r="E15" t="s">
        <v>47</v>
      </c>
      <c r="F15" t="s">
        <v>34</v>
      </c>
      <c r="G15" t="s">
        <v>464</v>
      </c>
      <c r="H15" t="s">
        <v>16</v>
      </c>
      <c r="I15">
        <v>1</v>
      </c>
      <c r="J15" s="9">
        <v>0</v>
      </c>
      <c r="K15">
        <f t="shared" si="1"/>
        <v>1</v>
      </c>
      <c r="L15" t="str">
        <f t="shared" si="0"/>
        <v>Home Win</v>
      </c>
      <c r="M15">
        <f t="shared" si="2"/>
        <v>1</v>
      </c>
      <c r="N15">
        <f t="shared" si="3"/>
        <v>0</v>
      </c>
      <c r="O15" s="12" t="str">
        <f t="shared" si="4"/>
        <v>Everton Win</v>
      </c>
      <c r="P15" s="12" t="b">
        <f t="shared" si="5"/>
        <v>0</v>
      </c>
      <c r="Q15" s="12" t="b">
        <f t="shared" si="6"/>
        <v>0</v>
      </c>
      <c r="R15" s="12" t="b">
        <f t="shared" si="7"/>
        <v>0</v>
      </c>
      <c r="S15" s="12" t="b">
        <f t="shared" si="8"/>
        <v>0</v>
      </c>
      <c r="T15" s="12" t="str">
        <f t="shared" si="9"/>
        <v>Watford Lose</v>
      </c>
      <c r="V15" s="16" t="s">
        <v>466</v>
      </c>
      <c r="W15" s="5" t="s">
        <v>576</v>
      </c>
      <c r="X15">
        <f t="shared" si="10"/>
        <v>38</v>
      </c>
      <c r="Y15">
        <f t="shared" si="11"/>
        <v>5</v>
      </c>
      <c r="Z15">
        <f t="shared" si="12"/>
        <v>6</v>
      </c>
      <c r="AA15">
        <f t="shared" si="13"/>
        <v>27</v>
      </c>
      <c r="AB15">
        <f t="shared" si="14"/>
        <v>38</v>
      </c>
      <c r="AC15" s="5">
        <f t="shared" si="15"/>
        <v>4</v>
      </c>
      <c r="AD15" s="5">
        <f t="shared" si="16"/>
        <v>1</v>
      </c>
      <c r="AE15" s="5">
        <f t="shared" si="17"/>
        <v>3</v>
      </c>
      <c r="AF15" s="5">
        <f t="shared" si="18"/>
        <v>3</v>
      </c>
      <c r="AG15">
        <f t="shared" si="19"/>
        <v>12</v>
      </c>
      <c r="AH15">
        <f t="shared" si="20"/>
        <v>15</v>
      </c>
      <c r="AI15" s="16">
        <f t="shared" si="21"/>
        <v>21</v>
      </c>
      <c r="AJ15">
        <f t="shared" si="22"/>
        <v>26</v>
      </c>
      <c r="AK15">
        <f t="shared" si="23"/>
        <v>75</v>
      </c>
      <c r="AL15">
        <f t="shared" si="24"/>
        <v>-49</v>
      </c>
      <c r="AM15">
        <f t="shared" si="25"/>
        <v>19</v>
      </c>
      <c r="AN15">
        <f t="shared" si="26"/>
        <v>7</v>
      </c>
      <c r="AO15">
        <f t="shared" si="27"/>
        <v>37</v>
      </c>
      <c r="AP15">
        <f t="shared" si="28"/>
        <v>38</v>
      </c>
      <c r="AQ15" s="14">
        <f t="shared" si="29"/>
        <v>0.68421052631578949</v>
      </c>
      <c r="AR15" s="14">
        <f t="shared" si="30"/>
        <v>1.9736842105263157</v>
      </c>
      <c r="AT15" s="3"/>
      <c r="AU15" s="17">
        <v>14</v>
      </c>
      <c r="AV15" s="16" t="s">
        <v>466</v>
      </c>
      <c r="AW15" s="5" t="s">
        <v>576</v>
      </c>
      <c r="AX15">
        <f t="shared" si="52"/>
        <v>38</v>
      </c>
      <c r="AY15">
        <f t="shared" si="32"/>
        <v>5</v>
      </c>
      <c r="AZ15">
        <f t="shared" si="33"/>
        <v>6</v>
      </c>
      <c r="BA15">
        <f t="shared" si="34"/>
        <v>27</v>
      </c>
      <c r="BB15">
        <f t="shared" si="35"/>
        <v>38</v>
      </c>
      <c r="BC15" s="5">
        <f t="shared" si="36"/>
        <v>4</v>
      </c>
      <c r="BD15" s="5">
        <f t="shared" si="37"/>
        <v>1</v>
      </c>
      <c r="BE15" s="5">
        <f t="shared" si="38"/>
        <v>3</v>
      </c>
      <c r="BF15" s="5">
        <f t="shared" si="39"/>
        <v>3</v>
      </c>
      <c r="BG15">
        <f t="shared" si="40"/>
        <v>12</v>
      </c>
      <c r="BH15">
        <f t="shared" si="41"/>
        <v>15</v>
      </c>
      <c r="BI15" s="16">
        <f t="shared" si="42"/>
        <v>21</v>
      </c>
      <c r="BJ15">
        <f t="shared" si="43"/>
        <v>26</v>
      </c>
      <c r="BK15">
        <f t="shared" si="44"/>
        <v>75</v>
      </c>
      <c r="BL15">
        <f t="shared" si="45"/>
        <v>-49</v>
      </c>
      <c r="BM15">
        <f t="shared" si="46"/>
        <v>19</v>
      </c>
      <c r="BN15">
        <f t="shared" si="47"/>
        <v>7</v>
      </c>
      <c r="BO15">
        <f t="shared" si="48"/>
        <v>37</v>
      </c>
      <c r="BP15">
        <f t="shared" si="49"/>
        <v>38</v>
      </c>
      <c r="BQ15" s="14">
        <f t="shared" si="50"/>
        <v>0.68421052631578949</v>
      </c>
      <c r="BR15" s="14">
        <f t="shared" si="51"/>
        <v>1.9736842105263157</v>
      </c>
    </row>
    <row r="16" spans="1:71">
      <c r="A16" s="5" t="s">
        <v>576</v>
      </c>
      <c r="B16" t="s">
        <v>51</v>
      </c>
      <c r="C16" s="2" t="s">
        <v>46</v>
      </c>
      <c r="D16" s="3">
        <v>43694.625</v>
      </c>
      <c r="E16" t="s">
        <v>465</v>
      </c>
      <c r="F16" t="s">
        <v>466</v>
      </c>
      <c r="G16" t="s">
        <v>25</v>
      </c>
      <c r="H16" t="s">
        <v>91</v>
      </c>
      <c r="I16">
        <v>3</v>
      </c>
      <c r="J16" s="9">
        <v>1</v>
      </c>
      <c r="K16">
        <f t="shared" si="1"/>
        <v>4</v>
      </c>
      <c r="L16" t="str">
        <f t="shared" si="0"/>
        <v>Home Win</v>
      </c>
      <c r="M16">
        <f t="shared" si="2"/>
        <v>1</v>
      </c>
      <c r="N16">
        <f t="shared" si="3"/>
        <v>0</v>
      </c>
      <c r="O16" s="12" t="str">
        <f t="shared" si="4"/>
        <v>Norwich Win</v>
      </c>
      <c r="P16" s="12" t="b">
        <f t="shared" si="5"/>
        <v>0</v>
      </c>
      <c r="Q16" s="12" t="b">
        <f t="shared" si="6"/>
        <v>0</v>
      </c>
      <c r="R16" s="12" t="b">
        <f t="shared" si="7"/>
        <v>0</v>
      </c>
      <c r="S16" s="12" t="b">
        <f t="shared" si="8"/>
        <v>0</v>
      </c>
      <c r="T16" s="12" t="str">
        <f t="shared" si="9"/>
        <v>Newcastle Lose</v>
      </c>
      <c r="V16" t="s">
        <v>38</v>
      </c>
      <c r="W16" s="5" t="s">
        <v>576</v>
      </c>
      <c r="X16">
        <f t="shared" si="10"/>
        <v>38</v>
      </c>
      <c r="Y16">
        <f t="shared" si="11"/>
        <v>14</v>
      </c>
      <c r="Z16">
        <f t="shared" si="12"/>
        <v>12</v>
      </c>
      <c r="AA16">
        <f t="shared" si="13"/>
        <v>12</v>
      </c>
      <c r="AB16">
        <f t="shared" si="14"/>
        <v>38</v>
      </c>
      <c r="AC16" s="5">
        <f t="shared" si="15"/>
        <v>10</v>
      </c>
      <c r="AD16" s="5">
        <f t="shared" si="16"/>
        <v>4</v>
      </c>
      <c r="AE16" s="5">
        <f t="shared" si="17"/>
        <v>3</v>
      </c>
      <c r="AF16" s="5">
        <f t="shared" si="18"/>
        <v>9</v>
      </c>
      <c r="AG16">
        <f t="shared" si="19"/>
        <v>6</v>
      </c>
      <c r="AH16">
        <f t="shared" si="20"/>
        <v>6</v>
      </c>
      <c r="AI16">
        <f t="shared" si="21"/>
        <v>54</v>
      </c>
      <c r="AJ16">
        <f t="shared" si="22"/>
        <v>39</v>
      </c>
      <c r="AK16">
        <f t="shared" si="23"/>
        <v>39</v>
      </c>
      <c r="AL16">
        <f t="shared" si="24"/>
        <v>0</v>
      </c>
      <c r="AM16">
        <f t="shared" si="25"/>
        <v>24</v>
      </c>
      <c r="AN16">
        <f t="shared" si="26"/>
        <v>15</v>
      </c>
      <c r="AO16">
        <f t="shared" si="27"/>
        <v>15</v>
      </c>
      <c r="AP16">
        <f t="shared" si="28"/>
        <v>24</v>
      </c>
      <c r="AQ16" s="14">
        <f t="shared" si="29"/>
        <v>1.0263157894736843</v>
      </c>
      <c r="AR16" s="14">
        <f t="shared" si="30"/>
        <v>1.0263157894736843</v>
      </c>
      <c r="AT16" s="3"/>
      <c r="AU16" s="17">
        <v>15</v>
      </c>
      <c r="AV16" t="s">
        <v>38</v>
      </c>
      <c r="AW16" s="5" t="s">
        <v>576</v>
      </c>
      <c r="AX16">
        <f t="shared" si="52"/>
        <v>38</v>
      </c>
      <c r="AY16">
        <f t="shared" si="32"/>
        <v>14</v>
      </c>
      <c r="AZ16">
        <f t="shared" si="33"/>
        <v>12</v>
      </c>
      <c r="BA16">
        <f t="shared" si="34"/>
        <v>12</v>
      </c>
      <c r="BB16">
        <f t="shared" si="35"/>
        <v>38</v>
      </c>
      <c r="BC16" s="5">
        <f t="shared" si="36"/>
        <v>10</v>
      </c>
      <c r="BD16" s="5">
        <f t="shared" si="37"/>
        <v>4</v>
      </c>
      <c r="BE16" s="5">
        <f t="shared" si="38"/>
        <v>3</v>
      </c>
      <c r="BF16" s="5">
        <f t="shared" si="39"/>
        <v>9</v>
      </c>
      <c r="BG16">
        <f t="shared" si="40"/>
        <v>6</v>
      </c>
      <c r="BH16">
        <f t="shared" si="41"/>
        <v>6</v>
      </c>
      <c r="BI16">
        <f t="shared" si="42"/>
        <v>54</v>
      </c>
      <c r="BJ16">
        <f t="shared" si="43"/>
        <v>39</v>
      </c>
      <c r="BK16">
        <f t="shared" si="44"/>
        <v>39</v>
      </c>
      <c r="BL16">
        <f t="shared" si="45"/>
        <v>0</v>
      </c>
      <c r="BM16">
        <f t="shared" si="46"/>
        <v>24</v>
      </c>
      <c r="BN16">
        <f t="shared" si="47"/>
        <v>15</v>
      </c>
      <c r="BO16">
        <f t="shared" si="48"/>
        <v>15</v>
      </c>
      <c r="BP16">
        <f t="shared" si="49"/>
        <v>24</v>
      </c>
      <c r="BQ16" s="14">
        <f t="shared" si="50"/>
        <v>1.0263157894736843</v>
      </c>
      <c r="BR16" s="14">
        <f t="shared" si="51"/>
        <v>1.0263157894736843</v>
      </c>
    </row>
    <row r="17" spans="1:71">
      <c r="A17" s="5" t="s">
        <v>576</v>
      </c>
      <c r="B17" t="s">
        <v>57</v>
      </c>
      <c r="C17" s="2" t="s">
        <v>46</v>
      </c>
      <c r="D17" s="3">
        <v>43694.625</v>
      </c>
      <c r="E17" t="s">
        <v>58</v>
      </c>
      <c r="F17" t="s">
        <v>15</v>
      </c>
      <c r="G17" t="s">
        <v>19</v>
      </c>
      <c r="H17" t="s">
        <v>77</v>
      </c>
      <c r="I17">
        <v>1</v>
      </c>
      <c r="J17" s="9">
        <v>2</v>
      </c>
      <c r="K17">
        <f t="shared" si="1"/>
        <v>3</v>
      </c>
      <c r="L17" t="str">
        <f t="shared" si="0"/>
        <v>Away Win</v>
      </c>
      <c r="M17">
        <f t="shared" si="2"/>
        <v>0</v>
      </c>
      <c r="N17">
        <f t="shared" si="3"/>
        <v>1</v>
      </c>
      <c r="O17" s="12" t="b">
        <f t="shared" si="4"/>
        <v>0</v>
      </c>
      <c r="P17" s="12" t="str">
        <f t="shared" si="5"/>
        <v>Southampton Lose</v>
      </c>
      <c r="Q17" s="12" t="b">
        <f t="shared" si="6"/>
        <v>0</v>
      </c>
      <c r="R17" s="12" t="b">
        <f t="shared" si="7"/>
        <v>0</v>
      </c>
      <c r="S17" s="12" t="str">
        <f t="shared" si="8"/>
        <v>Liverpool Win</v>
      </c>
      <c r="T17" s="12" t="b">
        <f t="shared" si="9"/>
        <v>0</v>
      </c>
      <c r="V17" t="s">
        <v>15</v>
      </c>
      <c r="W17" s="5" t="s">
        <v>576</v>
      </c>
      <c r="X17">
        <f t="shared" si="10"/>
        <v>38</v>
      </c>
      <c r="Y17">
        <f t="shared" si="11"/>
        <v>15</v>
      </c>
      <c r="Z17">
        <f t="shared" si="12"/>
        <v>7</v>
      </c>
      <c r="AA17">
        <f t="shared" si="13"/>
        <v>16</v>
      </c>
      <c r="AB17">
        <f t="shared" si="14"/>
        <v>38</v>
      </c>
      <c r="AC17" s="5">
        <f t="shared" si="15"/>
        <v>6</v>
      </c>
      <c r="AD17" s="5">
        <f t="shared" si="16"/>
        <v>9</v>
      </c>
      <c r="AE17" s="5">
        <f t="shared" si="17"/>
        <v>3</v>
      </c>
      <c r="AF17" s="5">
        <f t="shared" si="18"/>
        <v>4</v>
      </c>
      <c r="AG17">
        <f t="shared" si="19"/>
        <v>10</v>
      </c>
      <c r="AH17">
        <f t="shared" si="20"/>
        <v>6</v>
      </c>
      <c r="AI17">
        <f t="shared" si="21"/>
        <v>52</v>
      </c>
      <c r="AJ17">
        <f t="shared" si="22"/>
        <v>51</v>
      </c>
      <c r="AK17">
        <f t="shared" si="23"/>
        <v>60</v>
      </c>
      <c r="AL17">
        <f t="shared" si="24"/>
        <v>-9</v>
      </c>
      <c r="AM17">
        <f t="shared" si="25"/>
        <v>21</v>
      </c>
      <c r="AN17">
        <f t="shared" si="26"/>
        <v>30</v>
      </c>
      <c r="AO17">
        <f t="shared" si="27"/>
        <v>35</v>
      </c>
      <c r="AP17">
        <f t="shared" si="28"/>
        <v>25</v>
      </c>
      <c r="AQ17" s="14">
        <f t="shared" si="29"/>
        <v>1.3421052631578947</v>
      </c>
      <c r="AR17" s="14">
        <f t="shared" si="30"/>
        <v>1.5789473684210527</v>
      </c>
      <c r="AT17" s="3"/>
      <c r="AU17" s="17">
        <v>16</v>
      </c>
      <c r="AV17" t="s">
        <v>15</v>
      </c>
      <c r="AW17" s="5" t="s">
        <v>576</v>
      </c>
      <c r="AX17">
        <f t="shared" si="52"/>
        <v>38</v>
      </c>
      <c r="AY17">
        <f t="shared" si="32"/>
        <v>15</v>
      </c>
      <c r="AZ17">
        <f t="shared" si="33"/>
        <v>7</v>
      </c>
      <c r="BA17">
        <f t="shared" si="34"/>
        <v>16</v>
      </c>
      <c r="BB17">
        <f t="shared" si="35"/>
        <v>38</v>
      </c>
      <c r="BC17" s="5">
        <f t="shared" si="36"/>
        <v>6</v>
      </c>
      <c r="BD17" s="5">
        <f t="shared" si="37"/>
        <v>9</v>
      </c>
      <c r="BE17" s="5">
        <f t="shared" si="38"/>
        <v>3</v>
      </c>
      <c r="BF17" s="5">
        <f t="shared" si="39"/>
        <v>4</v>
      </c>
      <c r="BG17">
        <f t="shared" si="40"/>
        <v>10</v>
      </c>
      <c r="BH17">
        <f t="shared" si="41"/>
        <v>6</v>
      </c>
      <c r="BI17">
        <f t="shared" si="42"/>
        <v>52</v>
      </c>
      <c r="BJ17">
        <f t="shared" si="43"/>
        <v>51</v>
      </c>
      <c r="BK17">
        <f t="shared" si="44"/>
        <v>60</v>
      </c>
      <c r="BL17">
        <f t="shared" si="45"/>
        <v>-9</v>
      </c>
      <c r="BM17">
        <f t="shared" si="46"/>
        <v>21</v>
      </c>
      <c r="BN17">
        <f t="shared" si="47"/>
        <v>30</v>
      </c>
      <c r="BO17">
        <f t="shared" si="48"/>
        <v>35</v>
      </c>
      <c r="BP17">
        <f t="shared" si="49"/>
        <v>25</v>
      </c>
      <c r="BQ17" s="14">
        <f t="shared" si="50"/>
        <v>1.3421052631578947</v>
      </c>
      <c r="BR17" s="14">
        <f t="shared" si="51"/>
        <v>1.5789473684210527</v>
      </c>
    </row>
    <row r="18" spans="1:71">
      <c r="A18" s="5" t="s">
        <v>576</v>
      </c>
      <c r="B18" t="s">
        <v>64</v>
      </c>
      <c r="C18" s="2" t="s">
        <v>46</v>
      </c>
      <c r="D18" s="3">
        <v>43694.729166666664</v>
      </c>
      <c r="E18" t="s">
        <v>86</v>
      </c>
      <c r="F18" t="s">
        <v>73</v>
      </c>
      <c r="G18" t="s">
        <v>33</v>
      </c>
      <c r="H18" t="s">
        <v>106</v>
      </c>
      <c r="I18">
        <v>2</v>
      </c>
      <c r="J18" s="9">
        <v>2</v>
      </c>
      <c r="K18">
        <f t="shared" si="1"/>
        <v>4</v>
      </c>
      <c r="L18" t="str">
        <f t="shared" si="0"/>
        <v>Draw</v>
      </c>
      <c r="M18">
        <f t="shared" si="2"/>
        <v>0</v>
      </c>
      <c r="N18">
        <f t="shared" si="3"/>
        <v>0</v>
      </c>
      <c r="O18" s="12" t="b">
        <f t="shared" si="4"/>
        <v>0</v>
      </c>
      <c r="P18" s="12" t="b">
        <f t="shared" si="5"/>
        <v>0</v>
      </c>
      <c r="Q18" s="12" t="str">
        <f t="shared" si="6"/>
        <v>Man City Draw</v>
      </c>
      <c r="R18" s="12" t="str">
        <f t="shared" si="7"/>
        <v>Spurs Draw</v>
      </c>
      <c r="S18" s="12" t="b">
        <f t="shared" si="8"/>
        <v>0</v>
      </c>
      <c r="T18" s="12" t="b">
        <f t="shared" si="9"/>
        <v>0</v>
      </c>
      <c r="V18" t="s">
        <v>33</v>
      </c>
      <c r="W18" s="5" t="s">
        <v>576</v>
      </c>
      <c r="X18">
        <f t="shared" si="10"/>
        <v>38</v>
      </c>
      <c r="Y18">
        <f t="shared" si="11"/>
        <v>16</v>
      </c>
      <c r="Z18">
        <f t="shared" si="12"/>
        <v>11</v>
      </c>
      <c r="AA18">
        <f t="shared" si="13"/>
        <v>11</v>
      </c>
      <c r="AB18">
        <f t="shared" si="14"/>
        <v>38</v>
      </c>
      <c r="AC18" s="5">
        <f t="shared" si="15"/>
        <v>12</v>
      </c>
      <c r="AD18" s="5">
        <f t="shared" si="16"/>
        <v>4</v>
      </c>
      <c r="AE18" s="5">
        <f t="shared" si="17"/>
        <v>3</v>
      </c>
      <c r="AF18" s="5">
        <f t="shared" si="18"/>
        <v>8</v>
      </c>
      <c r="AG18">
        <f t="shared" si="19"/>
        <v>4</v>
      </c>
      <c r="AH18">
        <f t="shared" si="20"/>
        <v>7</v>
      </c>
      <c r="AI18">
        <f t="shared" si="21"/>
        <v>59</v>
      </c>
      <c r="AJ18">
        <f t="shared" si="22"/>
        <v>61</v>
      </c>
      <c r="AK18">
        <f t="shared" si="23"/>
        <v>47</v>
      </c>
      <c r="AL18">
        <f t="shared" si="24"/>
        <v>14</v>
      </c>
      <c r="AM18">
        <f t="shared" si="25"/>
        <v>36</v>
      </c>
      <c r="AN18">
        <f t="shared" si="26"/>
        <v>25</v>
      </c>
      <c r="AO18">
        <f t="shared" si="27"/>
        <v>17</v>
      </c>
      <c r="AP18">
        <f t="shared" si="28"/>
        <v>30</v>
      </c>
      <c r="AQ18" s="14">
        <f t="shared" si="29"/>
        <v>1.6052631578947369</v>
      </c>
      <c r="AR18" s="14">
        <f t="shared" si="30"/>
        <v>1.236842105263158</v>
      </c>
      <c r="AT18" s="3"/>
      <c r="AU18" s="17">
        <v>17</v>
      </c>
      <c r="AV18" t="s">
        <v>33</v>
      </c>
      <c r="AW18" s="5" t="s">
        <v>576</v>
      </c>
      <c r="AX18">
        <f t="shared" si="52"/>
        <v>38</v>
      </c>
      <c r="AY18">
        <f t="shared" si="32"/>
        <v>16</v>
      </c>
      <c r="AZ18">
        <f t="shared" si="33"/>
        <v>11</v>
      </c>
      <c r="BA18">
        <f t="shared" si="34"/>
        <v>11</v>
      </c>
      <c r="BB18">
        <f t="shared" si="35"/>
        <v>38</v>
      </c>
      <c r="BC18" s="5">
        <f t="shared" si="36"/>
        <v>12</v>
      </c>
      <c r="BD18" s="5">
        <f t="shared" si="37"/>
        <v>4</v>
      </c>
      <c r="BE18" s="5">
        <f t="shared" si="38"/>
        <v>3</v>
      </c>
      <c r="BF18" s="5">
        <f t="shared" si="39"/>
        <v>8</v>
      </c>
      <c r="BG18">
        <f t="shared" si="40"/>
        <v>4</v>
      </c>
      <c r="BH18">
        <f t="shared" si="41"/>
        <v>7</v>
      </c>
      <c r="BI18">
        <f t="shared" si="42"/>
        <v>59</v>
      </c>
      <c r="BJ18">
        <f t="shared" si="43"/>
        <v>61</v>
      </c>
      <c r="BK18">
        <f t="shared" si="44"/>
        <v>47</v>
      </c>
      <c r="BL18">
        <f t="shared" si="45"/>
        <v>14</v>
      </c>
      <c r="BM18">
        <f t="shared" si="46"/>
        <v>36</v>
      </c>
      <c r="BN18">
        <f t="shared" si="47"/>
        <v>25</v>
      </c>
      <c r="BO18">
        <f t="shared" si="48"/>
        <v>17</v>
      </c>
      <c r="BP18">
        <f t="shared" si="49"/>
        <v>30</v>
      </c>
      <c r="BQ18" s="14">
        <f t="shared" si="50"/>
        <v>1.6052631578947369</v>
      </c>
      <c r="BR18" s="14">
        <f t="shared" si="51"/>
        <v>1.236842105263158</v>
      </c>
    </row>
    <row r="19" spans="1:71">
      <c r="A19" s="5" t="s">
        <v>576</v>
      </c>
      <c r="B19" t="s">
        <v>60</v>
      </c>
      <c r="C19" s="2" t="s">
        <v>46</v>
      </c>
      <c r="D19" s="3">
        <v>43695.583333333336</v>
      </c>
      <c r="E19" t="s">
        <v>37</v>
      </c>
      <c r="F19" t="s">
        <v>38</v>
      </c>
      <c r="G19" t="s">
        <v>14</v>
      </c>
      <c r="H19" t="s">
        <v>16</v>
      </c>
      <c r="I19">
        <v>1</v>
      </c>
      <c r="J19" s="9">
        <v>0</v>
      </c>
      <c r="K19">
        <f t="shared" si="1"/>
        <v>1</v>
      </c>
      <c r="L19" t="str">
        <f t="shared" si="0"/>
        <v>Home Win</v>
      </c>
      <c r="M19">
        <f t="shared" si="2"/>
        <v>1</v>
      </c>
      <c r="N19">
        <f t="shared" si="3"/>
        <v>0</v>
      </c>
      <c r="O19" s="12" t="str">
        <f t="shared" si="4"/>
        <v>Sheffield Utd Win</v>
      </c>
      <c r="P19" s="12" t="b">
        <f t="shared" si="5"/>
        <v>0</v>
      </c>
      <c r="Q19" s="12" t="b">
        <f t="shared" si="6"/>
        <v>0</v>
      </c>
      <c r="R19" s="12" t="b">
        <f t="shared" si="7"/>
        <v>0</v>
      </c>
      <c r="S19" s="12" t="b">
        <f t="shared" si="8"/>
        <v>0</v>
      </c>
      <c r="T19" s="12" t="str">
        <f t="shared" si="9"/>
        <v>Crystal Palace Lose</v>
      </c>
      <c r="V19" s="16" t="s">
        <v>464</v>
      </c>
      <c r="W19" s="5" t="s">
        <v>576</v>
      </c>
      <c r="X19">
        <f t="shared" si="10"/>
        <v>38</v>
      </c>
      <c r="Y19">
        <f t="shared" si="11"/>
        <v>8</v>
      </c>
      <c r="Z19">
        <f t="shared" si="12"/>
        <v>10</v>
      </c>
      <c r="AA19">
        <f t="shared" si="13"/>
        <v>20</v>
      </c>
      <c r="AB19">
        <f t="shared" si="14"/>
        <v>38</v>
      </c>
      <c r="AC19" s="5">
        <f t="shared" si="15"/>
        <v>6</v>
      </c>
      <c r="AD19" s="5">
        <f t="shared" si="16"/>
        <v>2</v>
      </c>
      <c r="AE19" s="5">
        <f t="shared" si="17"/>
        <v>6</v>
      </c>
      <c r="AF19" s="5">
        <f t="shared" si="18"/>
        <v>4</v>
      </c>
      <c r="AG19">
        <f t="shared" si="19"/>
        <v>7</v>
      </c>
      <c r="AH19">
        <f t="shared" si="20"/>
        <v>13</v>
      </c>
      <c r="AI19" s="16">
        <f t="shared" si="21"/>
        <v>34</v>
      </c>
      <c r="AJ19">
        <f t="shared" si="22"/>
        <v>36</v>
      </c>
      <c r="AK19">
        <f t="shared" si="23"/>
        <v>64</v>
      </c>
      <c r="AL19">
        <f t="shared" si="24"/>
        <v>-28</v>
      </c>
      <c r="AM19">
        <f t="shared" si="25"/>
        <v>22</v>
      </c>
      <c r="AN19">
        <f t="shared" si="26"/>
        <v>14</v>
      </c>
      <c r="AO19">
        <f t="shared" si="27"/>
        <v>27</v>
      </c>
      <c r="AP19">
        <f t="shared" si="28"/>
        <v>37</v>
      </c>
      <c r="AQ19" s="14">
        <f t="shared" si="29"/>
        <v>0.94736842105263153</v>
      </c>
      <c r="AR19" s="14">
        <f t="shared" si="30"/>
        <v>1.6842105263157894</v>
      </c>
      <c r="AT19" s="3"/>
      <c r="AU19" s="17">
        <v>18</v>
      </c>
      <c r="AV19" s="16" t="s">
        <v>464</v>
      </c>
      <c r="AW19" s="5" t="s">
        <v>576</v>
      </c>
      <c r="AX19">
        <f t="shared" si="52"/>
        <v>38</v>
      </c>
      <c r="AY19">
        <f t="shared" si="32"/>
        <v>8</v>
      </c>
      <c r="AZ19">
        <f t="shared" si="33"/>
        <v>10</v>
      </c>
      <c r="BA19">
        <f t="shared" si="34"/>
        <v>20</v>
      </c>
      <c r="BB19">
        <f t="shared" si="35"/>
        <v>38</v>
      </c>
      <c r="BC19" s="5">
        <f t="shared" si="36"/>
        <v>6</v>
      </c>
      <c r="BD19" s="5">
        <f t="shared" si="37"/>
        <v>2</v>
      </c>
      <c r="BE19" s="5">
        <f t="shared" si="38"/>
        <v>6</v>
      </c>
      <c r="BF19" s="5">
        <f t="shared" si="39"/>
        <v>4</v>
      </c>
      <c r="BG19">
        <f t="shared" si="40"/>
        <v>7</v>
      </c>
      <c r="BH19">
        <f t="shared" si="41"/>
        <v>13</v>
      </c>
      <c r="BI19" s="16">
        <f t="shared" si="42"/>
        <v>34</v>
      </c>
      <c r="BJ19">
        <f t="shared" si="43"/>
        <v>36</v>
      </c>
      <c r="BK19">
        <f t="shared" si="44"/>
        <v>64</v>
      </c>
      <c r="BL19">
        <f t="shared" si="45"/>
        <v>-28</v>
      </c>
      <c r="BM19">
        <f t="shared" si="46"/>
        <v>22</v>
      </c>
      <c r="BN19">
        <f t="shared" si="47"/>
        <v>14</v>
      </c>
      <c r="BO19">
        <f t="shared" si="48"/>
        <v>27</v>
      </c>
      <c r="BP19">
        <f t="shared" si="49"/>
        <v>37</v>
      </c>
      <c r="BQ19" s="14">
        <f t="shared" si="50"/>
        <v>0.94736842105263153</v>
      </c>
      <c r="BR19" s="14">
        <f t="shared" si="51"/>
        <v>1.6842105263157894</v>
      </c>
    </row>
    <row r="20" spans="1:71">
      <c r="A20" s="5" t="s">
        <v>576</v>
      </c>
      <c r="B20" t="s">
        <v>45</v>
      </c>
      <c r="C20" s="2" t="s">
        <v>46</v>
      </c>
      <c r="D20" s="3">
        <v>43695.6875</v>
      </c>
      <c r="E20" t="s">
        <v>63</v>
      </c>
      <c r="F20" t="s">
        <v>43</v>
      </c>
      <c r="G20" t="s">
        <v>30</v>
      </c>
      <c r="H20" t="s">
        <v>84</v>
      </c>
      <c r="I20">
        <v>1</v>
      </c>
      <c r="J20" s="9">
        <v>1</v>
      </c>
      <c r="K20">
        <f t="shared" si="1"/>
        <v>2</v>
      </c>
      <c r="L20" t="str">
        <f t="shared" si="0"/>
        <v>Draw</v>
      </c>
      <c r="M20">
        <f t="shared" si="2"/>
        <v>0</v>
      </c>
      <c r="N20">
        <f t="shared" si="3"/>
        <v>0</v>
      </c>
      <c r="O20" s="12" t="b">
        <f t="shared" si="4"/>
        <v>0</v>
      </c>
      <c r="P20" s="12" t="b">
        <f t="shared" si="5"/>
        <v>0</v>
      </c>
      <c r="Q20" s="12" t="str">
        <f t="shared" si="6"/>
        <v>Chelsea Draw</v>
      </c>
      <c r="R20" s="12" t="str">
        <f t="shared" si="7"/>
        <v>Leicester Draw</v>
      </c>
      <c r="S20" s="12" t="b">
        <f t="shared" si="8"/>
        <v>0</v>
      </c>
      <c r="T20" s="12" t="b">
        <f t="shared" si="9"/>
        <v>0</v>
      </c>
      <c r="V20" t="s">
        <v>24</v>
      </c>
      <c r="W20" s="5" t="s">
        <v>576</v>
      </c>
      <c r="X20">
        <f t="shared" si="10"/>
        <v>38</v>
      </c>
      <c r="Y20">
        <f t="shared" si="11"/>
        <v>10</v>
      </c>
      <c r="Z20">
        <f t="shared" si="12"/>
        <v>9</v>
      </c>
      <c r="AA20">
        <f t="shared" si="13"/>
        <v>19</v>
      </c>
      <c r="AB20">
        <f t="shared" si="14"/>
        <v>38</v>
      </c>
      <c r="AC20" s="5">
        <f t="shared" si="15"/>
        <v>6</v>
      </c>
      <c r="AD20" s="5">
        <f t="shared" si="16"/>
        <v>4</v>
      </c>
      <c r="AE20" s="5">
        <f t="shared" si="17"/>
        <v>4</v>
      </c>
      <c r="AF20" s="5">
        <f t="shared" si="18"/>
        <v>5</v>
      </c>
      <c r="AG20">
        <f t="shared" si="19"/>
        <v>9</v>
      </c>
      <c r="AH20">
        <f t="shared" si="20"/>
        <v>10</v>
      </c>
      <c r="AI20">
        <f t="shared" si="21"/>
        <v>39</v>
      </c>
      <c r="AJ20">
        <f t="shared" si="22"/>
        <v>49</v>
      </c>
      <c r="AK20">
        <f t="shared" si="23"/>
        <v>62</v>
      </c>
      <c r="AL20">
        <f t="shared" si="24"/>
        <v>-13</v>
      </c>
      <c r="AM20">
        <f t="shared" si="25"/>
        <v>30</v>
      </c>
      <c r="AN20">
        <f t="shared" si="26"/>
        <v>19</v>
      </c>
      <c r="AO20">
        <f t="shared" si="27"/>
        <v>33</v>
      </c>
      <c r="AP20">
        <f t="shared" si="28"/>
        <v>29</v>
      </c>
      <c r="AQ20" s="14">
        <f t="shared" si="29"/>
        <v>1.2894736842105263</v>
      </c>
      <c r="AR20" s="14">
        <f t="shared" si="30"/>
        <v>1.631578947368421</v>
      </c>
      <c r="AT20" s="3"/>
      <c r="AU20" s="17">
        <v>19</v>
      </c>
      <c r="AV20" t="s">
        <v>24</v>
      </c>
      <c r="AW20" s="5" t="s">
        <v>576</v>
      </c>
      <c r="AX20">
        <f t="shared" si="52"/>
        <v>38</v>
      </c>
      <c r="AY20">
        <f t="shared" si="32"/>
        <v>10</v>
      </c>
      <c r="AZ20">
        <f t="shared" si="33"/>
        <v>9</v>
      </c>
      <c r="BA20">
        <f t="shared" si="34"/>
        <v>19</v>
      </c>
      <c r="BB20">
        <f t="shared" si="35"/>
        <v>38</v>
      </c>
      <c r="BC20" s="5">
        <f t="shared" si="36"/>
        <v>6</v>
      </c>
      <c r="BD20" s="5">
        <f t="shared" si="37"/>
        <v>4</v>
      </c>
      <c r="BE20" s="5">
        <f t="shared" si="38"/>
        <v>4</v>
      </c>
      <c r="BF20" s="5">
        <f t="shared" si="39"/>
        <v>5</v>
      </c>
      <c r="BG20">
        <f t="shared" si="40"/>
        <v>9</v>
      </c>
      <c r="BH20">
        <f t="shared" si="41"/>
        <v>10</v>
      </c>
      <c r="BI20">
        <f t="shared" si="42"/>
        <v>39</v>
      </c>
      <c r="BJ20">
        <f t="shared" si="43"/>
        <v>49</v>
      </c>
      <c r="BK20">
        <f t="shared" si="44"/>
        <v>62</v>
      </c>
      <c r="BL20">
        <f t="shared" si="45"/>
        <v>-13</v>
      </c>
      <c r="BM20">
        <f t="shared" si="46"/>
        <v>30</v>
      </c>
      <c r="BN20">
        <f t="shared" si="47"/>
        <v>19</v>
      </c>
      <c r="BO20">
        <f t="shared" si="48"/>
        <v>33</v>
      </c>
      <c r="BP20">
        <f t="shared" si="49"/>
        <v>29</v>
      </c>
      <c r="BQ20" s="14">
        <f t="shared" si="50"/>
        <v>1.2894736842105263</v>
      </c>
      <c r="BR20" s="14">
        <f t="shared" si="51"/>
        <v>1.631578947368421</v>
      </c>
    </row>
    <row r="21" spans="1:71">
      <c r="A21" s="5" t="s">
        <v>576</v>
      </c>
      <c r="B21" t="s">
        <v>71</v>
      </c>
      <c r="C21" s="2" t="s">
        <v>46</v>
      </c>
      <c r="D21" s="3">
        <v>43696.833333333336</v>
      </c>
      <c r="E21" t="s">
        <v>72</v>
      </c>
      <c r="F21" t="s">
        <v>39</v>
      </c>
      <c r="G21" t="s">
        <v>53</v>
      </c>
      <c r="H21" t="s">
        <v>84</v>
      </c>
      <c r="I21">
        <v>1</v>
      </c>
      <c r="J21" s="9">
        <v>1</v>
      </c>
      <c r="K21">
        <f t="shared" si="1"/>
        <v>2</v>
      </c>
      <c r="L21" t="str">
        <f t="shared" si="0"/>
        <v>Draw</v>
      </c>
      <c r="M21">
        <f t="shared" si="2"/>
        <v>0</v>
      </c>
      <c r="N21">
        <f t="shared" si="3"/>
        <v>0</v>
      </c>
      <c r="O21" s="12" t="b">
        <f t="shared" si="4"/>
        <v>0</v>
      </c>
      <c r="P21" s="12" t="b">
        <f t="shared" si="5"/>
        <v>0</v>
      </c>
      <c r="Q21" s="12" t="str">
        <f t="shared" si="6"/>
        <v>Wolves Draw</v>
      </c>
      <c r="R21" s="12" t="str">
        <f t="shared" si="7"/>
        <v>Man Utd Draw</v>
      </c>
      <c r="S21" s="12" t="b">
        <f t="shared" si="8"/>
        <v>0</v>
      </c>
      <c r="T21" s="12" t="b">
        <f t="shared" si="9"/>
        <v>0</v>
      </c>
      <c r="V21" t="s">
        <v>39</v>
      </c>
      <c r="W21" s="5" t="s">
        <v>576</v>
      </c>
      <c r="X21">
        <f t="shared" si="10"/>
        <v>38</v>
      </c>
      <c r="Y21">
        <f t="shared" si="11"/>
        <v>15</v>
      </c>
      <c r="Z21">
        <f t="shared" si="12"/>
        <v>14</v>
      </c>
      <c r="AA21">
        <f t="shared" si="13"/>
        <v>9</v>
      </c>
      <c r="AB21">
        <f t="shared" si="14"/>
        <v>38</v>
      </c>
      <c r="AC21" s="5">
        <f t="shared" si="15"/>
        <v>8</v>
      </c>
      <c r="AD21" s="5">
        <f t="shared" si="16"/>
        <v>7</v>
      </c>
      <c r="AE21" s="5">
        <f t="shared" si="17"/>
        <v>7</v>
      </c>
      <c r="AF21" s="5">
        <f t="shared" si="18"/>
        <v>7</v>
      </c>
      <c r="AG21">
        <f t="shared" si="19"/>
        <v>4</v>
      </c>
      <c r="AH21">
        <f t="shared" si="20"/>
        <v>5</v>
      </c>
      <c r="AI21">
        <f t="shared" si="21"/>
        <v>59</v>
      </c>
      <c r="AJ21">
        <f t="shared" si="22"/>
        <v>51</v>
      </c>
      <c r="AK21">
        <f t="shared" si="23"/>
        <v>40</v>
      </c>
      <c r="AL21">
        <f t="shared" si="24"/>
        <v>11</v>
      </c>
      <c r="AM21">
        <f t="shared" si="25"/>
        <v>27</v>
      </c>
      <c r="AN21">
        <f t="shared" si="26"/>
        <v>24</v>
      </c>
      <c r="AO21">
        <f t="shared" si="27"/>
        <v>19</v>
      </c>
      <c r="AP21">
        <f t="shared" si="28"/>
        <v>21</v>
      </c>
      <c r="AQ21" s="14">
        <f t="shared" si="29"/>
        <v>1.3421052631578947</v>
      </c>
      <c r="AR21" s="14">
        <f t="shared" si="30"/>
        <v>1.0526315789473684</v>
      </c>
      <c r="AT21" s="3"/>
      <c r="AU21" s="17">
        <v>20</v>
      </c>
      <c r="AV21" t="s">
        <v>39</v>
      </c>
      <c r="AW21" s="5" t="s">
        <v>576</v>
      </c>
      <c r="AX21">
        <f t="shared" si="52"/>
        <v>38</v>
      </c>
      <c r="AY21">
        <f t="shared" si="32"/>
        <v>15</v>
      </c>
      <c r="AZ21">
        <f t="shared" si="33"/>
        <v>14</v>
      </c>
      <c r="BA21">
        <f t="shared" si="34"/>
        <v>9</v>
      </c>
      <c r="BB21">
        <f t="shared" si="35"/>
        <v>38</v>
      </c>
      <c r="BC21" s="5">
        <f t="shared" si="36"/>
        <v>8</v>
      </c>
      <c r="BD21" s="5">
        <f t="shared" si="37"/>
        <v>7</v>
      </c>
      <c r="BE21" s="5">
        <f t="shared" si="38"/>
        <v>7</v>
      </c>
      <c r="BF21" s="5">
        <f t="shared" si="39"/>
        <v>7</v>
      </c>
      <c r="BG21">
        <f t="shared" si="40"/>
        <v>4</v>
      </c>
      <c r="BH21">
        <f t="shared" si="41"/>
        <v>5</v>
      </c>
      <c r="BI21">
        <f t="shared" si="42"/>
        <v>59</v>
      </c>
      <c r="BJ21">
        <f t="shared" si="43"/>
        <v>51</v>
      </c>
      <c r="BK21">
        <f t="shared" si="44"/>
        <v>40</v>
      </c>
      <c r="BL21">
        <f t="shared" si="45"/>
        <v>11</v>
      </c>
      <c r="BM21">
        <f t="shared" si="46"/>
        <v>27</v>
      </c>
      <c r="BN21">
        <f t="shared" si="47"/>
        <v>24</v>
      </c>
      <c r="BO21">
        <f t="shared" si="48"/>
        <v>19</v>
      </c>
      <c r="BP21">
        <f t="shared" si="49"/>
        <v>21</v>
      </c>
      <c r="BQ21" s="14">
        <f t="shared" si="50"/>
        <v>1.3421052631578947</v>
      </c>
      <c r="BR21" s="14">
        <f t="shared" si="51"/>
        <v>1.0526315789473684</v>
      </c>
    </row>
    <row r="22" spans="1:71">
      <c r="A22" s="5" t="s">
        <v>576</v>
      </c>
      <c r="B22" t="s">
        <v>80</v>
      </c>
      <c r="C22" s="2" t="s">
        <v>12</v>
      </c>
      <c r="D22" s="3">
        <v>43700.833333333336</v>
      </c>
      <c r="E22" t="s">
        <v>69</v>
      </c>
      <c r="F22" t="s">
        <v>70</v>
      </c>
      <c r="G22" t="s">
        <v>34</v>
      </c>
      <c r="H22" t="s">
        <v>98</v>
      </c>
      <c r="I22">
        <v>2</v>
      </c>
      <c r="J22" s="9">
        <v>0</v>
      </c>
      <c r="K22">
        <f t="shared" si="1"/>
        <v>2</v>
      </c>
      <c r="L22" t="str">
        <f t="shared" si="0"/>
        <v>Home Win</v>
      </c>
      <c r="M22">
        <f t="shared" si="2"/>
        <v>1</v>
      </c>
      <c r="N22">
        <f t="shared" si="3"/>
        <v>0</v>
      </c>
      <c r="O22" s="12" t="str">
        <f t="shared" si="4"/>
        <v>Aston Villa Win</v>
      </c>
      <c r="P22" s="12" t="b">
        <f t="shared" si="5"/>
        <v>0</v>
      </c>
      <c r="Q22" s="12" t="b">
        <f t="shared" si="6"/>
        <v>0</v>
      </c>
      <c r="R22" s="12" t="b">
        <f t="shared" si="7"/>
        <v>0</v>
      </c>
      <c r="S22" s="12" t="b">
        <f t="shared" si="8"/>
        <v>0</v>
      </c>
      <c r="T22" s="12" t="str">
        <f t="shared" si="9"/>
        <v>Everton Lose</v>
      </c>
      <c r="AJ22" s="17">
        <f>SUM(AJ2:AJ21)</f>
        <v>1034</v>
      </c>
      <c r="AK22" s="17">
        <f>SUM(AK2:AK21)</f>
        <v>1034</v>
      </c>
      <c r="AU22" s="17">
        <v>1</v>
      </c>
      <c r="AV22" t="s">
        <v>10</v>
      </c>
      <c r="AW22" s="5" t="s">
        <v>577</v>
      </c>
      <c r="AX22">
        <f>COUNTIF($F$382:$G$761,AV22)</f>
        <v>38</v>
      </c>
      <c r="AY22">
        <f>SUM(BC22:BD22)</f>
        <v>18</v>
      </c>
      <c r="AZ22">
        <f>SUM(BE22:BF22)</f>
        <v>7</v>
      </c>
      <c r="BA22">
        <f>SUM(BG22:BH22)</f>
        <v>13</v>
      </c>
      <c r="BB22">
        <f>SUM(AY22:BA22)</f>
        <v>38</v>
      </c>
      <c r="BC22" s="5">
        <f>COUNTIF($O$382:$O$761,AV22 &amp; " Win")</f>
        <v>8</v>
      </c>
      <c r="BD22" s="5">
        <f>COUNTIF($S$382:$S$761,AV22 &amp;" Win")</f>
        <v>10</v>
      </c>
      <c r="BE22" s="5">
        <f>COUNTIF($Q$382:$Q$761,AV22 &amp; " Draw")</f>
        <v>4</v>
      </c>
      <c r="BF22" s="5">
        <f>COUNTIF($R$382:$R$761,AV22 &amp;" Draw")</f>
        <v>3</v>
      </c>
      <c r="BG22">
        <f>COUNTIF($P$382:$P$761,AV22 &amp; " lose")</f>
        <v>7</v>
      </c>
      <c r="BH22">
        <f>COUNTIF($T$382:$T$761,AV22 &amp; " lose")</f>
        <v>6</v>
      </c>
      <c r="BI22">
        <f>(AY22*3)+(AZ22)</f>
        <v>61</v>
      </c>
      <c r="BJ22">
        <f>BM22+BN22</f>
        <v>55</v>
      </c>
      <c r="BK22">
        <f>BO22+BP22</f>
        <v>39</v>
      </c>
      <c r="BL22">
        <f>BJ22-BK22</f>
        <v>16</v>
      </c>
      <c r="BM22">
        <f>SUMIF($F$382:$F$761,AV22,$I$382:$I$761)</f>
        <v>24</v>
      </c>
      <c r="BN22">
        <f>SUMIF($G$382:$G$761,AV22,$J$382:$J$761)</f>
        <v>31</v>
      </c>
      <c r="BO22">
        <f>SUMIF($F$382:$F$761,AV22,$J$382:$J$761)</f>
        <v>21</v>
      </c>
      <c r="BP22">
        <f>SUMIF($G$382:$G$761,AV22,$I$382:$I$761)</f>
        <v>18</v>
      </c>
      <c r="BQ22" s="14">
        <f>BJ22/38</f>
        <v>1.4473684210526316</v>
      </c>
      <c r="BR22" s="14">
        <f>BK22/38</f>
        <v>1.0263157894736843</v>
      </c>
    </row>
    <row r="23" spans="1:71">
      <c r="A23" s="5" t="s">
        <v>576</v>
      </c>
      <c r="B23" t="s">
        <v>85</v>
      </c>
      <c r="C23" s="2" t="s">
        <v>12</v>
      </c>
      <c r="D23" s="3">
        <v>43701.520833333336</v>
      </c>
      <c r="E23" t="s">
        <v>465</v>
      </c>
      <c r="F23" t="s">
        <v>466</v>
      </c>
      <c r="G23" t="s">
        <v>43</v>
      </c>
      <c r="H23" t="s">
        <v>75</v>
      </c>
      <c r="I23">
        <v>2</v>
      </c>
      <c r="J23" s="9">
        <v>3</v>
      </c>
      <c r="K23">
        <f t="shared" si="1"/>
        <v>5</v>
      </c>
      <c r="L23" t="str">
        <f t="shared" si="0"/>
        <v>Away Win</v>
      </c>
      <c r="M23">
        <f t="shared" si="2"/>
        <v>0</v>
      </c>
      <c r="N23">
        <f t="shared" si="3"/>
        <v>1</v>
      </c>
      <c r="O23" s="12" t="b">
        <f t="shared" si="4"/>
        <v>0</v>
      </c>
      <c r="P23" s="12" t="str">
        <f t="shared" si="5"/>
        <v>Norwich Lose</v>
      </c>
      <c r="Q23" s="12" t="b">
        <f t="shared" si="6"/>
        <v>0</v>
      </c>
      <c r="R23" s="12" t="b">
        <f t="shared" si="7"/>
        <v>0</v>
      </c>
      <c r="S23" s="12" t="str">
        <f t="shared" si="8"/>
        <v>Chelsea Win</v>
      </c>
      <c r="T23" s="12" t="b">
        <f t="shared" si="9"/>
        <v>0</v>
      </c>
      <c r="AU23" s="17">
        <v>2</v>
      </c>
      <c r="AV23" t="s">
        <v>70</v>
      </c>
      <c r="AW23" s="5" t="s">
        <v>577</v>
      </c>
      <c r="AX23">
        <f t="shared" ref="AX23:AX41" si="53">COUNTIF($F$382:$G$761,AV23)</f>
        <v>38</v>
      </c>
      <c r="AY23">
        <f t="shared" ref="AY23:AY41" si="54">SUM(BC23:BD23)</f>
        <v>16</v>
      </c>
      <c r="AZ23">
        <f t="shared" ref="AZ23:AZ41" si="55">SUM(BE23:BF23)</f>
        <v>7</v>
      </c>
      <c r="BA23">
        <f t="shared" ref="BA23:BA41" si="56">SUM(BG23:BH23)</f>
        <v>15</v>
      </c>
      <c r="BB23">
        <f t="shared" ref="BB23:BB41" si="57">SUM(AY23:BA23)</f>
        <v>38</v>
      </c>
      <c r="BC23" s="5">
        <f t="shared" ref="BC23:BC41" si="58">COUNTIF($O$382:$O$761,AV23 &amp; " Win")</f>
        <v>7</v>
      </c>
      <c r="BD23" s="5">
        <f t="shared" ref="BD23:BD41" si="59">COUNTIF($S$382:$S$761,AV23 &amp;" Win")</f>
        <v>9</v>
      </c>
      <c r="BE23" s="5">
        <f t="shared" ref="BE23:BE41" si="60">COUNTIF($Q$382:$Q$761,AV23 &amp; " Draw")</f>
        <v>4</v>
      </c>
      <c r="BF23" s="5">
        <f t="shared" ref="BF23:BF41" si="61">COUNTIF($R$382:$R$761,AV23 &amp;" Draw")</f>
        <v>3</v>
      </c>
      <c r="BG23">
        <f t="shared" ref="BG23:BG41" si="62">COUNTIF($P$382:$P$761,AV23 &amp; " lose")</f>
        <v>8</v>
      </c>
      <c r="BH23">
        <f t="shared" ref="BH23:BH41" si="63">COUNTIF($T$382:$T$761,AV23 &amp; " lose")</f>
        <v>7</v>
      </c>
      <c r="BI23">
        <f t="shared" ref="BI23:BI41" si="64">(AY23*3)+(AZ23)</f>
        <v>55</v>
      </c>
      <c r="BJ23">
        <f t="shared" ref="BJ23:BJ41" si="65">BM23+BN23</f>
        <v>55</v>
      </c>
      <c r="BK23">
        <f t="shared" ref="BK23:BK41" si="66">BO23+BP23</f>
        <v>46</v>
      </c>
      <c r="BL23">
        <f t="shared" ref="BL23:BL41" si="67">BJ23-BK23</f>
        <v>9</v>
      </c>
      <c r="BM23">
        <f t="shared" ref="BM23:BM41" si="68">SUMIF($F$382:$F$761,AV23,$I$382:$I$761)</f>
        <v>29</v>
      </c>
      <c r="BN23">
        <f t="shared" ref="BN23:BN41" si="69">SUMIF($G$382:$G$761,AV23,$J$382:$J$761)</f>
        <v>26</v>
      </c>
      <c r="BO23">
        <f t="shared" ref="BO23:BO41" si="70">SUMIF($F$382:$F$761,AV23,$J$382:$J$761)</f>
        <v>27</v>
      </c>
      <c r="BP23">
        <f t="shared" ref="BP23:BP41" si="71">SUMIF($G$382:$G$761,AV23,$I$382:$I$761)</f>
        <v>19</v>
      </c>
      <c r="BQ23" s="14">
        <f t="shared" ref="BQ23:BQ41" si="72">BJ23/38</f>
        <v>1.4473684210526316</v>
      </c>
      <c r="BR23" s="14">
        <f t="shared" ref="BR23:BR41" si="73">BK23/38</f>
        <v>1.2105263157894737</v>
      </c>
    </row>
    <row r="24" spans="1:71" ht="15" customHeight="1">
      <c r="A24" s="5" t="s">
        <v>576</v>
      </c>
      <c r="B24" t="s">
        <v>76</v>
      </c>
      <c r="C24" s="2" t="s">
        <v>12</v>
      </c>
      <c r="D24" s="3">
        <v>43701.625</v>
      </c>
      <c r="E24" t="s">
        <v>41</v>
      </c>
      <c r="F24" t="s">
        <v>42</v>
      </c>
      <c r="G24" t="s">
        <v>15</v>
      </c>
      <c r="H24" t="s">
        <v>26</v>
      </c>
      <c r="I24">
        <v>0</v>
      </c>
      <c r="J24" s="9">
        <v>2</v>
      </c>
      <c r="K24">
        <f t="shared" si="1"/>
        <v>2</v>
      </c>
      <c r="L24" t="str">
        <f t="shared" si="0"/>
        <v>Away Win</v>
      </c>
      <c r="M24">
        <f t="shared" si="2"/>
        <v>0</v>
      </c>
      <c r="N24">
        <f t="shared" si="3"/>
        <v>1</v>
      </c>
      <c r="O24" s="12" t="b">
        <f t="shared" si="4"/>
        <v>0</v>
      </c>
      <c r="P24" s="12" t="str">
        <f t="shared" si="5"/>
        <v>Brighton Lose</v>
      </c>
      <c r="Q24" s="12" t="b">
        <f t="shared" si="6"/>
        <v>0</v>
      </c>
      <c r="R24" s="12" t="b">
        <f t="shared" si="7"/>
        <v>0</v>
      </c>
      <c r="S24" s="12" t="str">
        <f t="shared" si="8"/>
        <v>Southampton Win</v>
      </c>
      <c r="T24" s="12" t="b">
        <f t="shared" si="9"/>
        <v>0</v>
      </c>
      <c r="V24" s="8" t="s">
        <v>550</v>
      </c>
      <c r="W24" s="8" t="s">
        <v>509</v>
      </c>
      <c r="X24" s="8" t="s">
        <v>513</v>
      </c>
      <c r="Y24" s="8" t="s">
        <v>527</v>
      </c>
      <c r="Z24" s="8" t="s">
        <v>528</v>
      </c>
      <c r="AA24" s="8" t="s">
        <v>529</v>
      </c>
      <c r="AB24" s="8" t="s">
        <v>530</v>
      </c>
      <c r="AC24" s="8" t="s">
        <v>511</v>
      </c>
      <c r="AD24" s="8" t="s">
        <v>510</v>
      </c>
      <c r="AE24" s="8" t="s">
        <v>520</v>
      </c>
      <c r="AF24" s="8" t="s">
        <v>521</v>
      </c>
      <c r="AG24" s="8" t="s">
        <v>524</v>
      </c>
      <c r="AH24" s="8" t="s">
        <v>525</v>
      </c>
      <c r="AI24" s="8" t="s">
        <v>526</v>
      </c>
      <c r="AJ24" s="8" t="s">
        <v>531</v>
      </c>
      <c r="AK24" s="8" t="s">
        <v>532</v>
      </c>
      <c r="AL24" s="8" t="s">
        <v>537</v>
      </c>
      <c r="AM24" s="8" t="s">
        <v>533</v>
      </c>
      <c r="AN24" s="8" t="s">
        <v>534</v>
      </c>
      <c r="AO24" s="8" t="s">
        <v>535</v>
      </c>
      <c r="AP24" s="8" t="s">
        <v>536</v>
      </c>
      <c r="AQ24" s="8" t="s">
        <v>546</v>
      </c>
      <c r="AR24" s="8" t="s">
        <v>547</v>
      </c>
      <c r="AS24" s="8" t="s">
        <v>548</v>
      </c>
      <c r="AU24" s="17">
        <v>3</v>
      </c>
      <c r="AV24" t="s">
        <v>42</v>
      </c>
      <c r="AW24" s="5" t="s">
        <v>577</v>
      </c>
      <c r="AX24">
        <f t="shared" si="53"/>
        <v>38</v>
      </c>
      <c r="AY24">
        <f t="shared" si="54"/>
        <v>9</v>
      </c>
      <c r="AZ24">
        <f t="shared" si="55"/>
        <v>14</v>
      </c>
      <c r="BA24">
        <f t="shared" si="56"/>
        <v>15</v>
      </c>
      <c r="BB24">
        <f t="shared" si="57"/>
        <v>38</v>
      </c>
      <c r="BC24" s="5">
        <f t="shared" si="58"/>
        <v>4</v>
      </c>
      <c r="BD24" s="5">
        <f t="shared" si="59"/>
        <v>5</v>
      </c>
      <c r="BE24" s="5">
        <f t="shared" si="60"/>
        <v>9</v>
      </c>
      <c r="BF24" s="5">
        <f t="shared" si="61"/>
        <v>5</v>
      </c>
      <c r="BG24">
        <f t="shared" si="62"/>
        <v>6</v>
      </c>
      <c r="BH24">
        <f t="shared" si="63"/>
        <v>9</v>
      </c>
      <c r="BI24">
        <f t="shared" si="64"/>
        <v>41</v>
      </c>
      <c r="BJ24">
        <f t="shared" si="65"/>
        <v>40</v>
      </c>
      <c r="BK24">
        <f t="shared" si="66"/>
        <v>46</v>
      </c>
      <c r="BL24">
        <f t="shared" si="67"/>
        <v>-6</v>
      </c>
      <c r="BM24">
        <f t="shared" si="68"/>
        <v>22</v>
      </c>
      <c r="BN24">
        <f t="shared" si="69"/>
        <v>18</v>
      </c>
      <c r="BO24">
        <f t="shared" si="70"/>
        <v>22</v>
      </c>
      <c r="BP24">
        <f t="shared" si="71"/>
        <v>24</v>
      </c>
      <c r="BQ24" s="14">
        <f t="shared" si="72"/>
        <v>1.0526315789473684</v>
      </c>
      <c r="BR24" s="14">
        <f t="shared" si="73"/>
        <v>1.2105263157894737</v>
      </c>
    </row>
    <row r="25" spans="1:71">
      <c r="A25" s="5" t="s">
        <v>576</v>
      </c>
      <c r="B25" t="s">
        <v>90</v>
      </c>
      <c r="C25" s="2" t="s">
        <v>12</v>
      </c>
      <c r="D25" s="3">
        <v>43701.625</v>
      </c>
      <c r="E25" t="s">
        <v>52</v>
      </c>
      <c r="F25" t="s">
        <v>53</v>
      </c>
      <c r="G25" t="s">
        <v>14</v>
      </c>
      <c r="H25" t="s">
        <v>77</v>
      </c>
      <c r="I25">
        <v>1</v>
      </c>
      <c r="J25" s="9">
        <v>2</v>
      </c>
      <c r="K25">
        <f t="shared" si="1"/>
        <v>3</v>
      </c>
      <c r="L25" t="str">
        <f t="shared" si="0"/>
        <v>Away Win</v>
      </c>
      <c r="M25">
        <f t="shared" si="2"/>
        <v>0</v>
      </c>
      <c r="N25">
        <f t="shared" si="3"/>
        <v>1</v>
      </c>
      <c r="O25" s="12" t="b">
        <f t="shared" si="4"/>
        <v>0</v>
      </c>
      <c r="P25" s="12" t="str">
        <f t="shared" si="5"/>
        <v>Man Utd Lose</v>
      </c>
      <c r="Q25" s="12" t="b">
        <f t="shared" si="6"/>
        <v>0</v>
      </c>
      <c r="R25" s="12" t="b">
        <f t="shared" si="7"/>
        <v>0</v>
      </c>
      <c r="S25" s="12" t="str">
        <f t="shared" si="8"/>
        <v>Crystal Palace Win</v>
      </c>
      <c r="T25" s="12" t="b">
        <f t="shared" si="9"/>
        <v>0</v>
      </c>
      <c r="V25" t="s">
        <v>10</v>
      </c>
      <c r="W25" s="5" t="s">
        <v>577</v>
      </c>
      <c r="X25">
        <f>COUNTIF($F$382:$G$761,V25)</f>
        <v>38</v>
      </c>
      <c r="Y25">
        <f>SUM(AC25:AD25)</f>
        <v>18</v>
      </c>
      <c r="Z25">
        <f>SUM(AE25:AF25)</f>
        <v>7</v>
      </c>
      <c r="AA25">
        <f>SUM(AG25:AH25)</f>
        <v>13</v>
      </c>
      <c r="AB25">
        <f>SUM(Y25:AA25)</f>
        <v>38</v>
      </c>
      <c r="AC25" s="5">
        <f>COUNTIF($O$382:$O$761,V25 &amp; " Win")</f>
        <v>8</v>
      </c>
      <c r="AD25" s="5">
        <f>COUNTIF($S$382:$S$761,V25 &amp;" Win")</f>
        <v>10</v>
      </c>
      <c r="AE25" s="5">
        <f>COUNTIF($Q$382:$Q$761,V25 &amp; " Draw")</f>
        <v>4</v>
      </c>
      <c r="AF25" s="5">
        <f>COUNTIF($R$382:$R$761,V25 &amp;" Draw")</f>
        <v>3</v>
      </c>
      <c r="AG25">
        <f>COUNTIF($P$382:$P$761,V25 &amp; " lose")</f>
        <v>7</v>
      </c>
      <c r="AH25">
        <f>COUNTIF($T$382:$T$761,V25 &amp; " lose")</f>
        <v>6</v>
      </c>
      <c r="AI25">
        <f>(Y25*3)+(Z25)</f>
        <v>61</v>
      </c>
      <c r="AJ25">
        <f>AM25+AN25</f>
        <v>55</v>
      </c>
      <c r="AK25">
        <f>AO25+AP25</f>
        <v>39</v>
      </c>
      <c r="AL25">
        <f>AJ25-AK25</f>
        <v>16</v>
      </c>
      <c r="AM25">
        <f>SUMIF($F$382:$F$761,V25,$I$382:$I$761)</f>
        <v>24</v>
      </c>
      <c r="AN25">
        <f>SUMIF($G$382:$G$761,V25,$J$382:$J$761)</f>
        <v>31</v>
      </c>
      <c r="AO25">
        <f>SUMIF($F$382:$F$761,V25,$J$382:$J$761)</f>
        <v>21</v>
      </c>
      <c r="AP25">
        <f>SUMIF($G$382:$G$761,V25,$I$382:$I$761)</f>
        <v>18</v>
      </c>
      <c r="AQ25" s="14">
        <f>AJ25/38</f>
        <v>1.4473684210526316</v>
      </c>
      <c r="AR25" s="14">
        <f>AK25/38</f>
        <v>1.0263157894736843</v>
      </c>
      <c r="AU25" s="17">
        <v>4</v>
      </c>
      <c r="AV25" t="s">
        <v>66</v>
      </c>
      <c r="AW25" s="5" t="s">
        <v>577</v>
      </c>
      <c r="AX25">
        <f t="shared" si="53"/>
        <v>38</v>
      </c>
      <c r="AY25">
        <f t="shared" si="54"/>
        <v>10</v>
      </c>
      <c r="AZ25">
        <f t="shared" si="55"/>
        <v>9</v>
      </c>
      <c r="BA25">
        <f t="shared" si="56"/>
        <v>19</v>
      </c>
      <c r="BB25">
        <f t="shared" si="57"/>
        <v>38</v>
      </c>
      <c r="BC25" s="5">
        <f t="shared" si="58"/>
        <v>4</v>
      </c>
      <c r="BD25" s="5">
        <f t="shared" si="59"/>
        <v>6</v>
      </c>
      <c r="BE25" s="5">
        <f t="shared" si="60"/>
        <v>6</v>
      </c>
      <c r="BF25" s="5">
        <f t="shared" si="61"/>
        <v>3</v>
      </c>
      <c r="BG25">
        <f t="shared" si="62"/>
        <v>9</v>
      </c>
      <c r="BH25">
        <f t="shared" si="63"/>
        <v>10</v>
      </c>
      <c r="BI25">
        <f t="shared" si="64"/>
        <v>39</v>
      </c>
      <c r="BJ25">
        <f t="shared" si="65"/>
        <v>33</v>
      </c>
      <c r="BK25">
        <f t="shared" si="66"/>
        <v>55</v>
      </c>
      <c r="BL25">
        <f t="shared" si="67"/>
        <v>-22</v>
      </c>
      <c r="BM25">
        <f t="shared" si="68"/>
        <v>14</v>
      </c>
      <c r="BN25">
        <f t="shared" si="69"/>
        <v>19</v>
      </c>
      <c r="BO25">
        <f t="shared" si="70"/>
        <v>27</v>
      </c>
      <c r="BP25">
        <f t="shared" si="71"/>
        <v>28</v>
      </c>
      <c r="BQ25" s="14">
        <f t="shared" si="72"/>
        <v>0.86842105263157898</v>
      </c>
      <c r="BR25" s="14">
        <f t="shared" si="73"/>
        <v>1.4473684210526316</v>
      </c>
    </row>
    <row r="26" spans="1:71">
      <c r="A26" s="5" t="s">
        <v>576</v>
      </c>
      <c r="B26" t="s">
        <v>82</v>
      </c>
      <c r="C26" s="2" t="s">
        <v>12</v>
      </c>
      <c r="D26" s="3">
        <v>43701.625</v>
      </c>
      <c r="E26" t="s">
        <v>37</v>
      </c>
      <c r="F26" t="s">
        <v>38</v>
      </c>
      <c r="G26" t="s">
        <v>30</v>
      </c>
      <c r="H26" s="7" t="s">
        <v>77</v>
      </c>
      <c r="I26" s="7">
        <v>1</v>
      </c>
      <c r="J26" s="9">
        <v>2</v>
      </c>
      <c r="K26">
        <f t="shared" si="1"/>
        <v>3</v>
      </c>
      <c r="L26" t="str">
        <f t="shared" si="0"/>
        <v>Away Win</v>
      </c>
      <c r="M26">
        <f t="shared" si="2"/>
        <v>0</v>
      </c>
      <c r="N26">
        <f t="shared" si="3"/>
        <v>1</v>
      </c>
      <c r="O26" s="12" t="b">
        <f t="shared" si="4"/>
        <v>0</v>
      </c>
      <c r="P26" s="12" t="str">
        <f t="shared" si="5"/>
        <v>Sheffield Utd Lose</v>
      </c>
      <c r="Q26" s="12" t="b">
        <f t="shared" si="6"/>
        <v>0</v>
      </c>
      <c r="R26" s="12" t="b">
        <f t="shared" si="7"/>
        <v>0</v>
      </c>
      <c r="S26" s="12" t="str">
        <f t="shared" si="8"/>
        <v>Leicester Win</v>
      </c>
      <c r="T26" s="12" t="b">
        <f t="shared" si="9"/>
        <v>0</v>
      </c>
      <c r="V26" t="s">
        <v>70</v>
      </c>
      <c r="W26" s="5" t="s">
        <v>577</v>
      </c>
      <c r="X26">
        <f t="shared" ref="X26:X44" si="74">COUNTIF($F$382:$G$761,V26)</f>
        <v>38</v>
      </c>
      <c r="Y26">
        <f t="shared" ref="Y26:Y44" si="75">SUM(AC26:AD26)</f>
        <v>16</v>
      </c>
      <c r="Z26">
        <f t="shared" ref="Z26:Z44" si="76">SUM(AE26:AF26)</f>
        <v>7</v>
      </c>
      <c r="AA26">
        <f t="shared" ref="AA26:AA44" si="77">SUM(AG26:AH26)</f>
        <v>15</v>
      </c>
      <c r="AB26">
        <f t="shared" ref="AB26:AB44" si="78">SUM(Y26:AA26)</f>
        <v>38</v>
      </c>
      <c r="AC26" s="5">
        <f t="shared" ref="AC26:AC44" si="79">COUNTIF($O$382:$O$761,V26 &amp; " Win")</f>
        <v>7</v>
      </c>
      <c r="AD26" s="5">
        <f t="shared" ref="AD26:AD44" si="80">COUNTIF($S$382:$S$761,V26 &amp;" Win")</f>
        <v>9</v>
      </c>
      <c r="AE26" s="5">
        <f t="shared" ref="AE26:AE44" si="81">COUNTIF($Q$382:$Q$761,V26 &amp; " Draw")</f>
        <v>4</v>
      </c>
      <c r="AF26" s="5">
        <f t="shared" ref="AF26:AF44" si="82">COUNTIF($R$382:$R$761,V26 &amp;" Draw")</f>
        <v>3</v>
      </c>
      <c r="AG26">
        <f t="shared" ref="AG26:AG44" si="83">COUNTIF($P$382:$P$761,V26 &amp; " lose")</f>
        <v>8</v>
      </c>
      <c r="AH26">
        <f t="shared" ref="AH26:AH44" si="84">COUNTIF($T$382:$T$761,V26 &amp; " lose")</f>
        <v>7</v>
      </c>
      <c r="AI26">
        <f t="shared" ref="AI26:AI44" si="85">(Y26*3)+(Z26)</f>
        <v>55</v>
      </c>
      <c r="AJ26">
        <f t="shared" ref="AJ26:AJ44" si="86">AM26+AN26</f>
        <v>55</v>
      </c>
      <c r="AK26">
        <f t="shared" ref="AK26:AK44" si="87">AO26+AP26</f>
        <v>46</v>
      </c>
      <c r="AL26">
        <f t="shared" ref="AL26:AL44" si="88">AJ26-AK26</f>
        <v>9</v>
      </c>
      <c r="AM26">
        <f t="shared" ref="AM26:AM44" si="89">SUMIF($F$382:$F$761,V26,$I$382:$I$761)</f>
        <v>29</v>
      </c>
      <c r="AN26">
        <f t="shared" ref="AN26:AN44" si="90">SUMIF($G$382:$G$761,V26,$J$382:$J$761)</f>
        <v>26</v>
      </c>
      <c r="AO26">
        <f t="shared" ref="AO26:AO44" si="91">SUMIF($F$382:$F$761,V26,$J$382:$J$761)</f>
        <v>27</v>
      </c>
      <c r="AP26">
        <f t="shared" ref="AP26:AP44" si="92">SUMIF($G$382:$G$761,V26,$I$382:$I$761)</f>
        <v>19</v>
      </c>
      <c r="AQ26" s="14">
        <f t="shared" ref="AQ26:AQ44" si="93">AJ26/38</f>
        <v>1.4473684210526316</v>
      </c>
      <c r="AR26" s="14">
        <f t="shared" ref="AR26:AR44" si="94">AK26/38</f>
        <v>1.2105263157894737</v>
      </c>
      <c r="AU26" s="17">
        <v>5</v>
      </c>
      <c r="AV26" t="s">
        <v>43</v>
      </c>
      <c r="AW26" s="5" t="s">
        <v>577</v>
      </c>
      <c r="AX26">
        <f t="shared" si="53"/>
        <v>38</v>
      </c>
      <c r="AY26">
        <f t="shared" si="54"/>
        <v>19</v>
      </c>
      <c r="AZ26">
        <f t="shared" si="55"/>
        <v>10</v>
      </c>
      <c r="BA26">
        <f t="shared" si="56"/>
        <v>9</v>
      </c>
      <c r="BB26">
        <f t="shared" si="57"/>
        <v>38</v>
      </c>
      <c r="BC26" s="5">
        <f t="shared" si="58"/>
        <v>9</v>
      </c>
      <c r="BD26" s="5">
        <f t="shared" si="59"/>
        <v>10</v>
      </c>
      <c r="BE26" s="5">
        <f t="shared" si="60"/>
        <v>6</v>
      </c>
      <c r="BF26" s="5">
        <f t="shared" si="61"/>
        <v>4</v>
      </c>
      <c r="BG26">
        <f t="shared" si="62"/>
        <v>4</v>
      </c>
      <c r="BH26">
        <f t="shared" si="63"/>
        <v>5</v>
      </c>
      <c r="BI26">
        <f t="shared" si="64"/>
        <v>67</v>
      </c>
      <c r="BJ26">
        <f t="shared" si="65"/>
        <v>58</v>
      </c>
      <c r="BK26">
        <f t="shared" si="66"/>
        <v>36</v>
      </c>
      <c r="BL26">
        <f t="shared" si="67"/>
        <v>22</v>
      </c>
      <c r="BM26">
        <f t="shared" si="68"/>
        <v>31</v>
      </c>
      <c r="BN26">
        <f t="shared" si="69"/>
        <v>27</v>
      </c>
      <c r="BO26">
        <f t="shared" si="70"/>
        <v>18</v>
      </c>
      <c r="BP26">
        <f t="shared" si="71"/>
        <v>18</v>
      </c>
      <c r="BQ26" s="14">
        <f t="shared" si="72"/>
        <v>1.5263157894736843</v>
      </c>
      <c r="BR26" s="14">
        <f t="shared" si="73"/>
        <v>0.94736842105263153</v>
      </c>
    </row>
    <row r="27" spans="1:71">
      <c r="A27" s="5" t="s">
        <v>576</v>
      </c>
      <c r="B27" t="s">
        <v>78</v>
      </c>
      <c r="C27" s="2" t="s">
        <v>12</v>
      </c>
      <c r="D27" s="3">
        <v>43701.625</v>
      </c>
      <c r="E27" t="s">
        <v>463</v>
      </c>
      <c r="F27" t="s">
        <v>464</v>
      </c>
      <c r="G27" t="s">
        <v>24</v>
      </c>
      <c r="H27" t="s">
        <v>44</v>
      </c>
      <c r="I27">
        <v>1</v>
      </c>
      <c r="J27" s="9">
        <v>3</v>
      </c>
      <c r="K27">
        <f t="shared" si="1"/>
        <v>4</v>
      </c>
      <c r="L27" t="str">
        <f t="shared" si="0"/>
        <v>Away Win</v>
      </c>
      <c r="M27">
        <f t="shared" si="2"/>
        <v>0</v>
      </c>
      <c r="N27">
        <f t="shared" si="3"/>
        <v>1</v>
      </c>
      <c r="O27" s="12" t="b">
        <f t="shared" si="4"/>
        <v>0</v>
      </c>
      <c r="P27" s="12" t="str">
        <f t="shared" si="5"/>
        <v>Watford Lose</v>
      </c>
      <c r="Q27" s="12" t="b">
        <f t="shared" si="6"/>
        <v>0</v>
      </c>
      <c r="R27" s="12" t="b">
        <f t="shared" si="7"/>
        <v>0</v>
      </c>
      <c r="S27" s="12" t="str">
        <f t="shared" si="8"/>
        <v>West Ham Win</v>
      </c>
      <c r="T27" s="12" t="b">
        <f t="shared" si="9"/>
        <v>0</v>
      </c>
      <c r="V27" t="s">
        <v>42</v>
      </c>
      <c r="W27" s="5" t="s">
        <v>577</v>
      </c>
      <c r="X27">
        <f t="shared" si="74"/>
        <v>38</v>
      </c>
      <c r="Y27">
        <f t="shared" si="75"/>
        <v>9</v>
      </c>
      <c r="Z27">
        <f t="shared" si="76"/>
        <v>14</v>
      </c>
      <c r="AA27">
        <f t="shared" si="77"/>
        <v>15</v>
      </c>
      <c r="AB27">
        <f t="shared" si="78"/>
        <v>38</v>
      </c>
      <c r="AC27" s="5">
        <f t="shared" si="79"/>
        <v>4</v>
      </c>
      <c r="AD27" s="5">
        <f t="shared" si="80"/>
        <v>5</v>
      </c>
      <c r="AE27" s="5">
        <f t="shared" si="81"/>
        <v>9</v>
      </c>
      <c r="AF27" s="5">
        <f t="shared" si="82"/>
        <v>5</v>
      </c>
      <c r="AG27">
        <f t="shared" si="83"/>
        <v>6</v>
      </c>
      <c r="AH27">
        <f t="shared" si="84"/>
        <v>9</v>
      </c>
      <c r="AI27">
        <f t="shared" si="85"/>
        <v>41</v>
      </c>
      <c r="AJ27">
        <f t="shared" si="86"/>
        <v>40</v>
      </c>
      <c r="AK27">
        <f t="shared" si="87"/>
        <v>46</v>
      </c>
      <c r="AL27">
        <f t="shared" si="88"/>
        <v>-6</v>
      </c>
      <c r="AM27">
        <f t="shared" si="89"/>
        <v>22</v>
      </c>
      <c r="AN27">
        <f t="shared" si="90"/>
        <v>18</v>
      </c>
      <c r="AO27">
        <f t="shared" si="91"/>
        <v>22</v>
      </c>
      <c r="AP27">
        <f t="shared" si="92"/>
        <v>24</v>
      </c>
      <c r="AQ27" s="14">
        <f t="shared" si="93"/>
        <v>1.0526315789473684</v>
      </c>
      <c r="AR27" s="14">
        <f t="shared" si="94"/>
        <v>1.2105263157894737</v>
      </c>
      <c r="AU27" s="17">
        <v>6</v>
      </c>
      <c r="AV27" t="s">
        <v>14</v>
      </c>
      <c r="AW27" s="5" t="s">
        <v>577</v>
      </c>
      <c r="AX27">
        <f t="shared" si="53"/>
        <v>38</v>
      </c>
      <c r="AY27">
        <f t="shared" si="54"/>
        <v>12</v>
      </c>
      <c r="AZ27">
        <f t="shared" si="55"/>
        <v>8</v>
      </c>
      <c r="BA27">
        <f t="shared" si="56"/>
        <v>18</v>
      </c>
      <c r="BB27">
        <f t="shared" si="57"/>
        <v>38</v>
      </c>
      <c r="BC27" s="5">
        <f t="shared" si="58"/>
        <v>6</v>
      </c>
      <c r="BD27" s="5">
        <f t="shared" si="59"/>
        <v>6</v>
      </c>
      <c r="BE27" s="5">
        <f t="shared" si="60"/>
        <v>5</v>
      </c>
      <c r="BF27" s="5">
        <f t="shared" si="61"/>
        <v>3</v>
      </c>
      <c r="BG27">
        <f t="shared" si="62"/>
        <v>8</v>
      </c>
      <c r="BH27">
        <f t="shared" si="63"/>
        <v>10</v>
      </c>
      <c r="BI27">
        <f t="shared" si="64"/>
        <v>44</v>
      </c>
      <c r="BJ27">
        <f t="shared" si="65"/>
        <v>41</v>
      </c>
      <c r="BK27">
        <f t="shared" si="66"/>
        <v>66</v>
      </c>
      <c r="BL27">
        <f t="shared" si="67"/>
        <v>-25</v>
      </c>
      <c r="BM27">
        <f t="shared" si="68"/>
        <v>20</v>
      </c>
      <c r="BN27">
        <f t="shared" si="69"/>
        <v>21</v>
      </c>
      <c r="BO27">
        <f t="shared" si="70"/>
        <v>32</v>
      </c>
      <c r="BP27">
        <f t="shared" si="71"/>
        <v>34</v>
      </c>
      <c r="BQ27" s="14">
        <f t="shared" si="72"/>
        <v>1.0789473684210527</v>
      </c>
      <c r="BR27" s="14">
        <f t="shared" si="73"/>
        <v>1.736842105263158</v>
      </c>
    </row>
    <row r="28" spans="1:71">
      <c r="A28" s="5" t="s">
        <v>576</v>
      </c>
      <c r="B28" t="s">
        <v>89</v>
      </c>
      <c r="C28" s="2" t="s">
        <v>12</v>
      </c>
      <c r="D28" s="3">
        <v>43701.729166666664</v>
      </c>
      <c r="E28" t="s">
        <v>18</v>
      </c>
      <c r="F28" t="s">
        <v>19</v>
      </c>
      <c r="G28" t="s">
        <v>10</v>
      </c>
      <c r="H28" t="s">
        <v>91</v>
      </c>
      <c r="I28">
        <v>3</v>
      </c>
      <c r="J28" s="9">
        <v>1</v>
      </c>
      <c r="K28">
        <f t="shared" si="1"/>
        <v>4</v>
      </c>
      <c r="L28" t="str">
        <f t="shared" si="0"/>
        <v>Home Win</v>
      </c>
      <c r="M28">
        <f t="shared" si="2"/>
        <v>1</v>
      </c>
      <c r="N28">
        <f t="shared" si="3"/>
        <v>0</v>
      </c>
      <c r="O28" s="12" t="str">
        <f t="shared" si="4"/>
        <v>Liverpool Win</v>
      </c>
      <c r="P28" s="12" t="b">
        <f t="shared" si="5"/>
        <v>0</v>
      </c>
      <c r="Q28" s="12" t="b">
        <f t="shared" si="6"/>
        <v>0</v>
      </c>
      <c r="R28" s="12" t="b">
        <f t="shared" si="7"/>
        <v>0</v>
      </c>
      <c r="S28" s="12" t="b">
        <f t="shared" si="8"/>
        <v>0</v>
      </c>
      <c r="T28" s="12" t="str">
        <f t="shared" si="9"/>
        <v>Arsenal Lose</v>
      </c>
      <c r="V28" t="s">
        <v>66</v>
      </c>
      <c r="W28" s="5" t="s">
        <v>577</v>
      </c>
      <c r="X28">
        <f t="shared" si="74"/>
        <v>38</v>
      </c>
      <c r="Y28">
        <f t="shared" si="75"/>
        <v>10</v>
      </c>
      <c r="Z28">
        <f t="shared" si="76"/>
        <v>9</v>
      </c>
      <c r="AA28">
        <f t="shared" si="77"/>
        <v>19</v>
      </c>
      <c r="AB28">
        <f t="shared" si="78"/>
        <v>38</v>
      </c>
      <c r="AC28" s="5">
        <f t="shared" si="79"/>
        <v>4</v>
      </c>
      <c r="AD28" s="5">
        <f t="shared" si="80"/>
        <v>6</v>
      </c>
      <c r="AE28" s="5">
        <f t="shared" si="81"/>
        <v>6</v>
      </c>
      <c r="AF28" s="5">
        <f t="shared" si="82"/>
        <v>3</v>
      </c>
      <c r="AG28">
        <f t="shared" si="83"/>
        <v>9</v>
      </c>
      <c r="AH28">
        <f t="shared" si="84"/>
        <v>10</v>
      </c>
      <c r="AI28">
        <f t="shared" si="85"/>
        <v>39</v>
      </c>
      <c r="AJ28">
        <f t="shared" si="86"/>
        <v>33</v>
      </c>
      <c r="AK28">
        <f t="shared" si="87"/>
        <v>55</v>
      </c>
      <c r="AL28">
        <f t="shared" si="88"/>
        <v>-22</v>
      </c>
      <c r="AM28">
        <f t="shared" si="89"/>
        <v>14</v>
      </c>
      <c r="AN28">
        <f t="shared" si="90"/>
        <v>19</v>
      </c>
      <c r="AO28">
        <f t="shared" si="91"/>
        <v>27</v>
      </c>
      <c r="AP28">
        <f t="shared" si="92"/>
        <v>28</v>
      </c>
      <c r="AQ28" s="14">
        <f t="shared" si="93"/>
        <v>0.86842105263157898</v>
      </c>
      <c r="AR28" s="14">
        <f t="shared" si="94"/>
        <v>1.4473684210526316</v>
      </c>
      <c r="AU28" s="17">
        <v>7</v>
      </c>
      <c r="AV28" t="s">
        <v>34</v>
      </c>
      <c r="AW28" s="5" t="s">
        <v>577</v>
      </c>
      <c r="AX28">
        <f t="shared" si="53"/>
        <v>38</v>
      </c>
      <c r="AY28">
        <f t="shared" si="54"/>
        <v>17</v>
      </c>
      <c r="AZ28">
        <f t="shared" si="55"/>
        <v>8</v>
      </c>
      <c r="BA28">
        <f t="shared" si="56"/>
        <v>13</v>
      </c>
      <c r="BB28">
        <f t="shared" si="57"/>
        <v>38</v>
      </c>
      <c r="BC28" s="5">
        <f t="shared" si="58"/>
        <v>6</v>
      </c>
      <c r="BD28" s="5">
        <f t="shared" si="59"/>
        <v>11</v>
      </c>
      <c r="BE28" s="5">
        <f t="shared" si="60"/>
        <v>4</v>
      </c>
      <c r="BF28" s="5">
        <f t="shared" si="61"/>
        <v>4</v>
      </c>
      <c r="BG28">
        <f t="shared" si="62"/>
        <v>9</v>
      </c>
      <c r="BH28">
        <f t="shared" si="63"/>
        <v>4</v>
      </c>
      <c r="BI28">
        <f t="shared" si="64"/>
        <v>59</v>
      </c>
      <c r="BJ28">
        <f t="shared" si="65"/>
        <v>47</v>
      </c>
      <c r="BK28">
        <f t="shared" si="66"/>
        <v>48</v>
      </c>
      <c r="BL28">
        <f t="shared" si="67"/>
        <v>-1</v>
      </c>
      <c r="BM28">
        <f t="shared" si="68"/>
        <v>24</v>
      </c>
      <c r="BN28">
        <f t="shared" si="69"/>
        <v>23</v>
      </c>
      <c r="BO28">
        <f t="shared" si="70"/>
        <v>28</v>
      </c>
      <c r="BP28">
        <f t="shared" si="71"/>
        <v>20</v>
      </c>
      <c r="BQ28" s="14">
        <f t="shared" si="72"/>
        <v>1.236842105263158</v>
      </c>
      <c r="BR28" s="14">
        <f t="shared" si="73"/>
        <v>1.263157894736842</v>
      </c>
    </row>
    <row r="29" spans="1:71" ht="15" customHeight="1">
      <c r="A29" s="5" t="s">
        <v>576</v>
      </c>
      <c r="B29" t="s">
        <v>74</v>
      </c>
      <c r="C29" s="2" t="s">
        <v>12</v>
      </c>
      <c r="D29" s="3">
        <v>43702.583333333336</v>
      </c>
      <c r="E29" t="s">
        <v>471</v>
      </c>
      <c r="F29" t="s">
        <v>472</v>
      </c>
      <c r="G29" t="s">
        <v>73</v>
      </c>
      <c r="H29" t="s">
        <v>44</v>
      </c>
      <c r="I29">
        <v>1</v>
      </c>
      <c r="J29" s="9">
        <v>3</v>
      </c>
      <c r="K29">
        <f t="shared" si="1"/>
        <v>4</v>
      </c>
      <c r="L29" t="str">
        <f t="shared" si="0"/>
        <v>Away Win</v>
      </c>
      <c r="M29">
        <f t="shared" si="2"/>
        <v>0</v>
      </c>
      <c r="N29">
        <f t="shared" si="3"/>
        <v>1</v>
      </c>
      <c r="O29" s="12" t="b">
        <f t="shared" si="4"/>
        <v>0</v>
      </c>
      <c r="P29" s="12" t="str">
        <f t="shared" si="5"/>
        <v>Bournemouth Lose</v>
      </c>
      <c r="Q29" s="12" t="b">
        <f t="shared" si="6"/>
        <v>0</v>
      </c>
      <c r="R29" s="12" t="b">
        <f t="shared" si="7"/>
        <v>0</v>
      </c>
      <c r="S29" s="12" t="str">
        <f t="shared" si="8"/>
        <v>Man City Win</v>
      </c>
      <c r="T29" s="12" t="b">
        <f t="shared" si="9"/>
        <v>0</v>
      </c>
      <c r="V29" t="s">
        <v>43</v>
      </c>
      <c r="W29" s="5" t="s">
        <v>577</v>
      </c>
      <c r="X29">
        <f t="shared" si="74"/>
        <v>38</v>
      </c>
      <c r="Y29">
        <f t="shared" si="75"/>
        <v>19</v>
      </c>
      <c r="Z29">
        <f t="shared" si="76"/>
        <v>10</v>
      </c>
      <c r="AA29">
        <f t="shared" si="77"/>
        <v>9</v>
      </c>
      <c r="AB29">
        <f t="shared" si="78"/>
        <v>38</v>
      </c>
      <c r="AC29" s="5">
        <f t="shared" si="79"/>
        <v>9</v>
      </c>
      <c r="AD29" s="5">
        <f t="shared" si="80"/>
        <v>10</v>
      </c>
      <c r="AE29" s="5">
        <f t="shared" si="81"/>
        <v>6</v>
      </c>
      <c r="AF29" s="5">
        <f t="shared" si="82"/>
        <v>4</v>
      </c>
      <c r="AG29">
        <f t="shared" si="83"/>
        <v>4</v>
      </c>
      <c r="AH29">
        <f t="shared" si="84"/>
        <v>5</v>
      </c>
      <c r="AI29">
        <f t="shared" si="85"/>
        <v>67</v>
      </c>
      <c r="AJ29">
        <f t="shared" si="86"/>
        <v>58</v>
      </c>
      <c r="AK29">
        <f t="shared" si="87"/>
        <v>36</v>
      </c>
      <c r="AL29">
        <f t="shared" si="88"/>
        <v>22</v>
      </c>
      <c r="AM29">
        <f t="shared" si="89"/>
        <v>31</v>
      </c>
      <c r="AN29">
        <f t="shared" si="90"/>
        <v>27</v>
      </c>
      <c r="AO29">
        <f t="shared" si="91"/>
        <v>18</v>
      </c>
      <c r="AP29">
        <f t="shared" si="92"/>
        <v>18</v>
      </c>
      <c r="AQ29" s="14">
        <f t="shared" si="93"/>
        <v>1.5263157894736843</v>
      </c>
      <c r="AR29" s="14">
        <f t="shared" si="94"/>
        <v>0.94736842105263153</v>
      </c>
      <c r="AU29" s="17">
        <v>8</v>
      </c>
      <c r="AV29" s="16" t="s">
        <v>9</v>
      </c>
      <c r="AW29" s="5" t="s">
        <v>577</v>
      </c>
      <c r="AX29">
        <f t="shared" si="53"/>
        <v>38</v>
      </c>
      <c r="AY29">
        <f t="shared" si="54"/>
        <v>5</v>
      </c>
      <c r="AZ29">
        <f t="shared" si="55"/>
        <v>13</v>
      </c>
      <c r="BA29">
        <f t="shared" si="56"/>
        <v>20</v>
      </c>
      <c r="BB29">
        <f t="shared" si="57"/>
        <v>38</v>
      </c>
      <c r="BC29" s="5">
        <f t="shared" si="58"/>
        <v>2</v>
      </c>
      <c r="BD29" s="5">
        <f t="shared" si="59"/>
        <v>3</v>
      </c>
      <c r="BE29" s="5">
        <f t="shared" si="60"/>
        <v>4</v>
      </c>
      <c r="BF29" s="5">
        <f t="shared" si="61"/>
        <v>9</v>
      </c>
      <c r="BG29">
        <f t="shared" si="62"/>
        <v>13</v>
      </c>
      <c r="BH29">
        <f t="shared" si="63"/>
        <v>7</v>
      </c>
      <c r="BI29" s="16">
        <f t="shared" si="64"/>
        <v>28</v>
      </c>
      <c r="BJ29">
        <f t="shared" si="65"/>
        <v>27</v>
      </c>
      <c r="BK29">
        <f t="shared" si="66"/>
        <v>53</v>
      </c>
      <c r="BL29">
        <f t="shared" si="67"/>
        <v>-26</v>
      </c>
      <c r="BM29">
        <f t="shared" si="68"/>
        <v>9</v>
      </c>
      <c r="BN29">
        <f t="shared" si="69"/>
        <v>18</v>
      </c>
      <c r="BO29">
        <f t="shared" si="70"/>
        <v>28</v>
      </c>
      <c r="BP29">
        <f t="shared" si="71"/>
        <v>25</v>
      </c>
      <c r="BQ29" s="14">
        <f t="shared" si="72"/>
        <v>0.71052631578947367</v>
      </c>
      <c r="BR29" s="14">
        <f t="shared" si="73"/>
        <v>1.3947368421052631</v>
      </c>
      <c r="BS29" s="10"/>
    </row>
    <row r="30" spans="1:71">
      <c r="A30" s="5" t="s">
        <v>576</v>
      </c>
      <c r="B30" t="s">
        <v>83</v>
      </c>
      <c r="C30" s="2" t="s">
        <v>12</v>
      </c>
      <c r="D30" s="3">
        <v>43702.6875</v>
      </c>
      <c r="E30" t="s">
        <v>32</v>
      </c>
      <c r="F30" t="s">
        <v>33</v>
      </c>
      <c r="G30" t="s">
        <v>25</v>
      </c>
      <c r="H30" t="s">
        <v>35</v>
      </c>
      <c r="I30">
        <v>0</v>
      </c>
      <c r="J30" s="9">
        <v>1</v>
      </c>
      <c r="K30">
        <f t="shared" si="1"/>
        <v>1</v>
      </c>
      <c r="L30" t="str">
        <f t="shared" si="0"/>
        <v>Away Win</v>
      </c>
      <c r="M30">
        <f t="shared" si="2"/>
        <v>0</v>
      </c>
      <c r="N30">
        <f t="shared" si="3"/>
        <v>1</v>
      </c>
      <c r="O30" s="12" t="b">
        <f t="shared" si="4"/>
        <v>0</v>
      </c>
      <c r="P30" s="12" t="str">
        <f t="shared" si="5"/>
        <v>Spurs Lose</v>
      </c>
      <c r="Q30" s="12" t="b">
        <f t="shared" si="6"/>
        <v>0</v>
      </c>
      <c r="R30" s="12" t="b">
        <f t="shared" si="7"/>
        <v>0</v>
      </c>
      <c r="S30" s="12" t="str">
        <f t="shared" si="8"/>
        <v>Newcastle Win</v>
      </c>
      <c r="T30" s="12" t="b">
        <f t="shared" si="9"/>
        <v>0</v>
      </c>
      <c r="V30" t="s">
        <v>14</v>
      </c>
      <c r="W30" s="5" t="s">
        <v>577</v>
      </c>
      <c r="X30">
        <f t="shared" si="74"/>
        <v>38</v>
      </c>
      <c r="Y30">
        <f t="shared" si="75"/>
        <v>12</v>
      </c>
      <c r="Z30">
        <f t="shared" si="76"/>
        <v>8</v>
      </c>
      <c r="AA30">
        <f t="shared" si="77"/>
        <v>18</v>
      </c>
      <c r="AB30">
        <f t="shared" si="78"/>
        <v>38</v>
      </c>
      <c r="AC30" s="5">
        <f t="shared" si="79"/>
        <v>6</v>
      </c>
      <c r="AD30" s="5">
        <f t="shared" si="80"/>
        <v>6</v>
      </c>
      <c r="AE30" s="5">
        <f t="shared" si="81"/>
        <v>5</v>
      </c>
      <c r="AF30" s="5">
        <f t="shared" si="82"/>
        <v>3</v>
      </c>
      <c r="AG30">
        <f t="shared" si="83"/>
        <v>8</v>
      </c>
      <c r="AH30">
        <f t="shared" si="84"/>
        <v>10</v>
      </c>
      <c r="AI30">
        <f t="shared" si="85"/>
        <v>44</v>
      </c>
      <c r="AJ30">
        <f t="shared" si="86"/>
        <v>41</v>
      </c>
      <c r="AK30">
        <f t="shared" si="87"/>
        <v>66</v>
      </c>
      <c r="AL30">
        <f t="shared" si="88"/>
        <v>-25</v>
      </c>
      <c r="AM30">
        <f t="shared" si="89"/>
        <v>20</v>
      </c>
      <c r="AN30">
        <f t="shared" si="90"/>
        <v>21</v>
      </c>
      <c r="AO30">
        <f t="shared" si="91"/>
        <v>32</v>
      </c>
      <c r="AP30">
        <f t="shared" si="92"/>
        <v>34</v>
      </c>
      <c r="AQ30" s="14">
        <f t="shared" si="93"/>
        <v>1.0789473684210527</v>
      </c>
      <c r="AR30" s="14">
        <f t="shared" si="94"/>
        <v>1.736842105263158</v>
      </c>
      <c r="AU30" s="17">
        <v>9</v>
      </c>
      <c r="AV30" t="s">
        <v>20</v>
      </c>
      <c r="AW30" s="5" t="s">
        <v>577</v>
      </c>
      <c r="AX30">
        <f t="shared" si="53"/>
        <v>38</v>
      </c>
      <c r="AY30">
        <f t="shared" si="54"/>
        <v>18</v>
      </c>
      <c r="AZ30">
        <f t="shared" si="55"/>
        <v>5</v>
      </c>
      <c r="BA30">
        <f t="shared" si="56"/>
        <v>15</v>
      </c>
      <c r="BB30">
        <f t="shared" si="57"/>
        <v>38</v>
      </c>
      <c r="BC30" s="5">
        <f t="shared" si="58"/>
        <v>8</v>
      </c>
      <c r="BD30" s="5">
        <f t="shared" si="59"/>
        <v>10</v>
      </c>
      <c r="BE30" s="5">
        <f t="shared" si="60"/>
        <v>5</v>
      </c>
      <c r="BF30" s="5">
        <f t="shared" si="61"/>
        <v>0</v>
      </c>
      <c r="BG30">
        <f t="shared" si="62"/>
        <v>6</v>
      </c>
      <c r="BH30">
        <f t="shared" si="63"/>
        <v>9</v>
      </c>
      <c r="BI30">
        <f t="shared" si="64"/>
        <v>59</v>
      </c>
      <c r="BJ30">
        <f t="shared" si="65"/>
        <v>62</v>
      </c>
      <c r="BK30">
        <f t="shared" si="66"/>
        <v>54</v>
      </c>
      <c r="BL30">
        <f t="shared" si="67"/>
        <v>8</v>
      </c>
      <c r="BM30">
        <f t="shared" si="68"/>
        <v>28</v>
      </c>
      <c r="BN30">
        <f t="shared" si="69"/>
        <v>34</v>
      </c>
      <c r="BO30">
        <f t="shared" si="70"/>
        <v>21</v>
      </c>
      <c r="BP30">
        <f t="shared" si="71"/>
        <v>33</v>
      </c>
      <c r="BQ30" s="14">
        <f t="shared" si="72"/>
        <v>1.631578947368421</v>
      </c>
      <c r="BR30" s="14">
        <f t="shared" si="73"/>
        <v>1.4210526315789473</v>
      </c>
    </row>
    <row r="31" spans="1:71">
      <c r="A31" s="5" t="s">
        <v>576</v>
      </c>
      <c r="B31" t="s">
        <v>87</v>
      </c>
      <c r="C31" s="2" t="s">
        <v>12</v>
      </c>
      <c r="D31" s="3">
        <v>43702.6875</v>
      </c>
      <c r="E31" t="s">
        <v>72</v>
      </c>
      <c r="F31" t="s">
        <v>39</v>
      </c>
      <c r="G31" t="s">
        <v>66</v>
      </c>
      <c r="H31" t="s">
        <v>84</v>
      </c>
      <c r="I31">
        <v>1</v>
      </c>
      <c r="J31" s="9">
        <v>1</v>
      </c>
      <c r="K31">
        <f t="shared" si="1"/>
        <v>2</v>
      </c>
      <c r="L31" t="str">
        <f t="shared" si="0"/>
        <v>Draw</v>
      </c>
      <c r="M31">
        <f t="shared" si="2"/>
        <v>0</v>
      </c>
      <c r="N31">
        <f t="shared" si="3"/>
        <v>0</v>
      </c>
      <c r="O31" s="12" t="b">
        <f t="shared" si="4"/>
        <v>0</v>
      </c>
      <c r="P31" s="12" t="b">
        <f t="shared" si="5"/>
        <v>0</v>
      </c>
      <c r="Q31" s="12" t="str">
        <f t="shared" si="6"/>
        <v>Wolves Draw</v>
      </c>
      <c r="R31" s="12" t="str">
        <f t="shared" si="7"/>
        <v>Burnley Draw</v>
      </c>
      <c r="S31" s="12" t="b">
        <f t="shared" si="8"/>
        <v>0</v>
      </c>
      <c r="T31" s="12" t="b">
        <f t="shared" si="9"/>
        <v>0</v>
      </c>
      <c r="V31" t="s">
        <v>34</v>
      </c>
      <c r="W31" s="5" t="s">
        <v>577</v>
      </c>
      <c r="X31">
        <f t="shared" si="74"/>
        <v>38</v>
      </c>
      <c r="Y31">
        <f t="shared" si="75"/>
        <v>17</v>
      </c>
      <c r="Z31">
        <f t="shared" si="76"/>
        <v>8</v>
      </c>
      <c r="AA31">
        <f t="shared" si="77"/>
        <v>13</v>
      </c>
      <c r="AB31">
        <f t="shared" si="78"/>
        <v>38</v>
      </c>
      <c r="AC31" s="5">
        <f t="shared" si="79"/>
        <v>6</v>
      </c>
      <c r="AD31" s="5">
        <f t="shared" si="80"/>
        <v>11</v>
      </c>
      <c r="AE31" s="5">
        <f t="shared" si="81"/>
        <v>4</v>
      </c>
      <c r="AF31" s="5">
        <f t="shared" si="82"/>
        <v>4</v>
      </c>
      <c r="AG31">
        <f t="shared" si="83"/>
        <v>9</v>
      </c>
      <c r="AH31">
        <f t="shared" si="84"/>
        <v>4</v>
      </c>
      <c r="AI31">
        <f t="shared" si="85"/>
        <v>59</v>
      </c>
      <c r="AJ31">
        <f t="shared" si="86"/>
        <v>47</v>
      </c>
      <c r="AK31">
        <f t="shared" si="87"/>
        <v>48</v>
      </c>
      <c r="AL31">
        <f t="shared" si="88"/>
        <v>-1</v>
      </c>
      <c r="AM31">
        <f t="shared" si="89"/>
        <v>24</v>
      </c>
      <c r="AN31">
        <f t="shared" si="90"/>
        <v>23</v>
      </c>
      <c r="AO31">
        <f t="shared" si="91"/>
        <v>28</v>
      </c>
      <c r="AP31">
        <f t="shared" si="92"/>
        <v>20</v>
      </c>
      <c r="AQ31" s="14">
        <f t="shared" si="93"/>
        <v>1.236842105263158</v>
      </c>
      <c r="AR31" s="14">
        <f t="shared" si="94"/>
        <v>1.263157894736842</v>
      </c>
      <c r="AU31" s="17">
        <v>10</v>
      </c>
      <c r="AV31" t="s">
        <v>30</v>
      </c>
      <c r="AW31" s="5" t="s">
        <v>577</v>
      </c>
      <c r="AX31">
        <f t="shared" si="53"/>
        <v>38</v>
      </c>
      <c r="AY31">
        <f t="shared" si="54"/>
        <v>20</v>
      </c>
      <c r="AZ31">
        <f t="shared" si="55"/>
        <v>6</v>
      </c>
      <c r="BA31">
        <f t="shared" si="56"/>
        <v>12</v>
      </c>
      <c r="BB31">
        <f t="shared" si="57"/>
        <v>38</v>
      </c>
      <c r="BC31" s="5">
        <f t="shared" si="58"/>
        <v>9</v>
      </c>
      <c r="BD31" s="5">
        <f t="shared" si="59"/>
        <v>11</v>
      </c>
      <c r="BE31" s="5">
        <f t="shared" si="60"/>
        <v>1</v>
      </c>
      <c r="BF31" s="5">
        <f t="shared" si="61"/>
        <v>5</v>
      </c>
      <c r="BG31">
        <f t="shared" si="62"/>
        <v>9</v>
      </c>
      <c r="BH31">
        <f t="shared" si="63"/>
        <v>3</v>
      </c>
      <c r="BI31">
        <f t="shared" si="64"/>
        <v>66</v>
      </c>
      <c r="BJ31">
        <f t="shared" si="65"/>
        <v>68</v>
      </c>
      <c r="BK31">
        <f t="shared" si="66"/>
        <v>50</v>
      </c>
      <c r="BL31">
        <f t="shared" si="67"/>
        <v>18</v>
      </c>
      <c r="BM31">
        <f t="shared" si="68"/>
        <v>34</v>
      </c>
      <c r="BN31">
        <f t="shared" si="69"/>
        <v>34</v>
      </c>
      <c r="BO31">
        <f t="shared" si="70"/>
        <v>30</v>
      </c>
      <c r="BP31">
        <f t="shared" si="71"/>
        <v>20</v>
      </c>
      <c r="BQ31" s="14">
        <f t="shared" si="72"/>
        <v>1.7894736842105263</v>
      </c>
      <c r="BR31" s="14">
        <f t="shared" si="73"/>
        <v>1.3157894736842106</v>
      </c>
    </row>
    <row r="32" spans="1:71">
      <c r="A32" s="5" t="s">
        <v>576</v>
      </c>
      <c r="B32" t="s">
        <v>97</v>
      </c>
      <c r="C32" s="2" t="s">
        <v>6</v>
      </c>
      <c r="D32" s="3">
        <v>43708.520833333336</v>
      </c>
      <c r="E32" t="s">
        <v>58</v>
      </c>
      <c r="F32" t="s">
        <v>15</v>
      </c>
      <c r="G32" t="s">
        <v>53</v>
      </c>
      <c r="H32" t="s">
        <v>84</v>
      </c>
      <c r="I32">
        <v>1</v>
      </c>
      <c r="J32" s="9">
        <v>1</v>
      </c>
      <c r="K32">
        <f t="shared" si="1"/>
        <v>2</v>
      </c>
      <c r="L32" t="str">
        <f t="shared" si="0"/>
        <v>Draw</v>
      </c>
      <c r="M32">
        <f t="shared" si="2"/>
        <v>0</v>
      </c>
      <c r="N32">
        <f t="shared" si="3"/>
        <v>0</v>
      </c>
      <c r="O32" s="12" t="b">
        <f t="shared" si="4"/>
        <v>0</v>
      </c>
      <c r="P32" s="12" t="b">
        <f t="shared" si="5"/>
        <v>0</v>
      </c>
      <c r="Q32" s="12" t="str">
        <f t="shared" si="6"/>
        <v>Southampton Draw</v>
      </c>
      <c r="R32" s="12" t="str">
        <f t="shared" si="7"/>
        <v>Man Utd Draw</v>
      </c>
      <c r="S32" s="12" t="b">
        <f t="shared" si="8"/>
        <v>0</v>
      </c>
      <c r="T32" s="12" t="b">
        <f t="shared" si="9"/>
        <v>0</v>
      </c>
      <c r="V32" s="16" t="s">
        <v>9</v>
      </c>
      <c r="W32" s="5" t="s">
        <v>577</v>
      </c>
      <c r="X32">
        <f t="shared" si="74"/>
        <v>38</v>
      </c>
      <c r="Y32">
        <f t="shared" si="75"/>
        <v>5</v>
      </c>
      <c r="Z32">
        <f t="shared" si="76"/>
        <v>13</v>
      </c>
      <c r="AA32">
        <f t="shared" si="77"/>
        <v>20</v>
      </c>
      <c r="AB32">
        <f t="shared" si="78"/>
        <v>38</v>
      </c>
      <c r="AC32" s="5">
        <f t="shared" si="79"/>
        <v>2</v>
      </c>
      <c r="AD32" s="5">
        <f t="shared" si="80"/>
        <v>3</v>
      </c>
      <c r="AE32" s="5">
        <f t="shared" si="81"/>
        <v>4</v>
      </c>
      <c r="AF32" s="5">
        <f t="shared" si="82"/>
        <v>9</v>
      </c>
      <c r="AG32">
        <f t="shared" si="83"/>
        <v>13</v>
      </c>
      <c r="AH32">
        <f t="shared" si="84"/>
        <v>7</v>
      </c>
      <c r="AI32" s="16">
        <f t="shared" si="85"/>
        <v>28</v>
      </c>
      <c r="AJ32">
        <f t="shared" si="86"/>
        <v>27</v>
      </c>
      <c r="AK32">
        <f t="shared" si="87"/>
        <v>53</v>
      </c>
      <c r="AL32">
        <f t="shared" si="88"/>
        <v>-26</v>
      </c>
      <c r="AM32">
        <f t="shared" si="89"/>
        <v>9</v>
      </c>
      <c r="AN32">
        <f t="shared" si="90"/>
        <v>18</v>
      </c>
      <c r="AO32">
        <f t="shared" si="91"/>
        <v>28</v>
      </c>
      <c r="AP32">
        <f t="shared" si="92"/>
        <v>25</v>
      </c>
      <c r="AQ32" s="14">
        <f t="shared" si="93"/>
        <v>0.71052631578947367</v>
      </c>
      <c r="AR32" s="14">
        <f t="shared" si="94"/>
        <v>1.3947368421052631</v>
      </c>
      <c r="AU32" s="17">
        <v>11</v>
      </c>
      <c r="AV32" t="s">
        <v>19</v>
      </c>
      <c r="AW32" s="5" t="s">
        <v>577</v>
      </c>
      <c r="AX32">
        <f t="shared" si="53"/>
        <v>38</v>
      </c>
      <c r="AY32">
        <f t="shared" si="54"/>
        <v>20</v>
      </c>
      <c r="AZ32">
        <f t="shared" si="55"/>
        <v>9</v>
      </c>
      <c r="BA32">
        <f t="shared" si="56"/>
        <v>9</v>
      </c>
      <c r="BB32">
        <f t="shared" si="57"/>
        <v>38</v>
      </c>
      <c r="BC32" s="5">
        <f t="shared" si="58"/>
        <v>10</v>
      </c>
      <c r="BD32" s="5">
        <f t="shared" si="59"/>
        <v>10</v>
      </c>
      <c r="BE32" s="5">
        <f t="shared" si="60"/>
        <v>3</v>
      </c>
      <c r="BF32" s="5">
        <f t="shared" si="61"/>
        <v>6</v>
      </c>
      <c r="BG32">
        <f t="shared" si="62"/>
        <v>6</v>
      </c>
      <c r="BH32">
        <f t="shared" si="63"/>
        <v>3</v>
      </c>
      <c r="BI32">
        <f t="shared" si="64"/>
        <v>69</v>
      </c>
      <c r="BJ32">
        <f t="shared" si="65"/>
        <v>68</v>
      </c>
      <c r="BK32">
        <f t="shared" si="66"/>
        <v>42</v>
      </c>
      <c r="BL32">
        <f t="shared" si="67"/>
        <v>26</v>
      </c>
      <c r="BM32">
        <f t="shared" si="68"/>
        <v>29</v>
      </c>
      <c r="BN32">
        <f t="shared" si="69"/>
        <v>39</v>
      </c>
      <c r="BO32">
        <f t="shared" si="70"/>
        <v>20</v>
      </c>
      <c r="BP32">
        <f t="shared" si="71"/>
        <v>22</v>
      </c>
      <c r="BQ32" s="14">
        <f t="shared" si="72"/>
        <v>1.7894736842105263</v>
      </c>
      <c r="BR32" s="14">
        <f t="shared" si="73"/>
        <v>1.1052631578947369</v>
      </c>
    </row>
    <row r="33" spans="1:70">
      <c r="A33" s="5" t="s">
        <v>576</v>
      </c>
      <c r="B33" t="s">
        <v>92</v>
      </c>
      <c r="C33" s="2" t="s">
        <v>6</v>
      </c>
      <c r="D33" s="3">
        <v>43708.625</v>
      </c>
      <c r="E33" t="s">
        <v>63</v>
      </c>
      <c r="F33" t="s">
        <v>43</v>
      </c>
      <c r="G33" t="s">
        <v>38</v>
      </c>
      <c r="H33" t="s">
        <v>106</v>
      </c>
      <c r="I33">
        <v>2</v>
      </c>
      <c r="J33" s="9">
        <v>2</v>
      </c>
      <c r="K33">
        <f t="shared" si="1"/>
        <v>4</v>
      </c>
      <c r="L33" t="str">
        <f t="shared" si="0"/>
        <v>Draw</v>
      </c>
      <c r="M33">
        <f t="shared" si="2"/>
        <v>0</v>
      </c>
      <c r="N33">
        <f t="shared" si="3"/>
        <v>0</v>
      </c>
      <c r="O33" s="12" t="b">
        <f t="shared" si="4"/>
        <v>0</v>
      </c>
      <c r="P33" s="12" t="b">
        <f t="shared" si="5"/>
        <v>0</v>
      </c>
      <c r="Q33" s="12" t="str">
        <f t="shared" si="6"/>
        <v>Chelsea Draw</v>
      </c>
      <c r="R33" s="12" t="str">
        <f t="shared" si="7"/>
        <v>Sheffield Utd Draw</v>
      </c>
      <c r="S33" s="12" t="b">
        <f t="shared" si="8"/>
        <v>0</v>
      </c>
      <c r="T33" s="12" t="b">
        <f t="shared" si="9"/>
        <v>0</v>
      </c>
      <c r="V33" t="s">
        <v>20</v>
      </c>
      <c r="W33" s="5" t="s">
        <v>577</v>
      </c>
      <c r="X33">
        <f t="shared" si="74"/>
        <v>38</v>
      </c>
      <c r="Y33">
        <f t="shared" si="75"/>
        <v>18</v>
      </c>
      <c r="Z33">
        <f t="shared" si="76"/>
        <v>5</v>
      </c>
      <c r="AA33">
        <f t="shared" si="77"/>
        <v>15</v>
      </c>
      <c r="AB33">
        <f t="shared" si="78"/>
        <v>38</v>
      </c>
      <c r="AC33" s="5">
        <f t="shared" si="79"/>
        <v>8</v>
      </c>
      <c r="AD33" s="5">
        <f t="shared" si="80"/>
        <v>10</v>
      </c>
      <c r="AE33" s="5">
        <f t="shared" si="81"/>
        <v>5</v>
      </c>
      <c r="AF33" s="5">
        <f t="shared" si="82"/>
        <v>0</v>
      </c>
      <c r="AG33">
        <f t="shared" si="83"/>
        <v>6</v>
      </c>
      <c r="AH33">
        <f t="shared" si="84"/>
        <v>9</v>
      </c>
      <c r="AI33">
        <f t="shared" si="85"/>
        <v>59</v>
      </c>
      <c r="AJ33">
        <f t="shared" si="86"/>
        <v>62</v>
      </c>
      <c r="AK33">
        <f t="shared" si="87"/>
        <v>54</v>
      </c>
      <c r="AL33">
        <f t="shared" si="88"/>
        <v>8</v>
      </c>
      <c r="AM33">
        <f t="shared" si="89"/>
        <v>28</v>
      </c>
      <c r="AN33">
        <f t="shared" si="90"/>
        <v>34</v>
      </c>
      <c r="AO33">
        <f t="shared" si="91"/>
        <v>21</v>
      </c>
      <c r="AP33">
        <f t="shared" si="92"/>
        <v>33</v>
      </c>
      <c r="AQ33" s="14">
        <f t="shared" si="93"/>
        <v>1.631578947368421</v>
      </c>
      <c r="AR33" s="14">
        <f t="shared" si="94"/>
        <v>1.4210526315789473</v>
      </c>
      <c r="AU33" s="17">
        <v>12</v>
      </c>
      <c r="AV33" t="s">
        <v>73</v>
      </c>
      <c r="AW33" s="5" t="s">
        <v>577</v>
      </c>
      <c r="AX33">
        <f t="shared" si="53"/>
        <v>38</v>
      </c>
      <c r="AY33">
        <f t="shared" si="54"/>
        <v>27</v>
      </c>
      <c r="AZ33">
        <f t="shared" si="55"/>
        <v>5</v>
      </c>
      <c r="BA33">
        <f t="shared" si="56"/>
        <v>6</v>
      </c>
      <c r="BB33">
        <f t="shared" si="57"/>
        <v>38</v>
      </c>
      <c r="BC33" s="5">
        <f t="shared" si="58"/>
        <v>13</v>
      </c>
      <c r="BD33" s="5">
        <f t="shared" si="59"/>
        <v>14</v>
      </c>
      <c r="BE33" s="5">
        <f t="shared" si="60"/>
        <v>2</v>
      </c>
      <c r="BF33" s="5">
        <f t="shared" si="61"/>
        <v>3</v>
      </c>
      <c r="BG33">
        <f t="shared" si="62"/>
        <v>4</v>
      </c>
      <c r="BH33">
        <f t="shared" si="63"/>
        <v>2</v>
      </c>
      <c r="BI33">
        <f t="shared" si="64"/>
        <v>86</v>
      </c>
      <c r="BJ33">
        <f t="shared" si="65"/>
        <v>83</v>
      </c>
      <c r="BK33">
        <f t="shared" si="66"/>
        <v>32</v>
      </c>
      <c r="BL33">
        <f t="shared" si="67"/>
        <v>51</v>
      </c>
      <c r="BM33">
        <f t="shared" si="68"/>
        <v>43</v>
      </c>
      <c r="BN33">
        <f t="shared" si="69"/>
        <v>40</v>
      </c>
      <c r="BO33">
        <f t="shared" si="70"/>
        <v>17</v>
      </c>
      <c r="BP33">
        <f t="shared" si="71"/>
        <v>15</v>
      </c>
      <c r="BQ33" s="14">
        <f t="shared" si="72"/>
        <v>2.1842105263157894</v>
      </c>
      <c r="BR33" s="14">
        <f t="shared" si="73"/>
        <v>0.84210526315789469</v>
      </c>
    </row>
    <row r="34" spans="1:70">
      <c r="A34" s="5" t="s">
        <v>576</v>
      </c>
      <c r="B34" t="s">
        <v>93</v>
      </c>
      <c r="C34" s="2" t="s">
        <v>6</v>
      </c>
      <c r="D34" s="3">
        <v>43708.625</v>
      </c>
      <c r="E34" t="s">
        <v>13</v>
      </c>
      <c r="F34" t="s">
        <v>14</v>
      </c>
      <c r="G34" t="s">
        <v>70</v>
      </c>
      <c r="H34" t="s">
        <v>16</v>
      </c>
      <c r="I34">
        <v>1</v>
      </c>
      <c r="J34" s="9">
        <v>0</v>
      </c>
      <c r="K34">
        <f t="shared" si="1"/>
        <v>1</v>
      </c>
      <c r="L34" t="str">
        <f t="shared" si="0"/>
        <v>Home Win</v>
      </c>
      <c r="M34">
        <f t="shared" si="2"/>
        <v>1</v>
      </c>
      <c r="N34">
        <f t="shared" si="3"/>
        <v>0</v>
      </c>
      <c r="O34" s="12" t="str">
        <f t="shared" si="4"/>
        <v>Crystal Palace Win</v>
      </c>
      <c r="P34" s="12" t="b">
        <f t="shared" si="5"/>
        <v>0</v>
      </c>
      <c r="Q34" s="12" t="b">
        <f t="shared" si="6"/>
        <v>0</v>
      </c>
      <c r="R34" s="12" t="b">
        <f t="shared" si="7"/>
        <v>0</v>
      </c>
      <c r="S34" s="12" t="b">
        <f t="shared" si="8"/>
        <v>0</v>
      </c>
      <c r="T34" s="12" t="str">
        <f t="shared" si="9"/>
        <v>Aston Villa Lose</v>
      </c>
      <c r="V34" t="s">
        <v>30</v>
      </c>
      <c r="W34" s="5" t="s">
        <v>577</v>
      </c>
      <c r="X34">
        <f t="shared" si="74"/>
        <v>38</v>
      </c>
      <c r="Y34">
        <f t="shared" si="75"/>
        <v>20</v>
      </c>
      <c r="Z34">
        <f t="shared" si="76"/>
        <v>6</v>
      </c>
      <c r="AA34">
        <f t="shared" si="77"/>
        <v>12</v>
      </c>
      <c r="AB34">
        <f t="shared" si="78"/>
        <v>38</v>
      </c>
      <c r="AC34" s="5">
        <f t="shared" si="79"/>
        <v>9</v>
      </c>
      <c r="AD34" s="5">
        <f t="shared" si="80"/>
        <v>11</v>
      </c>
      <c r="AE34" s="5">
        <f t="shared" si="81"/>
        <v>1</v>
      </c>
      <c r="AF34" s="5">
        <f t="shared" si="82"/>
        <v>5</v>
      </c>
      <c r="AG34">
        <f t="shared" si="83"/>
        <v>9</v>
      </c>
      <c r="AH34">
        <f t="shared" si="84"/>
        <v>3</v>
      </c>
      <c r="AI34">
        <f t="shared" si="85"/>
        <v>66</v>
      </c>
      <c r="AJ34">
        <f t="shared" si="86"/>
        <v>68</v>
      </c>
      <c r="AK34">
        <f t="shared" si="87"/>
        <v>50</v>
      </c>
      <c r="AL34">
        <f t="shared" si="88"/>
        <v>18</v>
      </c>
      <c r="AM34">
        <f t="shared" si="89"/>
        <v>34</v>
      </c>
      <c r="AN34">
        <f t="shared" si="90"/>
        <v>34</v>
      </c>
      <c r="AO34">
        <f t="shared" si="91"/>
        <v>30</v>
      </c>
      <c r="AP34">
        <f t="shared" si="92"/>
        <v>20</v>
      </c>
      <c r="AQ34" s="14">
        <f t="shared" si="93"/>
        <v>1.7894736842105263</v>
      </c>
      <c r="AR34" s="14">
        <f t="shared" si="94"/>
        <v>1.3157894736842106</v>
      </c>
      <c r="AU34" s="17">
        <v>13</v>
      </c>
      <c r="AV34" s="5" t="s">
        <v>53</v>
      </c>
      <c r="AW34" s="5" t="s">
        <v>577</v>
      </c>
      <c r="AX34">
        <f t="shared" si="53"/>
        <v>38</v>
      </c>
      <c r="AY34">
        <f t="shared" si="54"/>
        <v>21</v>
      </c>
      <c r="AZ34">
        <f t="shared" si="55"/>
        <v>11</v>
      </c>
      <c r="BA34">
        <f t="shared" si="56"/>
        <v>6</v>
      </c>
      <c r="BB34">
        <f t="shared" si="57"/>
        <v>38</v>
      </c>
      <c r="BC34" s="5">
        <f t="shared" si="58"/>
        <v>9</v>
      </c>
      <c r="BD34" s="5">
        <f t="shared" si="59"/>
        <v>12</v>
      </c>
      <c r="BE34" s="5">
        <f t="shared" si="60"/>
        <v>4</v>
      </c>
      <c r="BF34" s="5">
        <f t="shared" si="61"/>
        <v>7</v>
      </c>
      <c r="BG34">
        <f t="shared" si="62"/>
        <v>6</v>
      </c>
      <c r="BH34">
        <f t="shared" si="63"/>
        <v>0</v>
      </c>
      <c r="BI34">
        <f t="shared" si="64"/>
        <v>74</v>
      </c>
      <c r="BJ34">
        <f t="shared" si="65"/>
        <v>73</v>
      </c>
      <c r="BK34">
        <f t="shared" si="66"/>
        <v>44</v>
      </c>
      <c r="BL34">
        <f t="shared" si="67"/>
        <v>29</v>
      </c>
      <c r="BM34">
        <f t="shared" si="68"/>
        <v>38</v>
      </c>
      <c r="BN34">
        <f t="shared" si="69"/>
        <v>35</v>
      </c>
      <c r="BO34">
        <f t="shared" si="70"/>
        <v>28</v>
      </c>
      <c r="BP34">
        <f t="shared" si="71"/>
        <v>16</v>
      </c>
      <c r="BQ34" s="14">
        <f t="shared" si="72"/>
        <v>1.9210526315789473</v>
      </c>
      <c r="BR34" s="14">
        <f t="shared" si="73"/>
        <v>1.1578947368421053</v>
      </c>
    </row>
    <row r="35" spans="1:70">
      <c r="A35" s="5" t="s">
        <v>576</v>
      </c>
      <c r="B35" t="s">
        <v>96</v>
      </c>
      <c r="C35" s="2" t="s">
        <v>6</v>
      </c>
      <c r="D35" s="3">
        <v>43708.625</v>
      </c>
      <c r="E35" t="s">
        <v>65</v>
      </c>
      <c r="F35" t="s">
        <v>30</v>
      </c>
      <c r="G35" t="s">
        <v>472</v>
      </c>
      <c r="H35" t="s">
        <v>91</v>
      </c>
      <c r="I35">
        <v>3</v>
      </c>
      <c r="J35" s="9">
        <v>1</v>
      </c>
      <c r="K35">
        <f t="shared" si="1"/>
        <v>4</v>
      </c>
      <c r="L35" t="str">
        <f t="shared" si="0"/>
        <v>Home Win</v>
      </c>
      <c r="M35">
        <f t="shared" si="2"/>
        <v>1</v>
      </c>
      <c r="N35">
        <f t="shared" si="3"/>
        <v>0</v>
      </c>
      <c r="O35" s="12" t="str">
        <f t="shared" si="4"/>
        <v>Leicester Win</v>
      </c>
      <c r="P35" s="12" t="b">
        <f t="shared" si="5"/>
        <v>0</v>
      </c>
      <c r="Q35" s="12" t="b">
        <f t="shared" si="6"/>
        <v>0</v>
      </c>
      <c r="R35" s="12" t="b">
        <f t="shared" si="7"/>
        <v>0</v>
      </c>
      <c r="S35" s="12" t="b">
        <f t="shared" si="8"/>
        <v>0</v>
      </c>
      <c r="T35" s="12" t="str">
        <f t="shared" si="9"/>
        <v>Bournemouth Lose</v>
      </c>
      <c r="V35" t="s">
        <v>19</v>
      </c>
      <c r="W35" s="5" t="s">
        <v>577</v>
      </c>
      <c r="X35">
        <f t="shared" si="74"/>
        <v>38</v>
      </c>
      <c r="Y35">
        <f t="shared" si="75"/>
        <v>20</v>
      </c>
      <c r="Z35">
        <f t="shared" si="76"/>
        <v>9</v>
      </c>
      <c r="AA35">
        <f t="shared" si="77"/>
        <v>9</v>
      </c>
      <c r="AB35">
        <f t="shared" si="78"/>
        <v>38</v>
      </c>
      <c r="AC35" s="5">
        <f t="shared" si="79"/>
        <v>10</v>
      </c>
      <c r="AD35" s="5">
        <f t="shared" si="80"/>
        <v>10</v>
      </c>
      <c r="AE35" s="5">
        <f t="shared" si="81"/>
        <v>3</v>
      </c>
      <c r="AF35" s="5">
        <f t="shared" si="82"/>
        <v>6</v>
      </c>
      <c r="AG35">
        <f t="shared" si="83"/>
        <v>6</v>
      </c>
      <c r="AH35">
        <f t="shared" si="84"/>
        <v>3</v>
      </c>
      <c r="AI35">
        <f t="shared" si="85"/>
        <v>69</v>
      </c>
      <c r="AJ35">
        <f t="shared" si="86"/>
        <v>68</v>
      </c>
      <c r="AK35">
        <f t="shared" si="87"/>
        <v>42</v>
      </c>
      <c r="AL35">
        <f t="shared" si="88"/>
        <v>26</v>
      </c>
      <c r="AM35">
        <f t="shared" si="89"/>
        <v>29</v>
      </c>
      <c r="AN35">
        <f t="shared" si="90"/>
        <v>39</v>
      </c>
      <c r="AO35">
        <f t="shared" si="91"/>
        <v>20</v>
      </c>
      <c r="AP35">
        <f t="shared" si="92"/>
        <v>22</v>
      </c>
      <c r="AQ35" s="14">
        <f t="shared" si="93"/>
        <v>1.7894736842105263</v>
      </c>
      <c r="AR35" s="14">
        <f t="shared" si="94"/>
        <v>1.1052631578947369</v>
      </c>
      <c r="AU35" s="17">
        <v>14</v>
      </c>
      <c r="AV35" t="s">
        <v>25</v>
      </c>
      <c r="AW35" s="5" t="s">
        <v>577</v>
      </c>
      <c r="AX35">
        <f t="shared" si="53"/>
        <v>38</v>
      </c>
      <c r="AY35">
        <f t="shared" si="54"/>
        <v>12</v>
      </c>
      <c r="AZ35">
        <f t="shared" si="55"/>
        <v>9</v>
      </c>
      <c r="BA35">
        <f t="shared" si="56"/>
        <v>17</v>
      </c>
      <c r="BB35">
        <f t="shared" si="57"/>
        <v>38</v>
      </c>
      <c r="BC35" s="5">
        <f t="shared" si="58"/>
        <v>6</v>
      </c>
      <c r="BD35" s="5">
        <f t="shared" si="59"/>
        <v>6</v>
      </c>
      <c r="BE35" s="5">
        <f t="shared" si="60"/>
        <v>5</v>
      </c>
      <c r="BF35" s="5">
        <f t="shared" si="61"/>
        <v>4</v>
      </c>
      <c r="BG35">
        <f t="shared" si="62"/>
        <v>8</v>
      </c>
      <c r="BH35">
        <f t="shared" si="63"/>
        <v>9</v>
      </c>
      <c r="BI35">
        <f t="shared" si="64"/>
        <v>45</v>
      </c>
      <c r="BJ35">
        <f t="shared" si="65"/>
        <v>46</v>
      </c>
      <c r="BK35">
        <f t="shared" si="66"/>
        <v>62</v>
      </c>
      <c r="BL35">
        <f t="shared" si="67"/>
        <v>-16</v>
      </c>
      <c r="BM35">
        <f t="shared" si="68"/>
        <v>26</v>
      </c>
      <c r="BN35">
        <f t="shared" si="69"/>
        <v>20</v>
      </c>
      <c r="BO35">
        <f t="shared" si="70"/>
        <v>33</v>
      </c>
      <c r="BP35">
        <f t="shared" si="71"/>
        <v>29</v>
      </c>
      <c r="BQ35" s="14">
        <f t="shared" si="72"/>
        <v>1.2105263157894737</v>
      </c>
      <c r="BR35" s="14">
        <f t="shared" si="73"/>
        <v>1.631578947368421</v>
      </c>
    </row>
    <row r="36" spans="1:70">
      <c r="A36" s="5" t="s">
        <v>576</v>
      </c>
      <c r="B36" t="s">
        <v>101</v>
      </c>
      <c r="C36" s="2" t="s">
        <v>6</v>
      </c>
      <c r="D36" s="3">
        <v>43708.625</v>
      </c>
      <c r="E36" t="s">
        <v>86</v>
      </c>
      <c r="F36" t="s">
        <v>73</v>
      </c>
      <c r="G36" t="s">
        <v>42</v>
      </c>
      <c r="H36" t="s">
        <v>88</v>
      </c>
      <c r="I36">
        <v>4</v>
      </c>
      <c r="J36" s="9">
        <v>0</v>
      </c>
      <c r="K36">
        <f t="shared" si="1"/>
        <v>4</v>
      </c>
      <c r="L36" t="str">
        <f t="shared" si="0"/>
        <v>Home Win</v>
      </c>
      <c r="M36">
        <f t="shared" si="2"/>
        <v>1</v>
      </c>
      <c r="N36">
        <f t="shared" si="3"/>
        <v>0</v>
      </c>
      <c r="O36" s="12" t="str">
        <f t="shared" si="4"/>
        <v>Man City Win</v>
      </c>
      <c r="P36" s="12" t="b">
        <f t="shared" si="5"/>
        <v>0</v>
      </c>
      <c r="Q36" s="12" t="b">
        <f t="shared" si="6"/>
        <v>0</v>
      </c>
      <c r="R36" s="12" t="b">
        <f t="shared" si="7"/>
        <v>0</v>
      </c>
      <c r="S36" s="12" t="b">
        <f t="shared" si="8"/>
        <v>0</v>
      </c>
      <c r="T36" s="12" t="str">
        <f t="shared" si="9"/>
        <v>Brighton Lose</v>
      </c>
      <c r="V36" t="s">
        <v>73</v>
      </c>
      <c r="W36" s="5" t="s">
        <v>577</v>
      </c>
      <c r="X36">
        <f t="shared" si="74"/>
        <v>38</v>
      </c>
      <c r="Y36">
        <f t="shared" si="75"/>
        <v>27</v>
      </c>
      <c r="Z36">
        <f t="shared" si="76"/>
        <v>5</v>
      </c>
      <c r="AA36">
        <f t="shared" si="77"/>
        <v>6</v>
      </c>
      <c r="AB36">
        <f t="shared" si="78"/>
        <v>38</v>
      </c>
      <c r="AC36" s="5">
        <f t="shared" si="79"/>
        <v>13</v>
      </c>
      <c r="AD36" s="5">
        <f t="shared" si="80"/>
        <v>14</v>
      </c>
      <c r="AE36" s="5">
        <f t="shared" si="81"/>
        <v>2</v>
      </c>
      <c r="AF36" s="5">
        <f t="shared" si="82"/>
        <v>3</v>
      </c>
      <c r="AG36">
        <f t="shared" si="83"/>
        <v>4</v>
      </c>
      <c r="AH36">
        <f t="shared" si="84"/>
        <v>2</v>
      </c>
      <c r="AI36">
        <f t="shared" si="85"/>
        <v>86</v>
      </c>
      <c r="AJ36">
        <f t="shared" si="86"/>
        <v>83</v>
      </c>
      <c r="AK36">
        <f t="shared" si="87"/>
        <v>32</v>
      </c>
      <c r="AL36">
        <f t="shared" si="88"/>
        <v>51</v>
      </c>
      <c r="AM36">
        <f t="shared" si="89"/>
        <v>43</v>
      </c>
      <c r="AN36">
        <f t="shared" si="90"/>
        <v>40</v>
      </c>
      <c r="AO36">
        <f t="shared" si="91"/>
        <v>17</v>
      </c>
      <c r="AP36">
        <f t="shared" si="92"/>
        <v>15</v>
      </c>
      <c r="AQ36" s="14">
        <f t="shared" si="93"/>
        <v>2.1842105263157894</v>
      </c>
      <c r="AR36" s="14">
        <f t="shared" si="94"/>
        <v>0.84210526315789469</v>
      </c>
      <c r="AU36" s="17">
        <v>15</v>
      </c>
      <c r="AV36" s="16" t="s">
        <v>38</v>
      </c>
      <c r="AW36" s="5" t="s">
        <v>577</v>
      </c>
      <c r="AX36">
        <f t="shared" si="53"/>
        <v>38</v>
      </c>
      <c r="AY36">
        <f t="shared" si="54"/>
        <v>7</v>
      </c>
      <c r="AZ36">
        <f t="shared" si="55"/>
        <v>2</v>
      </c>
      <c r="BA36">
        <f t="shared" si="56"/>
        <v>29</v>
      </c>
      <c r="BB36">
        <f t="shared" si="57"/>
        <v>38</v>
      </c>
      <c r="BC36" s="5">
        <f t="shared" si="58"/>
        <v>5</v>
      </c>
      <c r="BD36" s="5">
        <f t="shared" si="59"/>
        <v>2</v>
      </c>
      <c r="BE36" s="5">
        <f t="shared" si="60"/>
        <v>1</v>
      </c>
      <c r="BF36" s="5">
        <f t="shared" si="61"/>
        <v>1</v>
      </c>
      <c r="BG36">
        <f t="shared" si="62"/>
        <v>13</v>
      </c>
      <c r="BH36">
        <f t="shared" si="63"/>
        <v>16</v>
      </c>
      <c r="BI36" s="16">
        <f t="shared" si="64"/>
        <v>23</v>
      </c>
      <c r="BJ36">
        <f t="shared" si="65"/>
        <v>20</v>
      </c>
      <c r="BK36">
        <f t="shared" si="66"/>
        <v>63</v>
      </c>
      <c r="BL36">
        <f t="shared" si="67"/>
        <v>-43</v>
      </c>
      <c r="BM36">
        <f t="shared" si="68"/>
        <v>12</v>
      </c>
      <c r="BN36">
        <f t="shared" si="69"/>
        <v>8</v>
      </c>
      <c r="BO36">
        <f t="shared" si="70"/>
        <v>27</v>
      </c>
      <c r="BP36">
        <f t="shared" si="71"/>
        <v>36</v>
      </c>
      <c r="BQ36" s="14">
        <f t="shared" si="72"/>
        <v>0.52631578947368418</v>
      </c>
      <c r="BR36" s="14">
        <f t="shared" si="73"/>
        <v>1.6578947368421053</v>
      </c>
    </row>
    <row r="37" spans="1:70">
      <c r="A37" s="5" t="s">
        <v>576</v>
      </c>
      <c r="B37" t="s">
        <v>95</v>
      </c>
      <c r="C37" s="2" t="s">
        <v>6</v>
      </c>
      <c r="D37" s="3">
        <v>43708.625</v>
      </c>
      <c r="E37" t="s">
        <v>61</v>
      </c>
      <c r="F37" t="s">
        <v>25</v>
      </c>
      <c r="G37" t="s">
        <v>464</v>
      </c>
      <c r="H37" t="s">
        <v>84</v>
      </c>
      <c r="I37">
        <v>1</v>
      </c>
      <c r="J37" s="9">
        <v>1</v>
      </c>
      <c r="K37">
        <f t="shared" si="1"/>
        <v>2</v>
      </c>
      <c r="L37" t="str">
        <f t="shared" si="0"/>
        <v>Draw</v>
      </c>
      <c r="M37">
        <f t="shared" si="2"/>
        <v>0</v>
      </c>
      <c r="N37">
        <f t="shared" si="3"/>
        <v>0</v>
      </c>
      <c r="O37" s="12" t="b">
        <f t="shared" si="4"/>
        <v>0</v>
      </c>
      <c r="P37" s="12" t="b">
        <f t="shared" si="5"/>
        <v>0</v>
      </c>
      <c r="Q37" s="12" t="str">
        <f t="shared" si="6"/>
        <v>Newcastle Draw</v>
      </c>
      <c r="R37" s="12" t="str">
        <f t="shared" si="7"/>
        <v>Watford Draw</v>
      </c>
      <c r="S37" s="12" t="b">
        <f t="shared" si="8"/>
        <v>0</v>
      </c>
      <c r="T37" s="12" t="b">
        <f t="shared" si="9"/>
        <v>0</v>
      </c>
      <c r="V37" s="5" t="s">
        <v>53</v>
      </c>
      <c r="W37" s="5" t="s">
        <v>577</v>
      </c>
      <c r="X37">
        <f t="shared" si="74"/>
        <v>38</v>
      </c>
      <c r="Y37">
        <f t="shared" si="75"/>
        <v>21</v>
      </c>
      <c r="Z37">
        <f t="shared" si="76"/>
        <v>11</v>
      </c>
      <c r="AA37">
        <f t="shared" si="77"/>
        <v>6</v>
      </c>
      <c r="AB37">
        <f t="shared" si="78"/>
        <v>38</v>
      </c>
      <c r="AC37" s="5">
        <f t="shared" si="79"/>
        <v>9</v>
      </c>
      <c r="AD37" s="5">
        <f t="shared" si="80"/>
        <v>12</v>
      </c>
      <c r="AE37" s="5">
        <f t="shared" si="81"/>
        <v>4</v>
      </c>
      <c r="AF37" s="5">
        <f t="shared" si="82"/>
        <v>7</v>
      </c>
      <c r="AG37">
        <f t="shared" si="83"/>
        <v>6</v>
      </c>
      <c r="AH37">
        <f t="shared" si="84"/>
        <v>0</v>
      </c>
      <c r="AI37">
        <f t="shared" si="85"/>
        <v>74</v>
      </c>
      <c r="AJ37">
        <f t="shared" si="86"/>
        <v>73</v>
      </c>
      <c r="AK37">
        <f t="shared" si="87"/>
        <v>44</v>
      </c>
      <c r="AL37">
        <f t="shared" si="88"/>
        <v>29</v>
      </c>
      <c r="AM37">
        <f t="shared" si="89"/>
        <v>38</v>
      </c>
      <c r="AN37">
        <f t="shared" si="90"/>
        <v>35</v>
      </c>
      <c r="AO37">
        <f t="shared" si="91"/>
        <v>28</v>
      </c>
      <c r="AP37">
        <f t="shared" si="92"/>
        <v>16</v>
      </c>
      <c r="AQ37" s="14">
        <f t="shared" si="93"/>
        <v>1.9210526315789473</v>
      </c>
      <c r="AR37" s="14">
        <f t="shared" si="94"/>
        <v>1.1578947368421053</v>
      </c>
      <c r="AU37" s="17">
        <v>16</v>
      </c>
      <c r="AV37" t="s">
        <v>15</v>
      </c>
      <c r="AW37" s="5" t="s">
        <v>577</v>
      </c>
      <c r="AX37">
        <f t="shared" si="53"/>
        <v>38</v>
      </c>
      <c r="AY37">
        <f t="shared" si="54"/>
        <v>12</v>
      </c>
      <c r="AZ37">
        <f t="shared" si="55"/>
        <v>7</v>
      </c>
      <c r="BA37">
        <f t="shared" si="56"/>
        <v>19</v>
      </c>
      <c r="BB37">
        <f t="shared" si="57"/>
        <v>38</v>
      </c>
      <c r="BC37" s="5">
        <f t="shared" si="58"/>
        <v>8</v>
      </c>
      <c r="BD37" s="5">
        <f t="shared" si="59"/>
        <v>4</v>
      </c>
      <c r="BE37" s="5">
        <f t="shared" si="60"/>
        <v>3</v>
      </c>
      <c r="BF37" s="5">
        <f t="shared" si="61"/>
        <v>4</v>
      </c>
      <c r="BG37">
        <f t="shared" si="62"/>
        <v>8</v>
      </c>
      <c r="BH37">
        <f t="shared" si="63"/>
        <v>11</v>
      </c>
      <c r="BI37">
        <f t="shared" si="64"/>
        <v>43</v>
      </c>
      <c r="BJ37">
        <f t="shared" si="65"/>
        <v>47</v>
      </c>
      <c r="BK37">
        <f t="shared" si="66"/>
        <v>68</v>
      </c>
      <c r="BL37">
        <f t="shared" si="67"/>
        <v>-21</v>
      </c>
      <c r="BM37">
        <f t="shared" si="68"/>
        <v>28</v>
      </c>
      <c r="BN37">
        <f t="shared" si="69"/>
        <v>19</v>
      </c>
      <c r="BO37">
        <f t="shared" si="70"/>
        <v>25</v>
      </c>
      <c r="BP37">
        <f t="shared" si="71"/>
        <v>43</v>
      </c>
      <c r="BQ37" s="14">
        <f t="shared" si="72"/>
        <v>1.236842105263158</v>
      </c>
      <c r="BR37" s="14">
        <f t="shared" si="73"/>
        <v>1.7894736842105263</v>
      </c>
    </row>
    <row r="38" spans="1:70">
      <c r="A38" s="5" t="s">
        <v>576</v>
      </c>
      <c r="B38" t="s">
        <v>100</v>
      </c>
      <c r="C38" s="2" t="s">
        <v>6</v>
      </c>
      <c r="D38" s="3">
        <v>43708.625</v>
      </c>
      <c r="E38" t="s">
        <v>23</v>
      </c>
      <c r="F38" t="s">
        <v>24</v>
      </c>
      <c r="G38" t="s">
        <v>466</v>
      </c>
      <c r="H38" t="s">
        <v>98</v>
      </c>
      <c r="I38">
        <v>2</v>
      </c>
      <c r="J38" s="9">
        <v>0</v>
      </c>
      <c r="K38">
        <f t="shared" si="1"/>
        <v>2</v>
      </c>
      <c r="L38" t="str">
        <f t="shared" si="0"/>
        <v>Home Win</v>
      </c>
      <c r="M38">
        <f t="shared" si="2"/>
        <v>1</v>
      </c>
      <c r="N38">
        <f t="shared" si="3"/>
        <v>0</v>
      </c>
      <c r="O38" s="12" t="str">
        <f t="shared" si="4"/>
        <v>West Ham Win</v>
      </c>
      <c r="P38" s="12" t="b">
        <f t="shared" si="5"/>
        <v>0</v>
      </c>
      <c r="Q38" s="12" t="b">
        <f t="shared" si="6"/>
        <v>0</v>
      </c>
      <c r="R38" s="12" t="b">
        <f t="shared" si="7"/>
        <v>0</v>
      </c>
      <c r="S38" s="12" t="b">
        <f t="shared" si="8"/>
        <v>0</v>
      </c>
      <c r="T38" s="12" t="str">
        <f t="shared" si="9"/>
        <v>Norwich Lose</v>
      </c>
      <c r="V38" t="s">
        <v>25</v>
      </c>
      <c r="W38" s="5" t="s">
        <v>577</v>
      </c>
      <c r="X38">
        <f t="shared" si="74"/>
        <v>38</v>
      </c>
      <c r="Y38">
        <f t="shared" si="75"/>
        <v>12</v>
      </c>
      <c r="Z38">
        <f t="shared" si="76"/>
        <v>9</v>
      </c>
      <c r="AA38">
        <f t="shared" si="77"/>
        <v>17</v>
      </c>
      <c r="AB38">
        <f t="shared" si="78"/>
        <v>38</v>
      </c>
      <c r="AC38" s="5">
        <f t="shared" si="79"/>
        <v>6</v>
      </c>
      <c r="AD38" s="5">
        <f t="shared" si="80"/>
        <v>6</v>
      </c>
      <c r="AE38" s="5">
        <f t="shared" si="81"/>
        <v>5</v>
      </c>
      <c r="AF38" s="5">
        <f t="shared" si="82"/>
        <v>4</v>
      </c>
      <c r="AG38">
        <f t="shared" si="83"/>
        <v>8</v>
      </c>
      <c r="AH38">
        <f t="shared" si="84"/>
        <v>9</v>
      </c>
      <c r="AI38">
        <f t="shared" si="85"/>
        <v>45</v>
      </c>
      <c r="AJ38">
        <f t="shared" si="86"/>
        <v>46</v>
      </c>
      <c r="AK38">
        <f t="shared" si="87"/>
        <v>62</v>
      </c>
      <c r="AL38">
        <f t="shared" si="88"/>
        <v>-16</v>
      </c>
      <c r="AM38">
        <f t="shared" si="89"/>
        <v>26</v>
      </c>
      <c r="AN38">
        <f t="shared" si="90"/>
        <v>20</v>
      </c>
      <c r="AO38">
        <f t="shared" si="91"/>
        <v>33</v>
      </c>
      <c r="AP38">
        <f t="shared" si="92"/>
        <v>29</v>
      </c>
      <c r="AQ38" s="14">
        <f t="shared" si="93"/>
        <v>1.2105263157894737</v>
      </c>
      <c r="AR38" s="14">
        <f t="shared" si="94"/>
        <v>1.631578947368421</v>
      </c>
      <c r="AU38" s="17">
        <v>17</v>
      </c>
      <c r="AV38" t="s">
        <v>33</v>
      </c>
      <c r="AW38" s="5" t="s">
        <v>577</v>
      </c>
      <c r="AX38">
        <f t="shared" si="53"/>
        <v>38</v>
      </c>
      <c r="AY38">
        <f t="shared" si="54"/>
        <v>18</v>
      </c>
      <c r="AZ38">
        <f t="shared" si="55"/>
        <v>8</v>
      </c>
      <c r="BA38">
        <f t="shared" si="56"/>
        <v>12</v>
      </c>
      <c r="BB38">
        <f t="shared" si="57"/>
        <v>38</v>
      </c>
      <c r="BC38" s="5">
        <f t="shared" si="58"/>
        <v>10</v>
      </c>
      <c r="BD38" s="5">
        <f t="shared" si="59"/>
        <v>8</v>
      </c>
      <c r="BE38" s="5">
        <f t="shared" si="60"/>
        <v>3</v>
      </c>
      <c r="BF38" s="5">
        <f t="shared" si="61"/>
        <v>5</v>
      </c>
      <c r="BG38">
        <f t="shared" si="62"/>
        <v>6</v>
      </c>
      <c r="BH38">
        <f t="shared" si="63"/>
        <v>6</v>
      </c>
      <c r="BI38">
        <f t="shared" si="64"/>
        <v>62</v>
      </c>
      <c r="BJ38">
        <f t="shared" si="65"/>
        <v>68</v>
      </c>
      <c r="BK38">
        <f t="shared" si="66"/>
        <v>45</v>
      </c>
      <c r="BL38">
        <f t="shared" si="67"/>
        <v>23</v>
      </c>
      <c r="BM38">
        <f t="shared" si="68"/>
        <v>35</v>
      </c>
      <c r="BN38">
        <f t="shared" si="69"/>
        <v>33</v>
      </c>
      <c r="BO38">
        <f t="shared" si="70"/>
        <v>20</v>
      </c>
      <c r="BP38">
        <f t="shared" si="71"/>
        <v>25</v>
      </c>
      <c r="BQ38" s="14">
        <f t="shared" si="72"/>
        <v>1.7894736842105263</v>
      </c>
      <c r="BR38" s="14">
        <f t="shared" si="73"/>
        <v>1.1842105263157894</v>
      </c>
    </row>
    <row r="39" spans="1:70">
      <c r="A39" s="5" t="s">
        <v>576</v>
      </c>
      <c r="B39" t="s">
        <v>103</v>
      </c>
      <c r="C39" s="2" t="s">
        <v>6</v>
      </c>
      <c r="D39" s="3">
        <v>43708.729166666664</v>
      </c>
      <c r="E39" t="s">
        <v>81</v>
      </c>
      <c r="F39" t="s">
        <v>66</v>
      </c>
      <c r="G39" t="s">
        <v>19</v>
      </c>
      <c r="H39" t="s">
        <v>11</v>
      </c>
      <c r="I39">
        <v>0</v>
      </c>
      <c r="J39" s="9">
        <v>3</v>
      </c>
      <c r="K39">
        <f t="shared" si="1"/>
        <v>3</v>
      </c>
      <c r="L39" t="str">
        <f t="shared" si="0"/>
        <v>Away Win</v>
      </c>
      <c r="M39">
        <f t="shared" si="2"/>
        <v>0</v>
      </c>
      <c r="N39">
        <f t="shared" si="3"/>
        <v>1</v>
      </c>
      <c r="O39" s="12" t="b">
        <f t="shared" si="4"/>
        <v>0</v>
      </c>
      <c r="P39" s="12" t="str">
        <f t="shared" si="5"/>
        <v>Burnley Lose</v>
      </c>
      <c r="Q39" s="12" t="b">
        <f t="shared" si="6"/>
        <v>0</v>
      </c>
      <c r="R39" s="12" t="b">
        <f t="shared" si="7"/>
        <v>0</v>
      </c>
      <c r="S39" s="12" t="str">
        <f t="shared" si="8"/>
        <v>Liverpool Win</v>
      </c>
      <c r="T39" s="12" t="b">
        <f t="shared" si="9"/>
        <v>0</v>
      </c>
      <c r="V39" s="16" t="s">
        <v>38</v>
      </c>
      <c r="W39" s="5" t="s">
        <v>577</v>
      </c>
      <c r="X39">
        <f t="shared" si="74"/>
        <v>38</v>
      </c>
      <c r="Y39">
        <f t="shared" si="75"/>
        <v>7</v>
      </c>
      <c r="Z39">
        <f t="shared" si="76"/>
        <v>2</v>
      </c>
      <c r="AA39">
        <f t="shared" si="77"/>
        <v>29</v>
      </c>
      <c r="AB39">
        <f t="shared" si="78"/>
        <v>38</v>
      </c>
      <c r="AC39" s="5">
        <f t="shared" si="79"/>
        <v>5</v>
      </c>
      <c r="AD39" s="5">
        <f t="shared" si="80"/>
        <v>2</v>
      </c>
      <c r="AE39" s="5">
        <f t="shared" si="81"/>
        <v>1</v>
      </c>
      <c r="AF39" s="5">
        <f t="shared" si="82"/>
        <v>1</v>
      </c>
      <c r="AG39">
        <f t="shared" si="83"/>
        <v>13</v>
      </c>
      <c r="AH39">
        <f t="shared" si="84"/>
        <v>16</v>
      </c>
      <c r="AI39" s="16">
        <f t="shared" si="85"/>
        <v>23</v>
      </c>
      <c r="AJ39">
        <f t="shared" si="86"/>
        <v>20</v>
      </c>
      <c r="AK39">
        <f t="shared" si="87"/>
        <v>63</v>
      </c>
      <c r="AL39">
        <f t="shared" si="88"/>
        <v>-43</v>
      </c>
      <c r="AM39">
        <f t="shared" si="89"/>
        <v>12</v>
      </c>
      <c r="AN39">
        <f t="shared" si="90"/>
        <v>8</v>
      </c>
      <c r="AO39">
        <f t="shared" si="91"/>
        <v>27</v>
      </c>
      <c r="AP39">
        <f t="shared" si="92"/>
        <v>36</v>
      </c>
      <c r="AQ39" s="14">
        <f t="shared" si="93"/>
        <v>0.52631578947368418</v>
      </c>
      <c r="AR39" s="14">
        <f t="shared" si="94"/>
        <v>1.6578947368421053</v>
      </c>
      <c r="AU39" s="17">
        <v>18</v>
      </c>
      <c r="AV39" s="16" t="s">
        <v>29</v>
      </c>
      <c r="AW39" s="5" t="s">
        <v>577</v>
      </c>
      <c r="AX39">
        <f t="shared" si="53"/>
        <v>38</v>
      </c>
      <c r="AY39">
        <f t="shared" si="54"/>
        <v>5</v>
      </c>
      <c r="AZ39">
        <f t="shared" si="55"/>
        <v>11</v>
      </c>
      <c r="BA39">
        <f t="shared" si="56"/>
        <v>22</v>
      </c>
      <c r="BB39">
        <f t="shared" si="57"/>
        <v>38</v>
      </c>
      <c r="BC39" s="5">
        <f t="shared" si="58"/>
        <v>3</v>
      </c>
      <c r="BD39" s="5">
        <f t="shared" si="59"/>
        <v>2</v>
      </c>
      <c r="BE39" s="5">
        <f t="shared" si="60"/>
        <v>6</v>
      </c>
      <c r="BF39" s="5">
        <f t="shared" si="61"/>
        <v>5</v>
      </c>
      <c r="BG39">
        <f t="shared" si="62"/>
        <v>10</v>
      </c>
      <c r="BH39">
        <f t="shared" si="63"/>
        <v>12</v>
      </c>
      <c r="BI39" s="16">
        <f t="shared" si="64"/>
        <v>26</v>
      </c>
      <c r="BJ39">
        <f t="shared" si="65"/>
        <v>35</v>
      </c>
      <c r="BK39">
        <f t="shared" si="66"/>
        <v>76</v>
      </c>
      <c r="BL39">
        <f t="shared" si="67"/>
        <v>-41</v>
      </c>
      <c r="BM39">
        <f t="shared" si="68"/>
        <v>15</v>
      </c>
      <c r="BN39">
        <f t="shared" si="69"/>
        <v>20</v>
      </c>
      <c r="BO39">
        <f t="shared" si="70"/>
        <v>39</v>
      </c>
      <c r="BP39">
        <f t="shared" si="71"/>
        <v>37</v>
      </c>
      <c r="BQ39" s="14">
        <f t="shared" si="72"/>
        <v>0.92105263157894735</v>
      </c>
      <c r="BR39" s="14">
        <f t="shared" si="73"/>
        <v>2</v>
      </c>
    </row>
    <row r="40" spans="1:70">
      <c r="A40" s="5" t="s">
        <v>576</v>
      </c>
      <c r="B40" t="s">
        <v>94</v>
      </c>
      <c r="C40" s="2" t="s">
        <v>6</v>
      </c>
      <c r="D40" s="3">
        <v>43709.583333333336</v>
      </c>
      <c r="E40" t="s">
        <v>47</v>
      </c>
      <c r="F40" t="s">
        <v>34</v>
      </c>
      <c r="G40" t="s">
        <v>39</v>
      </c>
      <c r="H40" t="s">
        <v>267</v>
      </c>
      <c r="I40">
        <v>3</v>
      </c>
      <c r="J40" s="9">
        <v>2</v>
      </c>
      <c r="K40">
        <f t="shared" si="1"/>
        <v>5</v>
      </c>
      <c r="L40" t="str">
        <f t="shared" si="0"/>
        <v>Home Win</v>
      </c>
      <c r="M40">
        <f t="shared" si="2"/>
        <v>1</v>
      </c>
      <c r="N40">
        <f t="shared" si="3"/>
        <v>0</v>
      </c>
      <c r="O40" s="12" t="str">
        <f t="shared" si="4"/>
        <v>Everton Win</v>
      </c>
      <c r="P40" s="12" t="b">
        <f t="shared" si="5"/>
        <v>0</v>
      </c>
      <c r="Q40" s="12" t="b">
        <f t="shared" si="6"/>
        <v>0</v>
      </c>
      <c r="R40" s="12" t="b">
        <f t="shared" si="7"/>
        <v>0</v>
      </c>
      <c r="S40" s="12" t="b">
        <f t="shared" si="8"/>
        <v>0</v>
      </c>
      <c r="T40" s="12" t="str">
        <f t="shared" si="9"/>
        <v>Wolves Lose</v>
      </c>
      <c r="V40" t="s">
        <v>15</v>
      </c>
      <c r="W40" s="5" t="s">
        <v>577</v>
      </c>
      <c r="X40">
        <f t="shared" si="74"/>
        <v>38</v>
      </c>
      <c r="Y40">
        <f t="shared" si="75"/>
        <v>12</v>
      </c>
      <c r="Z40">
        <f t="shared" si="76"/>
        <v>7</v>
      </c>
      <c r="AA40">
        <f t="shared" si="77"/>
        <v>19</v>
      </c>
      <c r="AB40">
        <f t="shared" si="78"/>
        <v>38</v>
      </c>
      <c r="AC40" s="5">
        <f t="shared" si="79"/>
        <v>8</v>
      </c>
      <c r="AD40" s="5">
        <f t="shared" si="80"/>
        <v>4</v>
      </c>
      <c r="AE40" s="5">
        <f t="shared" si="81"/>
        <v>3</v>
      </c>
      <c r="AF40" s="5">
        <f t="shared" si="82"/>
        <v>4</v>
      </c>
      <c r="AG40">
        <f t="shared" si="83"/>
        <v>8</v>
      </c>
      <c r="AH40">
        <f t="shared" si="84"/>
        <v>11</v>
      </c>
      <c r="AI40">
        <f t="shared" si="85"/>
        <v>43</v>
      </c>
      <c r="AJ40">
        <f t="shared" si="86"/>
        <v>47</v>
      </c>
      <c r="AK40">
        <f t="shared" si="87"/>
        <v>68</v>
      </c>
      <c r="AL40">
        <f t="shared" si="88"/>
        <v>-21</v>
      </c>
      <c r="AM40">
        <f t="shared" si="89"/>
        <v>28</v>
      </c>
      <c r="AN40">
        <f t="shared" si="90"/>
        <v>19</v>
      </c>
      <c r="AO40">
        <f t="shared" si="91"/>
        <v>25</v>
      </c>
      <c r="AP40">
        <f t="shared" si="92"/>
        <v>43</v>
      </c>
      <c r="AQ40" s="14">
        <f t="shared" si="93"/>
        <v>1.236842105263158</v>
      </c>
      <c r="AR40" s="14">
        <f t="shared" si="94"/>
        <v>1.7894736842105263</v>
      </c>
      <c r="AU40" s="17">
        <v>19</v>
      </c>
      <c r="AV40" t="s">
        <v>24</v>
      </c>
      <c r="AW40" s="5" t="s">
        <v>577</v>
      </c>
      <c r="AX40">
        <f t="shared" si="53"/>
        <v>38</v>
      </c>
      <c r="AY40">
        <f t="shared" si="54"/>
        <v>19</v>
      </c>
      <c r="AZ40">
        <f t="shared" si="55"/>
        <v>8</v>
      </c>
      <c r="BA40">
        <f t="shared" si="56"/>
        <v>11</v>
      </c>
      <c r="BB40">
        <f t="shared" si="57"/>
        <v>38</v>
      </c>
      <c r="BC40" s="5">
        <f t="shared" si="58"/>
        <v>10</v>
      </c>
      <c r="BD40" s="5">
        <f t="shared" si="59"/>
        <v>9</v>
      </c>
      <c r="BE40" s="5">
        <f t="shared" si="60"/>
        <v>4</v>
      </c>
      <c r="BF40" s="5">
        <f t="shared" si="61"/>
        <v>4</v>
      </c>
      <c r="BG40">
        <f t="shared" si="62"/>
        <v>5</v>
      </c>
      <c r="BH40">
        <f t="shared" si="63"/>
        <v>6</v>
      </c>
      <c r="BI40">
        <f t="shared" si="64"/>
        <v>65</v>
      </c>
      <c r="BJ40">
        <f t="shared" si="65"/>
        <v>62</v>
      </c>
      <c r="BK40">
        <f t="shared" si="66"/>
        <v>47</v>
      </c>
      <c r="BL40">
        <f t="shared" si="67"/>
        <v>15</v>
      </c>
      <c r="BM40">
        <f t="shared" si="68"/>
        <v>32</v>
      </c>
      <c r="BN40">
        <f t="shared" si="69"/>
        <v>30</v>
      </c>
      <c r="BO40">
        <f t="shared" si="70"/>
        <v>22</v>
      </c>
      <c r="BP40">
        <f t="shared" si="71"/>
        <v>25</v>
      </c>
      <c r="BQ40" s="14">
        <f t="shared" si="72"/>
        <v>1.631578947368421</v>
      </c>
      <c r="BR40" s="14">
        <f t="shared" si="73"/>
        <v>1.236842105263158</v>
      </c>
    </row>
    <row r="41" spans="1:70">
      <c r="A41" s="5" t="s">
        <v>576</v>
      </c>
      <c r="B41" t="s">
        <v>99</v>
      </c>
      <c r="C41" s="2" t="s">
        <v>6</v>
      </c>
      <c r="D41" s="3">
        <v>43709.6875</v>
      </c>
      <c r="E41" t="s">
        <v>55</v>
      </c>
      <c r="F41" t="s">
        <v>10</v>
      </c>
      <c r="G41" t="s">
        <v>33</v>
      </c>
      <c r="H41" t="s">
        <v>106</v>
      </c>
      <c r="I41">
        <v>2</v>
      </c>
      <c r="J41" s="9">
        <v>2</v>
      </c>
      <c r="K41">
        <f t="shared" si="1"/>
        <v>4</v>
      </c>
      <c r="L41" t="str">
        <f t="shared" si="0"/>
        <v>Draw</v>
      </c>
      <c r="M41">
        <f t="shared" si="2"/>
        <v>0</v>
      </c>
      <c r="N41">
        <f t="shared" si="3"/>
        <v>0</v>
      </c>
      <c r="O41" s="12" t="b">
        <f t="shared" si="4"/>
        <v>0</v>
      </c>
      <c r="P41" s="12" t="b">
        <f t="shared" si="5"/>
        <v>0</v>
      </c>
      <c r="Q41" s="12" t="str">
        <f t="shared" si="6"/>
        <v>Arsenal Draw</v>
      </c>
      <c r="R41" s="12" t="str">
        <f t="shared" si="7"/>
        <v>Spurs Draw</v>
      </c>
      <c r="S41" s="12" t="b">
        <f t="shared" si="8"/>
        <v>0</v>
      </c>
      <c r="T41" s="12" t="b">
        <f t="shared" si="9"/>
        <v>0</v>
      </c>
      <c r="V41" t="s">
        <v>33</v>
      </c>
      <c r="W41" s="5" t="s">
        <v>577</v>
      </c>
      <c r="X41">
        <f t="shared" si="74"/>
        <v>38</v>
      </c>
      <c r="Y41">
        <f t="shared" si="75"/>
        <v>18</v>
      </c>
      <c r="Z41">
        <f t="shared" si="76"/>
        <v>8</v>
      </c>
      <c r="AA41">
        <f t="shared" si="77"/>
        <v>12</v>
      </c>
      <c r="AB41">
        <f t="shared" si="78"/>
        <v>38</v>
      </c>
      <c r="AC41" s="5">
        <f t="shared" si="79"/>
        <v>10</v>
      </c>
      <c r="AD41" s="5">
        <f t="shared" si="80"/>
        <v>8</v>
      </c>
      <c r="AE41" s="5">
        <f t="shared" si="81"/>
        <v>3</v>
      </c>
      <c r="AF41" s="5">
        <f t="shared" si="82"/>
        <v>5</v>
      </c>
      <c r="AG41">
        <f t="shared" si="83"/>
        <v>6</v>
      </c>
      <c r="AH41">
        <f t="shared" si="84"/>
        <v>6</v>
      </c>
      <c r="AI41">
        <f t="shared" si="85"/>
        <v>62</v>
      </c>
      <c r="AJ41">
        <f t="shared" si="86"/>
        <v>68</v>
      </c>
      <c r="AK41">
        <f t="shared" si="87"/>
        <v>45</v>
      </c>
      <c r="AL41">
        <f t="shared" si="88"/>
        <v>23</v>
      </c>
      <c r="AM41">
        <f t="shared" si="89"/>
        <v>35</v>
      </c>
      <c r="AN41">
        <f t="shared" si="90"/>
        <v>33</v>
      </c>
      <c r="AO41">
        <f t="shared" si="91"/>
        <v>20</v>
      </c>
      <c r="AP41">
        <f t="shared" si="92"/>
        <v>25</v>
      </c>
      <c r="AQ41" s="14">
        <f t="shared" si="93"/>
        <v>1.7894736842105263</v>
      </c>
      <c r="AR41" s="14">
        <f t="shared" si="94"/>
        <v>1.1842105263157894</v>
      </c>
      <c r="AU41" s="17">
        <v>20</v>
      </c>
      <c r="AV41" t="s">
        <v>39</v>
      </c>
      <c r="AW41" s="5" t="s">
        <v>577</v>
      </c>
      <c r="AX41">
        <f t="shared" si="53"/>
        <v>38</v>
      </c>
      <c r="AY41">
        <f t="shared" si="54"/>
        <v>12</v>
      </c>
      <c r="AZ41">
        <f t="shared" si="55"/>
        <v>9</v>
      </c>
      <c r="BA41">
        <f t="shared" si="56"/>
        <v>17</v>
      </c>
      <c r="BB41">
        <f t="shared" si="57"/>
        <v>38</v>
      </c>
      <c r="BC41" s="5">
        <f t="shared" si="58"/>
        <v>7</v>
      </c>
      <c r="BD41" s="5">
        <f t="shared" si="59"/>
        <v>5</v>
      </c>
      <c r="BE41" s="5">
        <f t="shared" si="60"/>
        <v>4</v>
      </c>
      <c r="BF41" s="5">
        <f t="shared" si="61"/>
        <v>5</v>
      </c>
      <c r="BG41">
        <f t="shared" si="62"/>
        <v>8</v>
      </c>
      <c r="BH41">
        <f t="shared" si="63"/>
        <v>9</v>
      </c>
      <c r="BI41">
        <f t="shared" si="64"/>
        <v>45</v>
      </c>
      <c r="BJ41">
        <f t="shared" si="65"/>
        <v>36</v>
      </c>
      <c r="BK41">
        <f t="shared" si="66"/>
        <v>52</v>
      </c>
      <c r="BL41">
        <f t="shared" si="67"/>
        <v>-16</v>
      </c>
      <c r="BM41">
        <f t="shared" si="68"/>
        <v>21</v>
      </c>
      <c r="BN41">
        <f t="shared" si="69"/>
        <v>15</v>
      </c>
      <c r="BO41">
        <f t="shared" si="70"/>
        <v>25</v>
      </c>
      <c r="BP41">
        <f t="shared" si="71"/>
        <v>27</v>
      </c>
      <c r="BQ41" s="14">
        <f t="shared" si="72"/>
        <v>0.94736842105263153</v>
      </c>
      <c r="BR41" s="14">
        <f t="shared" si="73"/>
        <v>1.368421052631579</v>
      </c>
    </row>
    <row r="42" spans="1:70">
      <c r="A42" s="5" t="s">
        <v>576</v>
      </c>
      <c r="B42" t="s">
        <v>117</v>
      </c>
      <c r="C42" s="2" t="s">
        <v>17</v>
      </c>
      <c r="D42" s="3">
        <v>43722.520833333336</v>
      </c>
      <c r="E42" t="s">
        <v>18</v>
      </c>
      <c r="F42" t="s">
        <v>19</v>
      </c>
      <c r="G42" t="s">
        <v>25</v>
      </c>
      <c r="H42" t="s">
        <v>91</v>
      </c>
      <c r="I42">
        <v>3</v>
      </c>
      <c r="J42" s="9">
        <v>1</v>
      </c>
      <c r="K42">
        <f t="shared" si="1"/>
        <v>4</v>
      </c>
      <c r="L42" t="str">
        <f t="shared" si="0"/>
        <v>Home Win</v>
      </c>
      <c r="M42">
        <f t="shared" si="2"/>
        <v>1</v>
      </c>
      <c r="N42">
        <f t="shared" si="3"/>
        <v>0</v>
      </c>
      <c r="O42" s="12" t="str">
        <f t="shared" si="4"/>
        <v>Liverpool Win</v>
      </c>
      <c r="P42" s="12" t="b">
        <f t="shared" si="5"/>
        <v>0</v>
      </c>
      <c r="Q42" s="12" t="b">
        <f t="shared" si="6"/>
        <v>0</v>
      </c>
      <c r="R42" s="12" t="b">
        <f t="shared" si="7"/>
        <v>0</v>
      </c>
      <c r="S42" s="12" t="b">
        <f t="shared" si="8"/>
        <v>0</v>
      </c>
      <c r="T42" s="12" t="str">
        <f t="shared" si="9"/>
        <v>Newcastle Lose</v>
      </c>
      <c r="V42" s="16" t="s">
        <v>29</v>
      </c>
      <c r="W42" s="5" t="s">
        <v>577</v>
      </c>
      <c r="X42">
        <f t="shared" si="74"/>
        <v>38</v>
      </c>
      <c r="Y42">
        <f t="shared" si="75"/>
        <v>5</v>
      </c>
      <c r="Z42">
        <f t="shared" si="76"/>
        <v>11</v>
      </c>
      <c r="AA42">
        <f t="shared" si="77"/>
        <v>22</v>
      </c>
      <c r="AB42">
        <f t="shared" si="78"/>
        <v>38</v>
      </c>
      <c r="AC42" s="5">
        <f t="shared" si="79"/>
        <v>3</v>
      </c>
      <c r="AD42" s="5">
        <f t="shared" si="80"/>
        <v>2</v>
      </c>
      <c r="AE42" s="5">
        <f t="shared" si="81"/>
        <v>6</v>
      </c>
      <c r="AF42" s="5">
        <f t="shared" si="82"/>
        <v>5</v>
      </c>
      <c r="AG42">
        <f t="shared" si="83"/>
        <v>10</v>
      </c>
      <c r="AH42">
        <f t="shared" si="84"/>
        <v>12</v>
      </c>
      <c r="AI42" s="16">
        <f t="shared" si="85"/>
        <v>26</v>
      </c>
      <c r="AJ42">
        <f t="shared" si="86"/>
        <v>35</v>
      </c>
      <c r="AK42">
        <f t="shared" si="87"/>
        <v>76</v>
      </c>
      <c r="AL42">
        <f t="shared" si="88"/>
        <v>-41</v>
      </c>
      <c r="AM42">
        <f t="shared" si="89"/>
        <v>15</v>
      </c>
      <c r="AN42">
        <f t="shared" si="90"/>
        <v>20</v>
      </c>
      <c r="AO42">
        <f t="shared" si="91"/>
        <v>39</v>
      </c>
      <c r="AP42">
        <f t="shared" si="92"/>
        <v>37</v>
      </c>
      <c r="AQ42" s="14">
        <f t="shared" si="93"/>
        <v>0.92105263157894735</v>
      </c>
      <c r="AR42" s="14">
        <f t="shared" si="94"/>
        <v>2</v>
      </c>
      <c r="AU42" s="17">
        <v>1</v>
      </c>
      <c r="AV42" s="5" t="s">
        <v>10</v>
      </c>
      <c r="AW42" s="22" t="s">
        <v>578</v>
      </c>
      <c r="AX42">
        <f>COUNTIF($F$762:$G$1141,AV42)</f>
        <v>38</v>
      </c>
      <c r="AY42">
        <f>SUM(BC42:BD42)</f>
        <v>22</v>
      </c>
      <c r="AZ42">
        <f>SUM(BE42:BF42)</f>
        <v>3</v>
      </c>
      <c r="BA42">
        <f>SUM(BG42:BH42)</f>
        <v>13</v>
      </c>
      <c r="BB42" s="5">
        <f>SUM(AY42:BA42)</f>
        <v>38</v>
      </c>
      <c r="BC42" s="5">
        <f>COUNTIF($O$762:$O$1141,AV42 &amp; " Win")</f>
        <v>13</v>
      </c>
      <c r="BD42" s="5">
        <f>COUNTIF($S$762:$S$1141,AV42 &amp;" Win")</f>
        <v>9</v>
      </c>
      <c r="BE42" s="5">
        <f>COUNTIF($Q$762:$Q$1141,AV42 &amp; " Draw")</f>
        <v>2</v>
      </c>
      <c r="BF42" s="5">
        <f>COUNTIF($R$762:$R$1141,AV42 &amp;" Draw")</f>
        <v>1</v>
      </c>
      <c r="BG42">
        <f>COUNTIF($P$762:$P$1141,AV42 &amp; " lose")</f>
        <v>4</v>
      </c>
      <c r="BH42">
        <f>COUNTIF($T$762:$T$1141,AV42 &amp; " lose")</f>
        <v>9</v>
      </c>
      <c r="BI42">
        <f>(AY42*3)+(AZ42)</f>
        <v>69</v>
      </c>
      <c r="BJ42">
        <f>BM42+BN42</f>
        <v>61</v>
      </c>
      <c r="BK42">
        <f>BO42+BP42</f>
        <v>48</v>
      </c>
      <c r="BL42">
        <f>BJ42-BK42</f>
        <v>13</v>
      </c>
      <c r="BM42">
        <f>SUMIF($F$762:$F$1141,AV42,$I$762:$I$1141)</f>
        <v>35</v>
      </c>
      <c r="BN42">
        <f>SUMIF($G$762:$G$1141,AV42,$J$762:$J$1141)</f>
        <v>26</v>
      </c>
      <c r="BO42">
        <f>SUMIF($F$762:$F$1141,AV42,$J$762:$J$1141)</f>
        <v>17</v>
      </c>
      <c r="BP42">
        <f>SUMIF($G$762:$G$1141,AV42,$I$762:$I$1141)</f>
        <v>31</v>
      </c>
      <c r="BQ42" s="14">
        <f>BJ42/38</f>
        <v>1.6052631578947369</v>
      </c>
      <c r="BR42" s="14">
        <f>BK42/38</f>
        <v>1.263157894736842</v>
      </c>
    </row>
    <row r="43" spans="1:70">
      <c r="A43" s="5" t="s">
        <v>576</v>
      </c>
      <c r="B43" t="s">
        <v>105</v>
      </c>
      <c r="C43" s="2" t="s">
        <v>17</v>
      </c>
      <c r="D43" s="3">
        <v>43722.625</v>
      </c>
      <c r="E43" t="s">
        <v>41</v>
      </c>
      <c r="F43" t="s">
        <v>42</v>
      </c>
      <c r="G43" t="s">
        <v>66</v>
      </c>
      <c r="H43" t="s">
        <v>84</v>
      </c>
      <c r="I43">
        <v>1</v>
      </c>
      <c r="J43" s="9">
        <v>1</v>
      </c>
      <c r="K43">
        <f t="shared" si="1"/>
        <v>2</v>
      </c>
      <c r="L43" t="str">
        <f t="shared" si="0"/>
        <v>Draw</v>
      </c>
      <c r="M43">
        <f t="shared" si="2"/>
        <v>0</v>
      </c>
      <c r="N43">
        <f t="shared" si="3"/>
        <v>0</v>
      </c>
      <c r="O43" s="12" t="b">
        <f t="shared" si="4"/>
        <v>0</v>
      </c>
      <c r="P43" s="12" t="b">
        <f t="shared" si="5"/>
        <v>0</v>
      </c>
      <c r="Q43" s="12" t="str">
        <f t="shared" si="6"/>
        <v>Brighton Draw</v>
      </c>
      <c r="R43" s="12" t="str">
        <f t="shared" si="7"/>
        <v>Burnley Draw</v>
      </c>
      <c r="S43" s="12" t="b">
        <f t="shared" si="8"/>
        <v>0</v>
      </c>
      <c r="T43" s="12" t="b">
        <f t="shared" si="9"/>
        <v>0</v>
      </c>
      <c r="V43" t="s">
        <v>24</v>
      </c>
      <c r="W43" s="5" t="s">
        <v>577</v>
      </c>
      <c r="X43">
        <f t="shared" si="74"/>
        <v>38</v>
      </c>
      <c r="Y43">
        <f t="shared" si="75"/>
        <v>19</v>
      </c>
      <c r="Z43">
        <f t="shared" si="76"/>
        <v>8</v>
      </c>
      <c r="AA43">
        <f t="shared" si="77"/>
        <v>11</v>
      </c>
      <c r="AB43">
        <f t="shared" si="78"/>
        <v>38</v>
      </c>
      <c r="AC43" s="5">
        <f t="shared" si="79"/>
        <v>10</v>
      </c>
      <c r="AD43" s="5">
        <f t="shared" si="80"/>
        <v>9</v>
      </c>
      <c r="AE43" s="5">
        <f t="shared" si="81"/>
        <v>4</v>
      </c>
      <c r="AF43" s="5">
        <f t="shared" si="82"/>
        <v>4</v>
      </c>
      <c r="AG43">
        <f t="shared" si="83"/>
        <v>5</v>
      </c>
      <c r="AH43">
        <f t="shared" si="84"/>
        <v>6</v>
      </c>
      <c r="AI43">
        <f t="shared" si="85"/>
        <v>65</v>
      </c>
      <c r="AJ43">
        <f t="shared" si="86"/>
        <v>62</v>
      </c>
      <c r="AK43">
        <f t="shared" si="87"/>
        <v>47</v>
      </c>
      <c r="AL43">
        <f t="shared" si="88"/>
        <v>15</v>
      </c>
      <c r="AM43">
        <f t="shared" si="89"/>
        <v>32</v>
      </c>
      <c r="AN43">
        <f t="shared" si="90"/>
        <v>30</v>
      </c>
      <c r="AO43">
        <f t="shared" si="91"/>
        <v>22</v>
      </c>
      <c r="AP43">
        <f t="shared" si="92"/>
        <v>25</v>
      </c>
      <c r="AQ43" s="14">
        <f t="shared" si="93"/>
        <v>1.631578947368421</v>
      </c>
      <c r="AR43" s="14">
        <f t="shared" si="94"/>
        <v>1.236842105263158</v>
      </c>
      <c r="AU43" s="17">
        <v>2</v>
      </c>
      <c r="AV43" t="s">
        <v>70</v>
      </c>
      <c r="AW43" s="22" t="s">
        <v>578</v>
      </c>
      <c r="AX43">
        <f t="shared" ref="AX43:AX61" si="95">COUNTIF($F$762:$G$1141,AV43)</f>
        <v>38</v>
      </c>
      <c r="AY43">
        <f t="shared" ref="AY43:AY61" si="96">SUM(BC43:BD43)</f>
        <v>13</v>
      </c>
      <c r="AZ43">
        <f t="shared" ref="AZ43:AZ61" si="97">SUM(BE43:BF43)</f>
        <v>6</v>
      </c>
      <c r="BA43">
        <f t="shared" ref="BA43:BA61" si="98">SUM(BG43:BH43)</f>
        <v>19</v>
      </c>
      <c r="BB43" s="5">
        <f t="shared" ref="BB43:BB61" si="99">SUM(AY43:BA43)</f>
        <v>38</v>
      </c>
      <c r="BC43" s="5">
        <f t="shared" ref="BC43:BC61" si="100">COUNTIF($O$762:$O$1141,AV43 &amp; " Win")</f>
        <v>6</v>
      </c>
      <c r="BD43" s="5">
        <f t="shared" ref="BD43:BD61" si="101">COUNTIF($S$762:$S$1141,AV43 &amp;" Win")</f>
        <v>7</v>
      </c>
      <c r="BE43" s="5">
        <f t="shared" ref="BE43:BE61" si="102">COUNTIF($Q$762:$Q$1141,AV43 &amp; " Draw")</f>
        <v>5</v>
      </c>
      <c r="BF43" s="5">
        <f t="shared" ref="BF43:BF61" si="103">COUNTIF($R$762:$R$1141,AV43 &amp;" Draw")</f>
        <v>1</v>
      </c>
      <c r="BG43">
        <f t="shared" ref="BG43:BG61" si="104">COUNTIF($P$762:$P$1141,AV43 &amp; " lose")</f>
        <v>8</v>
      </c>
      <c r="BH43">
        <f t="shared" ref="BH43:BH61" si="105">COUNTIF($T$762:$T$1141,AV43 &amp; " lose")</f>
        <v>11</v>
      </c>
      <c r="BI43">
        <f t="shared" ref="BI43:BI61" si="106">(AY43*3)+(AZ43)</f>
        <v>45</v>
      </c>
      <c r="BJ43">
        <f t="shared" ref="BJ43:BJ61" si="107">BM43+BN43</f>
        <v>52</v>
      </c>
      <c r="BK43">
        <f t="shared" ref="BK43:BK61" si="108">BO43+BP43</f>
        <v>54</v>
      </c>
      <c r="BL43">
        <f t="shared" ref="BL43:BL61" si="109">BJ43-BK43</f>
        <v>-2</v>
      </c>
      <c r="BM43">
        <f t="shared" ref="BM43:BM61" si="110">SUMIF($F$762:$F$1141,AV43,$I$762:$I$1141)</f>
        <v>29</v>
      </c>
      <c r="BN43">
        <f t="shared" ref="BN43:BN61" si="111">SUMIF($G$762:$G$1141,AV43,$J$762:$J$1141)</f>
        <v>23</v>
      </c>
      <c r="BO43">
        <f t="shared" ref="BO43:BO61" si="112">SUMIF($F$762:$F$1141,AV43,$J$762:$J$1141)</f>
        <v>29</v>
      </c>
      <c r="BP43">
        <f t="shared" ref="BP43:BP61" si="113">SUMIF($G$762:$G$1141,AV43,$I$762:$I$1141)</f>
        <v>25</v>
      </c>
      <c r="BQ43" s="14">
        <f t="shared" ref="BQ43:BQ61" si="114">BJ43/38</f>
        <v>1.368421052631579</v>
      </c>
      <c r="BR43" s="14">
        <f t="shared" ref="BR43:BR61" si="115">BK43/38</f>
        <v>1.4210526315789473</v>
      </c>
    </row>
    <row r="44" spans="1:70">
      <c r="A44" s="5" t="s">
        <v>576</v>
      </c>
      <c r="B44" t="s">
        <v>114</v>
      </c>
      <c r="C44" s="2" t="s">
        <v>17</v>
      </c>
      <c r="D44" s="3">
        <v>43722.625</v>
      </c>
      <c r="E44" t="s">
        <v>52</v>
      </c>
      <c r="F44" t="s">
        <v>53</v>
      </c>
      <c r="G44" t="s">
        <v>30</v>
      </c>
      <c r="H44" t="s">
        <v>16</v>
      </c>
      <c r="I44">
        <v>1</v>
      </c>
      <c r="J44" s="9">
        <v>0</v>
      </c>
      <c r="K44">
        <f t="shared" si="1"/>
        <v>1</v>
      </c>
      <c r="L44" t="str">
        <f t="shared" si="0"/>
        <v>Home Win</v>
      </c>
      <c r="M44">
        <f t="shared" si="2"/>
        <v>1</v>
      </c>
      <c r="N44">
        <f t="shared" si="3"/>
        <v>0</v>
      </c>
      <c r="O44" s="12" t="str">
        <f t="shared" si="4"/>
        <v>Man Utd Win</v>
      </c>
      <c r="P44" s="12" t="b">
        <f t="shared" si="5"/>
        <v>0</v>
      </c>
      <c r="Q44" s="12" t="b">
        <f t="shared" si="6"/>
        <v>0</v>
      </c>
      <c r="R44" s="12" t="b">
        <f t="shared" si="7"/>
        <v>0</v>
      </c>
      <c r="S44" s="12" t="b">
        <f t="shared" si="8"/>
        <v>0</v>
      </c>
      <c r="T44" s="12" t="str">
        <f t="shared" si="9"/>
        <v>Leicester Lose</v>
      </c>
      <c r="V44" t="s">
        <v>39</v>
      </c>
      <c r="W44" s="5" t="s">
        <v>577</v>
      </c>
      <c r="X44">
        <f t="shared" si="74"/>
        <v>38</v>
      </c>
      <c r="Y44">
        <f t="shared" si="75"/>
        <v>12</v>
      </c>
      <c r="Z44">
        <f t="shared" si="76"/>
        <v>9</v>
      </c>
      <c r="AA44">
        <f t="shared" si="77"/>
        <v>17</v>
      </c>
      <c r="AB44">
        <f t="shared" si="78"/>
        <v>38</v>
      </c>
      <c r="AC44" s="5">
        <f t="shared" si="79"/>
        <v>7</v>
      </c>
      <c r="AD44" s="5">
        <f t="shared" si="80"/>
        <v>5</v>
      </c>
      <c r="AE44" s="5">
        <f t="shared" si="81"/>
        <v>4</v>
      </c>
      <c r="AF44" s="5">
        <f t="shared" si="82"/>
        <v>5</v>
      </c>
      <c r="AG44">
        <f t="shared" si="83"/>
        <v>8</v>
      </c>
      <c r="AH44">
        <f t="shared" si="84"/>
        <v>9</v>
      </c>
      <c r="AI44">
        <f t="shared" si="85"/>
        <v>45</v>
      </c>
      <c r="AJ44">
        <f t="shared" si="86"/>
        <v>36</v>
      </c>
      <c r="AK44">
        <f t="shared" si="87"/>
        <v>52</v>
      </c>
      <c r="AL44">
        <f t="shared" si="88"/>
        <v>-16</v>
      </c>
      <c r="AM44">
        <f t="shared" si="89"/>
        <v>21</v>
      </c>
      <c r="AN44">
        <f t="shared" si="90"/>
        <v>15</v>
      </c>
      <c r="AO44">
        <f t="shared" si="91"/>
        <v>25</v>
      </c>
      <c r="AP44">
        <f t="shared" si="92"/>
        <v>27</v>
      </c>
      <c r="AQ44" s="14">
        <f t="shared" si="93"/>
        <v>0.94736842105263153</v>
      </c>
      <c r="AR44" s="14">
        <f t="shared" si="94"/>
        <v>1.368421052631579</v>
      </c>
      <c r="AU44" s="17">
        <v>3</v>
      </c>
      <c r="AV44" t="s">
        <v>461</v>
      </c>
      <c r="AW44" s="22" t="s">
        <v>578</v>
      </c>
      <c r="AX44">
        <f t="shared" si="95"/>
        <v>38</v>
      </c>
      <c r="AY44">
        <f t="shared" si="96"/>
        <v>13</v>
      </c>
      <c r="AZ44">
        <f t="shared" si="97"/>
        <v>7</v>
      </c>
      <c r="BA44">
        <f t="shared" si="98"/>
        <v>18</v>
      </c>
      <c r="BB44" s="5">
        <f t="shared" si="99"/>
        <v>38</v>
      </c>
      <c r="BC44" s="5">
        <f t="shared" si="100"/>
        <v>7</v>
      </c>
      <c r="BD44" s="5">
        <f t="shared" si="101"/>
        <v>6</v>
      </c>
      <c r="BE44" s="5">
        <f t="shared" si="102"/>
        <v>3</v>
      </c>
      <c r="BF44" s="5">
        <f t="shared" si="103"/>
        <v>4</v>
      </c>
      <c r="BG44">
        <f t="shared" si="104"/>
        <v>9</v>
      </c>
      <c r="BH44">
        <f t="shared" si="105"/>
        <v>9</v>
      </c>
      <c r="BI44">
        <f t="shared" si="106"/>
        <v>46</v>
      </c>
      <c r="BJ44">
        <f t="shared" si="107"/>
        <v>48</v>
      </c>
      <c r="BK44">
        <f t="shared" si="108"/>
        <v>56</v>
      </c>
      <c r="BL44">
        <f t="shared" si="109"/>
        <v>-8</v>
      </c>
      <c r="BM44">
        <f t="shared" si="110"/>
        <v>22</v>
      </c>
      <c r="BN44">
        <f t="shared" si="111"/>
        <v>26</v>
      </c>
      <c r="BO44">
        <f t="shared" si="112"/>
        <v>21</v>
      </c>
      <c r="BP44">
        <f t="shared" si="113"/>
        <v>35</v>
      </c>
      <c r="BQ44" s="14">
        <f t="shared" si="114"/>
        <v>1.263157894736842</v>
      </c>
      <c r="BR44" s="14">
        <f t="shared" si="115"/>
        <v>1.4736842105263157</v>
      </c>
    </row>
    <row r="45" spans="1:70">
      <c r="A45" s="5" t="s">
        <v>576</v>
      </c>
      <c r="B45" t="s">
        <v>109</v>
      </c>
      <c r="C45" s="2" t="s">
        <v>17</v>
      </c>
      <c r="D45" s="3">
        <v>43722.625</v>
      </c>
      <c r="E45" t="s">
        <v>37</v>
      </c>
      <c r="F45" t="s">
        <v>38</v>
      </c>
      <c r="G45" t="s">
        <v>15</v>
      </c>
      <c r="H45" t="s">
        <v>35</v>
      </c>
      <c r="I45">
        <v>0</v>
      </c>
      <c r="J45" s="9">
        <v>1</v>
      </c>
      <c r="K45">
        <f t="shared" si="1"/>
        <v>1</v>
      </c>
      <c r="L45" t="str">
        <f t="shared" si="0"/>
        <v>Away Win</v>
      </c>
      <c r="M45">
        <f t="shared" si="2"/>
        <v>0</v>
      </c>
      <c r="N45">
        <f t="shared" si="3"/>
        <v>1</v>
      </c>
      <c r="O45" s="12" t="b">
        <f t="shared" si="4"/>
        <v>0</v>
      </c>
      <c r="P45" s="12" t="str">
        <f t="shared" si="5"/>
        <v>Sheffield Utd Lose</v>
      </c>
      <c r="Q45" s="12" t="b">
        <f t="shared" si="6"/>
        <v>0</v>
      </c>
      <c r="R45" s="12" t="b">
        <f t="shared" si="7"/>
        <v>0</v>
      </c>
      <c r="S45" s="12" t="str">
        <f t="shared" si="8"/>
        <v>Southampton Win</v>
      </c>
      <c r="T45" s="12" t="b">
        <f t="shared" si="9"/>
        <v>0</v>
      </c>
      <c r="AJ45">
        <f>SUM(AJ25:AJ44)</f>
        <v>1024</v>
      </c>
      <c r="AK45">
        <f>SUM(AK25:AK44)</f>
        <v>1024</v>
      </c>
      <c r="AU45" s="17">
        <v>4</v>
      </c>
      <c r="AV45" t="s">
        <v>42</v>
      </c>
      <c r="AW45" s="22" t="s">
        <v>578</v>
      </c>
      <c r="AX45">
        <f t="shared" si="95"/>
        <v>38</v>
      </c>
      <c r="AY45">
        <f t="shared" si="96"/>
        <v>12</v>
      </c>
      <c r="AZ45">
        <f>SUM(BE45:BF45)</f>
        <v>15</v>
      </c>
      <c r="BA45">
        <f t="shared" si="98"/>
        <v>11</v>
      </c>
      <c r="BB45" s="5">
        <f t="shared" si="99"/>
        <v>38</v>
      </c>
      <c r="BC45" s="5">
        <f t="shared" si="100"/>
        <v>5</v>
      </c>
      <c r="BD45" s="5">
        <f t="shared" si="101"/>
        <v>7</v>
      </c>
      <c r="BE45" s="5">
        <f t="shared" si="102"/>
        <v>7</v>
      </c>
      <c r="BF45" s="5">
        <f t="shared" si="103"/>
        <v>8</v>
      </c>
      <c r="BG45">
        <f t="shared" si="104"/>
        <v>7</v>
      </c>
      <c r="BH45">
        <f t="shared" si="105"/>
        <v>4</v>
      </c>
      <c r="BI45">
        <f t="shared" si="106"/>
        <v>51</v>
      </c>
      <c r="BJ45">
        <f t="shared" si="107"/>
        <v>42</v>
      </c>
      <c r="BK45">
        <f t="shared" si="108"/>
        <v>44</v>
      </c>
      <c r="BL45">
        <f t="shared" si="109"/>
        <v>-2</v>
      </c>
      <c r="BM45">
        <f t="shared" si="110"/>
        <v>19</v>
      </c>
      <c r="BN45">
        <f t="shared" si="111"/>
        <v>23</v>
      </c>
      <c r="BO45">
        <f t="shared" si="112"/>
        <v>23</v>
      </c>
      <c r="BP45">
        <f t="shared" si="113"/>
        <v>21</v>
      </c>
      <c r="BQ45" s="14">
        <f t="shared" si="114"/>
        <v>1.1052631578947369</v>
      </c>
      <c r="BR45" s="14">
        <f t="shared" si="115"/>
        <v>1.1578947368421053</v>
      </c>
    </row>
    <row r="46" spans="1:70">
      <c r="A46" s="5" t="s">
        <v>576</v>
      </c>
      <c r="B46" t="s">
        <v>111</v>
      </c>
      <c r="C46" s="2" t="s">
        <v>17</v>
      </c>
      <c r="D46" s="3">
        <v>43722.625</v>
      </c>
      <c r="E46" t="s">
        <v>32</v>
      </c>
      <c r="F46" t="s">
        <v>33</v>
      </c>
      <c r="G46" t="s">
        <v>14</v>
      </c>
      <c r="H46" t="s">
        <v>88</v>
      </c>
      <c r="I46">
        <v>4</v>
      </c>
      <c r="J46" s="9">
        <v>0</v>
      </c>
      <c r="K46">
        <f t="shared" si="1"/>
        <v>4</v>
      </c>
      <c r="L46" t="str">
        <f t="shared" si="0"/>
        <v>Home Win</v>
      </c>
      <c r="M46">
        <f t="shared" si="2"/>
        <v>1</v>
      </c>
      <c r="N46">
        <f t="shared" si="3"/>
        <v>0</v>
      </c>
      <c r="O46" s="12" t="str">
        <f t="shared" si="4"/>
        <v>Spurs Win</v>
      </c>
      <c r="P46" s="12" t="b">
        <f t="shared" si="5"/>
        <v>0</v>
      </c>
      <c r="Q46" s="12" t="b">
        <f t="shared" si="6"/>
        <v>0</v>
      </c>
      <c r="R46" s="12" t="b">
        <f t="shared" si="7"/>
        <v>0</v>
      </c>
      <c r="S46" s="12" t="b">
        <f t="shared" si="8"/>
        <v>0</v>
      </c>
      <c r="T46" s="12" t="str">
        <f t="shared" si="9"/>
        <v>Crystal Palace Lose</v>
      </c>
      <c r="AU46" s="17">
        <v>5</v>
      </c>
      <c r="AV46" s="16" t="s">
        <v>66</v>
      </c>
      <c r="AW46" s="22" t="s">
        <v>578</v>
      </c>
      <c r="AX46">
        <f t="shared" si="95"/>
        <v>38</v>
      </c>
      <c r="AY46">
        <f t="shared" si="96"/>
        <v>7</v>
      </c>
      <c r="AZ46">
        <f t="shared" si="97"/>
        <v>14</v>
      </c>
      <c r="BA46">
        <f t="shared" si="98"/>
        <v>17</v>
      </c>
      <c r="BB46" s="5">
        <f t="shared" si="99"/>
        <v>38</v>
      </c>
      <c r="BC46" s="5">
        <f t="shared" si="100"/>
        <v>5</v>
      </c>
      <c r="BD46" s="5">
        <f t="shared" si="101"/>
        <v>2</v>
      </c>
      <c r="BE46" s="5">
        <f t="shared" si="102"/>
        <v>6</v>
      </c>
      <c r="BF46" s="5">
        <f t="shared" si="103"/>
        <v>8</v>
      </c>
      <c r="BG46">
        <f t="shared" si="104"/>
        <v>8</v>
      </c>
      <c r="BH46">
        <f t="shared" si="105"/>
        <v>9</v>
      </c>
      <c r="BI46" s="16">
        <f t="shared" si="106"/>
        <v>35</v>
      </c>
      <c r="BJ46">
        <f t="shared" si="107"/>
        <v>34</v>
      </c>
      <c r="BK46">
        <f t="shared" si="108"/>
        <v>53</v>
      </c>
      <c r="BL46">
        <f t="shared" si="109"/>
        <v>-19</v>
      </c>
      <c r="BM46">
        <f t="shared" si="110"/>
        <v>18</v>
      </c>
      <c r="BN46">
        <f t="shared" si="111"/>
        <v>16</v>
      </c>
      <c r="BO46">
        <f t="shared" si="112"/>
        <v>25</v>
      </c>
      <c r="BP46">
        <f t="shared" si="113"/>
        <v>28</v>
      </c>
      <c r="BQ46" s="14">
        <f t="shared" si="114"/>
        <v>0.89473684210526316</v>
      </c>
      <c r="BR46" s="14">
        <f t="shared" si="115"/>
        <v>1.3947368421052631</v>
      </c>
    </row>
    <row r="47" spans="1:70">
      <c r="A47" s="5" t="s">
        <v>576</v>
      </c>
      <c r="B47" t="s">
        <v>115</v>
      </c>
      <c r="C47" s="2" t="s">
        <v>17</v>
      </c>
      <c r="D47" s="3">
        <v>43722.625</v>
      </c>
      <c r="E47" t="s">
        <v>72</v>
      </c>
      <c r="F47" t="s">
        <v>39</v>
      </c>
      <c r="G47" t="s">
        <v>43</v>
      </c>
      <c r="H47" t="s">
        <v>59</v>
      </c>
      <c r="I47">
        <v>2</v>
      </c>
      <c r="J47" s="9">
        <v>5</v>
      </c>
      <c r="K47">
        <f t="shared" si="1"/>
        <v>7</v>
      </c>
      <c r="L47" t="str">
        <f t="shared" si="0"/>
        <v>Away Win</v>
      </c>
      <c r="M47">
        <f t="shared" si="2"/>
        <v>0</v>
      </c>
      <c r="N47">
        <f t="shared" si="3"/>
        <v>1</v>
      </c>
      <c r="O47" s="12" t="b">
        <f t="shared" si="4"/>
        <v>0</v>
      </c>
      <c r="P47" s="12" t="str">
        <f t="shared" si="5"/>
        <v>Wolves Lose</v>
      </c>
      <c r="Q47" s="12" t="b">
        <f t="shared" si="6"/>
        <v>0</v>
      </c>
      <c r="R47" s="12" t="b">
        <f t="shared" si="7"/>
        <v>0</v>
      </c>
      <c r="S47" s="12" t="str">
        <f t="shared" si="8"/>
        <v>Chelsea Win</v>
      </c>
      <c r="T47" s="12" t="b">
        <f t="shared" si="9"/>
        <v>0</v>
      </c>
      <c r="AU47" s="17">
        <v>6</v>
      </c>
      <c r="AV47" t="s">
        <v>43</v>
      </c>
      <c r="AW47" s="22" t="s">
        <v>578</v>
      </c>
      <c r="AX47">
        <f t="shared" si="95"/>
        <v>38</v>
      </c>
      <c r="AY47">
        <f t="shared" si="96"/>
        <v>21</v>
      </c>
      <c r="AZ47">
        <f t="shared" si="97"/>
        <v>11</v>
      </c>
      <c r="BA47">
        <f t="shared" si="98"/>
        <v>6</v>
      </c>
      <c r="BB47" s="5">
        <f t="shared" si="99"/>
        <v>38</v>
      </c>
      <c r="BC47" s="5">
        <f t="shared" si="100"/>
        <v>9</v>
      </c>
      <c r="BD47" s="5">
        <f t="shared" si="101"/>
        <v>12</v>
      </c>
      <c r="BE47" s="5">
        <f t="shared" si="102"/>
        <v>7</v>
      </c>
      <c r="BF47" s="5">
        <f t="shared" si="103"/>
        <v>4</v>
      </c>
      <c r="BG47">
        <f t="shared" si="104"/>
        <v>3</v>
      </c>
      <c r="BH47">
        <f t="shared" si="105"/>
        <v>3</v>
      </c>
      <c r="BI47">
        <f t="shared" si="106"/>
        <v>74</v>
      </c>
      <c r="BJ47">
        <f t="shared" si="107"/>
        <v>76</v>
      </c>
      <c r="BK47">
        <f t="shared" si="108"/>
        <v>33</v>
      </c>
      <c r="BL47">
        <f t="shared" si="109"/>
        <v>43</v>
      </c>
      <c r="BM47">
        <f t="shared" si="110"/>
        <v>37</v>
      </c>
      <c r="BN47">
        <f t="shared" si="111"/>
        <v>39</v>
      </c>
      <c r="BO47">
        <f t="shared" si="112"/>
        <v>22</v>
      </c>
      <c r="BP47">
        <f t="shared" si="113"/>
        <v>11</v>
      </c>
      <c r="BQ47" s="14">
        <f t="shared" si="114"/>
        <v>2</v>
      </c>
      <c r="BR47" s="14">
        <f t="shared" si="115"/>
        <v>0.86842105263157898</v>
      </c>
    </row>
    <row r="48" spans="1:70" ht="15" customHeight="1">
      <c r="A48" s="5" t="s">
        <v>576</v>
      </c>
      <c r="B48" t="s">
        <v>108</v>
      </c>
      <c r="C48" s="2" t="s">
        <v>17</v>
      </c>
      <c r="D48" s="3">
        <v>43722.729166666664</v>
      </c>
      <c r="E48" t="s">
        <v>465</v>
      </c>
      <c r="F48" t="s">
        <v>466</v>
      </c>
      <c r="G48" t="s">
        <v>73</v>
      </c>
      <c r="H48" t="s">
        <v>267</v>
      </c>
      <c r="I48">
        <v>3</v>
      </c>
      <c r="J48" s="9">
        <v>2</v>
      </c>
      <c r="K48">
        <f t="shared" si="1"/>
        <v>5</v>
      </c>
      <c r="L48" t="str">
        <f t="shared" si="0"/>
        <v>Home Win</v>
      </c>
      <c r="M48">
        <f t="shared" si="2"/>
        <v>1</v>
      </c>
      <c r="N48">
        <f t="shared" si="3"/>
        <v>0</v>
      </c>
      <c r="O48" s="12" t="str">
        <f t="shared" si="4"/>
        <v>Norwich Win</v>
      </c>
      <c r="P48" s="12" t="b">
        <f t="shared" si="5"/>
        <v>0</v>
      </c>
      <c r="Q48" s="12" t="b">
        <f t="shared" si="6"/>
        <v>0</v>
      </c>
      <c r="R48" s="12" t="b">
        <f t="shared" si="7"/>
        <v>0</v>
      </c>
      <c r="S48" s="12" t="b">
        <f t="shared" si="8"/>
        <v>0</v>
      </c>
      <c r="T48" s="12" t="str">
        <f t="shared" si="9"/>
        <v>Man City Lose</v>
      </c>
      <c r="V48" s="8" t="s">
        <v>574</v>
      </c>
      <c r="W48" s="8" t="s">
        <v>509</v>
      </c>
      <c r="X48" s="8" t="s">
        <v>513</v>
      </c>
      <c r="Y48" s="8" t="s">
        <v>527</v>
      </c>
      <c r="Z48" s="8" t="s">
        <v>528</v>
      </c>
      <c r="AA48" s="8" t="s">
        <v>529</v>
      </c>
      <c r="AB48" s="8" t="s">
        <v>530</v>
      </c>
      <c r="AC48" s="8" t="s">
        <v>511</v>
      </c>
      <c r="AD48" s="8" t="s">
        <v>510</v>
      </c>
      <c r="AE48" s="8" t="s">
        <v>520</v>
      </c>
      <c r="AF48" s="8" t="s">
        <v>521</v>
      </c>
      <c r="AG48" s="8" t="s">
        <v>524</v>
      </c>
      <c r="AH48" s="8" t="s">
        <v>525</v>
      </c>
      <c r="AI48" s="8" t="s">
        <v>526</v>
      </c>
      <c r="AJ48" s="8" t="s">
        <v>531</v>
      </c>
      <c r="AK48" s="8" t="s">
        <v>532</v>
      </c>
      <c r="AL48" s="8" t="s">
        <v>537</v>
      </c>
      <c r="AM48" s="8" t="s">
        <v>533</v>
      </c>
      <c r="AN48" s="8" t="s">
        <v>534</v>
      </c>
      <c r="AO48" s="8" t="s">
        <v>535</v>
      </c>
      <c r="AP48" s="8" t="s">
        <v>536</v>
      </c>
      <c r="AQ48" s="8" t="s">
        <v>546</v>
      </c>
      <c r="AR48" s="8" t="s">
        <v>547</v>
      </c>
      <c r="AS48" s="8" t="s">
        <v>548</v>
      </c>
      <c r="AU48" s="17">
        <v>7</v>
      </c>
      <c r="AV48" t="s">
        <v>14</v>
      </c>
      <c r="AW48" s="22" t="s">
        <v>578</v>
      </c>
      <c r="AX48">
        <f t="shared" si="95"/>
        <v>38</v>
      </c>
      <c r="AY48">
        <f t="shared" si="96"/>
        <v>11</v>
      </c>
      <c r="AZ48">
        <f t="shared" si="97"/>
        <v>15</v>
      </c>
      <c r="BA48">
        <f t="shared" si="98"/>
        <v>12</v>
      </c>
      <c r="BB48" s="5">
        <f t="shared" si="99"/>
        <v>38</v>
      </c>
      <c r="BC48" s="5">
        <f t="shared" si="100"/>
        <v>7</v>
      </c>
      <c r="BD48" s="5">
        <f t="shared" si="101"/>
        <v>4</v>
      </c>
      <c r="BE48" s="5">
        <f t="shared" si="102"/>
        <v>8</v>
      </c>
      <c r="BF48" s="5">
        <f t="shared" si="103"/>
        <v>7</v>
      </c>
      <c r="BG48">
        <f t="shared" si="104"/>
        <v>4</v>
      </c>
      <c r="BH48">
        <f t="shared" si="105"/>
        <v>8</v>
      </c>
      <c r="BI48">
        <f t="shared" si="106"/>
        <v>48</v>
      </c>
      <c r="BJ48">
        <f t="shared" si="107"/>
        <v>50</v>
      </c>
      <c r="BK48">
        <f t="shared" si="108"/>
        <v>46</v>
      </c>
      <c r="BL48">
        <f t="shared" si="109"/>
        <v>4</v>
      </c>
      <c r="BM48">
        <f t="shared" si="110"/>
        <v>27</v>
      </c>
      <c r="BN48">
        <f t="shared" si="111"/>
        <v>23</v>
      </c>
      <c r="BO48">
        <f t="shared" si="112"/>
        <v>17</v>
      </c>
      <c r="BP48">
        <f t="shared" si="113"/>
        <v>29</v>
      </c>
      <c r="BQ48" s="14">
        <f t="shared" si="114"/>
        <v>1.3157894736842106</v>
      </c>
      <c r="BR48" s="14">
        <f t="shared" si="115"/>
        <v>1.2105263157894737</v>
      </c>
    </row>
    <row r="49" spans="1:70">
      <c r="A49" s="5" t="s">
        <v>576</v>
      </c>
      <c r="B49" t="s">
        <v>107</v>
      </c>
      <c r="C49" s="2" t="s">
        <v>17</v>
      </c>
      <c r="D49" s="3">
        <v>43723.583333333336</v>
      </c>
      <c r="E49" t="s">
        <v>471</v>
      </c>
      <c r="F49" t="s">
        <v>472</v>
      </c>
      <c r="G49" t="s">
        <v>34</v>
      </c>
      <c r="H49" t="s">
        <v>91</v>
      </c>
      <c r="I49">
        <v>3</v>
      </c>
      <c r="J49" s="9">
        <v>1</v>
      </c>
      <c r="K49">
        <f t="shared" si="1"/>
        <v>4</v>
      </c>
      <c r="L49" t="str">
        <f t="shared" si="0"/>
        <v>Home Win</v>
      </c>
      <c r="M49">
        <f t="shared" si="2"/>
        <v>1</v>
      </c>
      <c r="N49">
        <f t="shared" si="3"/>
        <v>0</v>
      </c>
      <c r="O49" s="12" t="str">
        <f t="shared" si="4"/>
        <v>Bournemouth Win</v>
      </c>
      <c r="P49" s="12" t="b">
        <f t="shared" si="5"/>
        <v>0</v>
      </c>
      <c r="Q49" s="12" t="b">
        <f t="shared" si="6"/>
        <v>0</v>
      </c>
      <c r="R49" s="12" t="b">
        <f t="shared" si="7"/>
        <v>0</v>
      </c>
      <c r="S49" s="12" t="b">
        <f t="shared" si="8"/>
        <v>0</v>
      </c>
      <c r="T49" s="12" t="str">
        <f t="shared" si="9"/>
        <v>Everton Lose</v>
      </c>
      <c r="V49" s="5" t="s">
        <v>10</v>
      </c>
      <c r="W49" s="22" t="s">
        <v>578</v>
      </c>
      <c r="X49">
        <f>COUNTIF($F$762:$G$1141,V49)</f>
        <v>38</v>
      </c>
      <c r="Y49">
        <f>SUM(AC49:AD49)</f>
        <v>22</v>
      </c>
      <c r="Z49">
        <f>SUM(AE49:AF49)</f>
        <v>3</v>
      </c>
      <c r="AA49">
        <f>SUM(AG49:AH49)</f>
        <v>13</v>
      </c>
      <c r="AB49" s="5">
        <f>SUM(Y49:AA49)</f>
        <v>38</v>
      </c>
      <c r="AC49" s="5">
        <f>COUNTIF($O$762:$O$1141,V49 &amp; " Win")</f>
        <v>13</v>
      </c>
      <c r="AD49" s="5">
        <f>COUNTIF($S$762:$S$1141,V49 &amp;" Win")</f>
        <v>9</v>
      </c>
      <c r="AE49" s="5">
        <f>COUNTIF($Q$762:$Q$1141,V49 &amp; " Draw")</f>
        <v>2</v>
      </c>
      <c r="AF49" s="5">
        <f>COUNTIF($R$762:$R$1141,V49 &amp;" Draw")</f>
        <v>1</v>
      </c>
      <c r="AG49">
        <f>COUNTIF($P$762:$P$1141,V49 &amp; " lose")</f>
        <v>4</v>
      </c>
      <c r="AH49">
        <f>COUNTIF($T$762:$T$1141,V49 &amp; " lose")</f>
        <v>9</v>
      </c>
      <c r="AI49">
        <f>(Y49*3)+(Z49)</f>
        <v>69</v>
      </c>
      <c r="AJ49">
        <f>AM49+AN49</f>
        <v>61</v>
      </c>
      <c r="AK49">
        <f>AO49+AP49</f>
        <v>48</v>
      </c>
      <c r="AL49">
        <f>AJ49-AK49</f>
        <v>13</v>
      </c>
      <c r="AM49">
        <f>SUMIF($F$762:$F$1141,V49,$I$762:$I$1141)</f>
        <v>35</v>
      </c>
      <c r="AN49">
        <f>SUMIF($G$762:$G$1141,V49,$J$762:$J$1141)</f>
        <v>26</v>
      </c>
      <c r="AO49">
        <f>SUMIF($F$762:$F$1141,V49,$J$762:$J$1141)</f>
        <v>17</v>
      </c>
      <c r="AP49">
        <f>SUMIF($G$762:$G$1141,V49,$I$762:$I$1141)</f>
        <v>31</v>
      </c>
      <c r="AQ49" s="14">
        <f>AJ49/38</f>
        <v>1.6052631578947369</v>
      </c>
      <c r="AR49" s="14">
        <f>AK49/38</f>
        <v>1.263157894736842</v>
      </c>
      <c r="AU49" s="17">
        <v>8</v>
      </c>
      <c r="AV49" t="s">
        <v>34</v>
      </c>
      <c r="AW49" s="22" t="s">
        <v>578</v>
      </c>
      <c r="AX49">
        <f t="shared" si="95"/>
        <v>38</v>
      </c>
      <c r="AY49">
        <f t="shared" si="96"/>
        <v>11</v>
      </c>
      <c r="AZ49">
        <f t="shared" si="97"/>
        <v>6</v>
      </c>
      <c r="BA49">
        <f t="shared" si="98"/>
        <v>21</v>
      </c>
      <c r="BB49" s="5">
        <f t="shared" si="99"/>
        <v>38</v>
      </c>
      <c r="BC49" s="5">
        <f t="shared" si="100"/>
        <v>9</v>
      </c>
      <c r="BD49" s="5">
        <f t="shared" si="101"/>
        <v>2</v>
      </c>
      <c r="BE49" s="5">
        <f t="shared" si="102"/>
        <v>2</v>
      </c>
      <c r="BF49" s="5">
        <f t="shared" si="103"/>
        <v>4</v>
      </c>
      <c r="BG49">
        <f t="shared" si="104"/>
        <v>8</v>
      </c>
      <c r="BH49">
        <f t="shared" si="105"/>
        <v>13</v>
      </c>
      <c r="BI49">
        <f t="shared" si="106"/>
        <v>39</v>
      </c>
      <c r="BJ49">
        <f t="shared" si="107"/>
        <v>43</v>
      </c>
      <c r="BK49">
        <f t="shared" si="108"/>
        <v>66</v>
      </c>
      <c r="BL49">
        <f t="shared" si="109"/>
        <v>-23</v>
      </c>
      <c r="BM49">
        <f t="shared" si="110"/>
        <v>27</v>
      </c>
      <c r="BN49">
        <f t="shared" si="111"/>
        <v>16</v>
      </c>
      <c r="BO49">
        <f t="shared" si="112"/>
        <v>25</v>
      </c>
      <c r="BP49">
        <f t="shared" si="113"/>
        <v>41</v>
      </c>
      <c r="BQ49" s="14">
        <f t="shared" si="114"/>
        <v>1.131578947368421</v>
      </c>
      <c r="BR49" s="14">
        <f t="shared" si="115"/>
        <v>1.736842105263158</v>
      </c>
    </row>
    <row r="50" spans="1:70">
      <c r="A50" s="5" t="s">
        <v>576</v>
      </c>
      <c r="B50" t="s">
        <v>113</v>
      </c>
      <c r="C50" s="2" t="s">
        <v>17</v>
      </c>
      <c r="D50" s="3">
        <v>43723.6875</v>
      </c>
      <c r="E50" t="s">
        <v>463</v>
      </c>
      <c r="F50" t="s">
        <v>464</v>
      </c>
      <c r="G50" t="s">
        <v>10</v>
      </c>
      <c r="H50" t="s">
        <v>106</v>
      </c>
      <c r="I50">
        <v>2</v>
      </c>
      <c r="J50" s="9">
        <v>2</v>
      </c>
      <c r="K50">
        <f t="shared" si="1"/>
        <v>4</v>
      </c>
      <c r="L50" t="str">
        <f t="shared" si="0"/>
        <v>Draw</v>
      </c>
      <c r="M50">
        <f t="shared" si="2"/>
        <v>0</v>
      </c>
      <c r="N50">
        <f t="shared" si="3"/>
        <v>0</v>
      </c>
      <c r="O50" s="12" t="b">
        <f t="shared" si="4"/>
        <v>0</v>
      </c>
      <c r="P50" s="12" t="b">
        <f t="shared" si="5"/>
        <v>0</v>
      </c>
      <c r="Q50" s="12" t="str">
        <f t="shared" si="6"/>
        <v>Watford Draw</v>
      </c>
      <c r="R50" s="12" t="str">
        <f t="shared" si="7"/>
        <v>Arsenal Draw</v>
      </c>
      <c r="S50" s="12" t="b">
        <f t="shared" si="8"/>
        <v>0</v>
      </c>
      <c r="T50" s="12" t="b">
        <f t="shared" si="9"/>
        <v>0</v>
      </c>
      <c r="V50" t="s">
        <v>70</v>
      </c>
      <c r="W50" s="22" t="s">
        <v>578</v>
      </c>
      <c r="X50">
        <f t="shared" ref="X50:X68" si="116">COUNTIF($F$762:$G$1141,V50)</f>
        <v>38</v>
      </c>
      <c r="Y50">
        <f t="shared" ref="Y50:Y68" si="117">SUM(AC50:AD50)</f>
        <v>13</v>
      </c>
      <c r="Z50">
        <f t="shared" ref="Z50:Z68" si="118">SUM(AE50:AF50)</f>
        <v>6</v>
      </c>
      <c r="AA50">
        <f t="shared" ref="AA50:AA68" si="119">SUM(AG50:AH50)</f>
        <v>19</v>
      </c>
      <c r="AB50" s="5">
        <f t="shared" ref="AB50:AB68" si="120">SUM(Y50:AA50)</f>
        <v>38</v>
      </c>
      <c r="AC50" s="5">
        <f t="shared" ref="AC50:AC68" si="121">COUNTIF($O$762:$O$1141,V50 &amp; " Win")</f>
        <v>6</v>
      </c>
      <c r="AD50" s="5">
        <f t="shared" ref="AD50:AD68" si="122">COUNTIF($S$762:$S$1141,V50 &amp;" Win")</f>
        <v>7</v>
      </c>
      <c r="AE50" s="5">
        <f t="shared" ref="AE50:AE68" si="123">COUNTIF($Q$762:$Q$1141,V50 &amp; " Draw")</f>
        <v>5</v>
      </c>
      <c r="AF50" s="5">
        <f t="shared" ref="AF50:AF68" si="124">COUNTIF($R$762:$R$1141,V50 &amp;" Draw")</f>
        <v>1</v>
      </c>
      <c r="AG50">
        <f t="shared" ref="AG50:AG68" si="125">COUNTIF($P$762:$P$1141,V50 &amp; " lose")</f>
        <v>8</v>
      </c>
      <c r="AH50">
        <f t="shared" ref="AH50:AH68" si="126">COUNTIF($T$762:$T$1141,V50 &amp; " lose")</f>
        <v>11</v>
      </c>
      <c r="AI50">
        <f t="shared" ref="AI50:AI68" si="127">(Y50*3)+(Z50)</f>
        <v>45</v>
      </c>
      <c r="AJ50">
        <f t="shared" ref="AJ50:AJ68" si="128">AM50+AN50</f>
        <v>52</v>
      </c>
      <c r="AK50">
        <f t="shared" ref="AK50:AK68" si="129">AO50+AP50</f>
        <v>54</v>
      </c>
      <c r="AL50">
        <f t="shared" ref="AL50:AL68" si="130">AJ50-AK50</f>
        <v>-2</v>
      </c>
      <c r="AM50">
        <f t="shared" ref="AM50:AM68" si="131">SUMIF($F$762:$F$1141,V50,$I$762:$I$1141)</f>
        <v>29</v>
      </c>
      <c r="AN50">
        <f t="shared" ref="AN50:AN68" si="132">SUMIF($G$762:$G$1141,V50,$J$762:$J$1141)</f>
        <v>23</v>
      </c>
      <c r="AO50">
        <f t="shared" ref="AO50:AO68" si="133">SUMIF($F$762:$F$1141,V50,$J$762:$J$1141)</f>
        <v>29</v>
      </c>
      <c r="AP50">
        <f t="shared" ref="AP50:AP68" si="134">SUMIF($G$762:$G$1141,V50,$I$762:$I$1141)</f>
        <v>25</v>
      </c>
      <c r="AQ50" s="14">
        <f t="shared" ref="AQ50:AQ68" si="135">AJ50/38</f>
        <v>1.368421052631579</v>
      </c>
      <c r="AR50" s="14">
        <f t="shared" ref="AR50:AR68" si="136">AK50/38</f>
        <v>1.4210526315789473</v>
      </c>
      <c r="AU50" s="17">
        <v>9</v>
      </c>
      <c r="AV50" t="s">
        <v>20</v>
      </c>
      <c r="AW50" s="22" t="s">
        <v>578</v>
      </c>
      <c r="AX50">
        <f t="shared" si="95"/>
        <v>38</v>
      </c>
      <c r="AY50">
        <f t="shared" si="96"/>
        <v>9</v>
      </c>
      <c r="AZ50">
        <f t="shared" si="97"/>
        <v>11</v>
      </c>
      <c r="BA50">
        <f t="shared" si="98"/>
        <v>18</v>
      </c>
      <c r="BB50" s="5">
        <f t="shared" si="99"/>
        <v>38</v>
      </c>
      <c r="BC50" s="5">
        <f t="shared" si="100"/>
        <v>4</v>
      </c>
      <c r="BD50" s="5">
        <f t="shared" si="101"/>
        <v>5</v>
      </c>
      <c r="BE50" s="5">
        <f t="shared" si="102"/>
        <v>6</v>
      </c>
      <c r="BF50" s="5">
        <f t="shared" si="103"/>
        <v>5</v>
      </c>
      <c r="BG50">
        <f t="shared" si="104"/>
        <v>9</v>
      </c>
      <c r="BH50">
        <f t="shared" si="105"/>
        <v>9</v>
      </c>
      <c r="BI50">
        <f t="shared" si="106"/>
        <v>38</v>
      </c>
      <c r="BJ50">
        <f t="shared" si="107"/>
        <v>42</v>
      </c>
      <c r="BK50">
        <f t="shared" si="108"/>
        <v>79</v>
      </c>
      <c r="BL50">
        <f t="shared" si="109"/>
        <v>-37</v>
      </c>
      <c r="BM50">
        <f t="shared" si="110"/>
        <v>19</v>
      </c>
      <c r="BN50">
        <f t="shared" si="111"/>
        <v>23</v>
      </c>
      <c r="BO50">
        <f t="shared" si="112"/>
        <v>38</v>
      </c>
      <c r="BP50">
        <f t="shared" si="113"/>
        <v>41</v>
      </c>
      <c r="BQ50" s="14">
        <f t="shared" si="114"/>
        <v>1.1052631578947369</v>
      </c>
      <c r="BR50" s="14">
        <f t="shared" si="115"/>
        <v>2.0789473684210527</v>
      </c>
    </row>
    <row r="51" spans="1:70">
      <c r="A51" s="5" t="s">
        <v>576</v>
      </c>
      <c r="B51" t="s">
        <v>112</v>
      </c>
      <c r="C51" s="2" t="s">
        <v>17</v>
      </c>
      <c r="D51" s="3">
        <v>43724.833333333336</v>
      </c>
      <c r="E51" t="s">
        <v>69</v>
      </c>
      <c r="F51" t="s">
        <v>70</v>
      </c>
      <c r="G51" t="s">
        <v>24</v>
      </c>
      <c r="H51" t="s">
        <v>116</v>
      </c>
      <c r="I51">
        <v>0</v>
      </c>
      <c r="J51" s="9">
        <v>0</v>
      </c>
      <c r="K51">
        <f t="shared" si="1"/>
        <v>0</v>
      </c>
      <c r="L51" t="str">
        <f t="shared" si="0"/>
        <v>Draw</v>
      </c>
      <c r="M51">
        <f t="shared" si="2"/>
        <v>0</v>
      </c>
      <c r="N51">
        <f t="shared" si="3"/>
        <v>0</v>
      </c>
      <c r="O51" s="12" t="b">
        <f t="shared" si="4"/>
        <v>0</v>
      </c>
      <c r="P51" s="12" t="b">
        <f t="shared" si="5"/>
        <v>0</v>
      </c>
      <c r="Q51" s="12" t="str">
        <f t="shared" si="6"/>
        <v>Aston Villa Draw</v>
      </c>
      <c r="R51" s="12" t="str">
        <f t="shared" si="7"/>
        <v>West Ham Draw</v>
      </c>
      <c r="S51" s="12" t="b">
        <f t="shared" si="8"/>
        <v>0</v>
      </c>
      <c r="T51" s="12" t="b">
        <f t="shared" si="9"/>
        <v>0</v>
      </c>
      <c r="V51" t="s">
        <v>461</v>
      </c>
      <c r="W51" s="22" t="s">
        <v>578</v>
      </c>
      <c r="X51">
        <f t="shared" si="116"/>
        <v>38</v>
      </c>
      <c r="Y51">
        <f t="shared" si="117"/>
        <v>13</v>
      </c>
      <c r="Z51">
        <f t="shared" si="118"/>
        <v>7</v>
      </c>
      <c r="AA51">
        <f t="shared" si="119"/>
        <v>18</v>
      </c>
      <c r="AB51" s="5">
        <f t="shared" si="120"/>
        <v>38</v>
      </c>
      <c r="AC51" s="5">
        <f t="shared" si="121"/>
        <v>7</v>
      </c>
      <c r="AD51" s="5">
        <f t="shared" si="122"/>
        <v>6</v>
      </c>
      <c r="AE51" s="5">
        <f t="shared" si="123"/>
        <v>3</v>
      </c>
      <c r="AF51" s="5">
        <f t="shared" si="124"/>
        <v>4</v>
      </c>
      <c r="AG51">
        <f t="shared" si="125"/>
        <v>9</v>
      </c>
      <c r="AH51">
        <f t="shared" si="126"/>
        <v>9</v>
      </c>
      <c r="AI51">
        <f t="shared" si="127"/>
        <v>46</v>
      </c>
      <c r="AJ51">
        <f t="shared" si="128"/>
        <v>48</v>
      </c>
      <c r="AK51">
        <f t="shared" si="129"/>
        <v>56</v>
      </c>
      <c r="AL51">
        <f t="shared" si="130"/>
        <v>-8</v>
      </c>
      <c r="AM51">
        <f t="shared" si="131"/>
        <v>22</v>
      </c>
      <c r="AN51">
        <f t="shared" si="132"/>
        <v>26</v>
      </c>
      <c r="AO51">
        <f t="shared" si="133"/>
        <v>21</v>
      </c>
      <c r="AP51">
        <f t="shared" si="134"/>
        <v>35</v>
      </c>
      <c r="AQ51" s="14">
        <f t="shared" si="135"/>
        <v>1.263157894736842</v>
      </c>
      <c r="AR51" s="14">
        <f t="shared" si="136"/>
        <v>1.4736842105263157</v>
      </c>
      <c r="AU51" s="17">
        <v>10</v>
      </c>
      <c r="AV51" t="s">
        <v>30</v>
      </c>
      <c r="AW51" s="22" t="s">
        <v>578</v>
      </c>
      <c r="AX51">
        <f t="shared" si="95"/>
        <v>38</v>
      </c>
      <c r="AY51">
        <f t="shared" si="96"/>
        <v>14</v>
      </c>
      <c r="AZ51">
        <f t="shared" si="97"/>
        <v>10</v>
      </c>
      <c r="BA51">
        <f t="shared" si="98"/>
        <v>14</v>
      </c>
      <c r="BB51" s="5">
        <f t="shared" si="99"/>
        <v>38</v>
      </c>
      <c r="BC51" s="5">
        <f t="shared" si="100"/>
        <v>10</v>
      </c>
      <c r="BD51" s="5">
        <f t="shared" si="101"/>
        <v>4</v>
      </c>
      <c r="BE51" s="5">
        <f t="shared" si="102"/>
        <v>4</v>
      </c>
      <c r="BF51" s="5">
        <f t="shared" si="103"/>
        <v>6</v>
      </c>
      <c r="BG51">
        <f t="shared" si="104"/>
        <v>5</v>
      </c>
      <c r="BH51">
        <f t="shared" si="105"/>
        <v>9</v>
      </c>
      <c r="BI51">
        <f t="shared" si="106"/>
        <v>52</v>
      </c>
      <c r="BJ51">
        <f t="shared" si="107"/>
        <v>62</v>
      </c>
      <c r="BK51">
        <f t="shared" si="108"/>
        <v>59</v>
      </c>
      <c r="BL51">
        <f t="shared" si="109"/>
        <v>3</v>
      </c>
      <c r="BM51">
        <f t="shared" si="110"/>
        <v>34</v>
      </c>
      <c r="BN51">
        <f t="shared" si="111"/>
        <v>28</v>
      </c>
      <c r="BO51">
        <f t="shared" si="112"/>
        <v>23</v>
      </c>
      <c r="BP51">
        <f t="shared" si="113"/>
        <v>36</v>
      </c>
      <c r="BQ51" s="14">
        <f t="shared" si="114"/>
        <v>1.631578947368421</v>
      </c>
      <c r="BR51" s="14">
        <f t="shared" si="115"/>
        <v>1.5526315789473684</v>
      </c>
    </row>
    <row r="52" spans="1:70">
      <c r="A52" s="5" t="s">
        <v>576</v>
      </c>
      <c r="B52" t="s">
        <v>119</v>
      </c>
      <c r="C52" s="2" t="s">
        <v>31</v>
      </c>
      <c r="D52" s="3">
        <v>43728.833333333336</v>
      </c>
      <c r="E52" t="s">
        <v>58</v>
      </c>
      <c r="F52" t="s">
        <v>15</v>
      </c>
      <c r="G52" t="s">
        <v>472</v>
      </c>
      <c r="H52" t="s">
        <v>44</v>
      </c>
      <c r="I52">
        <v>1</v>
      </c>
      <c r="J52" s="9">
        <v>3</v>
      </c>
      <c r="K52">
        <f t="shared" si="1"/>
        <v>4</v>
      </c>
      <c r="L52" t="str">
        <f t="shared" si="0"/>
        <v>Away Win</v>
      </c>
      <c r="M52">
        <f t="shared" si="2"/>
        <v>0</v>
      </c>
      <c r="N52">
        <f t="shared" si="3"/>
        <v>1</v>
      </c>
      <c r="O52" s="12" t="b">
        <f t="shared" si="4"/>
        <v>0</v>
      </c>
      <c r="P52" s="12" t="str">
        <f t="shared" si="5"/>
        <v>Southampton Lose</v>
      </c>
      <c r="Q52" s="12" t="b">
        <f t="shared" si="6"/>
        <v>0</v>
      </c>
      <c r="R52" s="12" t="b">
        <f t="shared" si="7"/>
        <v>0</v>
      </c>
      <c r="S52" s="12" t="str">
        <f t="shared" si="8"/>
        <v>Bournemouth Win</v>
      </c>
      <c r="T52" s="12" t="b">
        <f t="shared" si="9"/>
        <v>0</v>
      </c>
      <c r="V52" t="s">
        <v>42</v>
      </c>
      <c r="W52" s="22" t="s">
        <v>578</v>
      </c>
      <c r="X52">
        <f t="shared" si="116"/>
        <v>38</v>
      </c>
      <c r="Y52">
        <f t="shared" si="117"/>
        <v>12</v>
      </c>
      <c r="Z52">
        <f t="shared" si="118"/>
        <v>15</v>
      </c>
      <c r="AA52">
        <f t="shared" si="119"/>
        <v>11</v>
      </c>
      <c r="AB52" s="5">
        <f t="shared" si="120"/>
        <v>38</v>
      </c>
      <c r="AC52" s="5">
        <f t="shared" si="121"/>
        <v>5</v>
      </c>
      <c r="AD52" s="5">
        <f t="shared" si="122"/>
        <v>7</v>
      </c>
      <c r="AE52" s="5">
        <f t="shared" si="123"/>
        <v>7</v>
      </c>
      <c r="AF52" s="5">
        <f t="shared" si="124"/>
        <v>8</v>
      </c>
      <c r="AG52">
        <f t="shared" si="125"/>
        <v>7</v>
      </c>
      <c r="AH52">
        <f t="shared" si="126"/>
        <v>4</v>
      </c>
      <c r="AI52">
        <f t="shared" si="127"/>
        <v>51</v>
      </c>
      <c r="AJ52">
        <f t="shared" si="128"/>
        <v>42</v>
      </c>
      <c r="AK52">
        <f t="shared" si="129"/>
        <v>44</v>
      </c>
      <c r="AL52">
        <f t="shared" si="130"/>
        <v>-2</v>
      </c>
      <c r="AM52">
        <f t="shared" si="131"/>
        <v>19</v>
      </c>
      <c r="AN52">
        <f t="shared" si="132"/>
        <v>23</v>
      </c>
      <c r="AO52">
        <f t="shared" si="133"/>
        <v>23</v>
      </c>
      <c r="AP52">
        <f t="shared" si="134"/>
        <v>21</v>
      </c>
      <c r="AQ52" s="14">
        <f t="shared" si="135"/>
        <v>1.1052631578947369</v>
      </c>
      <c r="AR52" s="14">
        <f t="shared" si="136"/>
        <v>1.1578947368421053</v>
      </c>
      <c r="AU52" s="17">
        <v>11</v>
      </c>
      <c r="AV52" t="s">
        <v>19</v>
      </c>
      <c r="AW52" s="22" t="s">
        <v>578</v>
      </c>
      <c r="AX52">
        <f t="shared" si="95"/>
        <v>38</v>
      </c>
      <c r="AY52">
        <f t="shared" si="96"/>
        <v>28</v>
      </c>
      <c r="AZ52">
        <f t="shared" si="97"/>
        <v>8</v>
      </c>
      <c r="BA52">
        <f t="shared" si="98"/>
        <v>2</v>
      </c>
      <c r="BB52" s="5">
        <f t="shared" si="99"/>
        <v>38</v>
      </c>
      <c r="BC52" s="5">
        <f t="shared" si="100"/>
        <v>15</v>
      </c>
      <c r="BD52" s="5">
        <f t="shared" si="101"/>
        <v>13</v>
      </c>
      <c r="BE52" s="5">
        <f t="shared" si="102"/>
        <v>4</v>
      </c>
      <c r="BF52" s="5">
        <f t="shared" si="103"/>
        <v>4</v>
      </c>
      <c r="BG52">
        <f t="shared" si="104"/>
        <v>0</v>
      </c>
      <c r="BH52">
        <f t="shared" si="105"/>
        <v>2</v>
      </c>
      <c r="BI52">
        <f t="shared" si="106"/>
        <v>92</v>
      </c>
      <c r="BJ52">
        <f t="shared" si="107"/>
        <v>94</v>
      </c>
      <c r="BK52">
        <f t="shared" si="108"/>
        <v>26</v>
      </c>
      <c r="BL52">
        <f t="shared" si="109"/>
        <v>68</v>
      </c>
      <c r="BM52">
        <f t="shared" si="110"/>
        <v>49</v>
      </c>
      <c r="BN52">
        <f t="shared" si="111"/>
        <v>45</v>
      </c>
      <c r="BO52">
        <f t="shared" si="112"/>
        <v>9</v>
      </c>
      <c r="BP52">
        <f t="shared" si="113"/>
        <v>17</v>
      </c>
      <c r="BQ52" s="14">
        <f t="shared" si="114"/>
        <v>2.4736842105263159</v>
      </c>
      <c r="BR52" s="14">
        <f t="shared" si="115"/>
        <v>0.68421052631578949</v>
      </c>
    </row>
    <row r="53" spans="1:70">
      <c r="A53" s="5" t="s">
        <v>576</v>
      </c>
      <c r="B53" t="s">
        <v>122</v>
      </c>
      <c r="C53" s="2" t="s">
        <v>31</v>
      </c>
      <c r="D53" s="3">
        <v>43729.520833333336</v>
      </c>
      <c r="E53" t="s">
        <v>65</v>
      </c>
      <c r="F53" t="s">
        <v>30</v>
      </c>
      <c r="G53" t="s">
        <v>33</v>
      </c>
      <c r="H53" t="s">
        <v>56</v>
      </c>
      <c r="I53">
        <v>2</v>
      </c>
      <c r="J53" s="9">
        <v>1</v>
      </c>
      <c r="K53">
        <f t="shared" si="1"/>
        <v>3</v>
      </c>
      <c r="L53" t="str">
        <f t="shared" si="0"/>
        <v>Home Win</v>
      </c>
      <c r="M53">
        <f t="shared" si="2"/>
        <v>1</v>
      </c>
      <c r="N53">
        <f t="shared" si="3"/>
        <v>0</v>
      </c>
      <c r="O53" s="12" t="str">
        <f t="shared" si="4"/>
        <v>Leicester Win</v>
      </c>
      <c r="P53" s="12" t="b">
        <f t="shared" si="5"/>
        <v>0</v>
      </c>
      <c r="Q53" s="12" t="b">
        <f t="shared" si="6"/>
        <v>0</v>
      </c>
      <c r="R53" s="12" t="b">
        <f t="shared" si="7"/>
        <v>0</v>
      </c>
      <c r="S53" s="12" t="b">
        <f t="shared" si="8"/>
        <v>0</v>
      </c>
      <c r="T53" s="12" t="str">
        <f t="shared" si="9"/>
        <v>Spurs Lose</v>
      </c>
      <c r="V53" s="16" t="s">
        <v>66</v>
      </c>
      <c r="W53" s="22" t="s">
        <v>578</v>
      </c>
      <c r="X53">
        <f t="shared" si="116"/>
        <v>38</v>
      </c>
      <c r="Y53">
        <f t="shared" si="117"/>
        <v>7</v>
      </c>
      <c r="Z53">
        <f t="shared" si="118"/>
        <v>14</v>
      </c>
      <c r="AA53">
        <f t="shared" si="119"/>
        <v>17</v>
      </c>
      <c r="AB53" s="5">
        <f t="shared" si="120"/>
        <v>38</v>
      </c>
      <c r="AC53" s="5">
        <f t="shared" si="121"/>
        <v>5</v>
      </c>
      <c r="AD53" s="5">
        <f t="shared" si="122"/>
        <v>2</v>
      </c>
      <c r="AE53" s="5">
        <f t="shared" si="123"/>
        <v>6</v>
      </c>
      <c r="AF53" s="5">
        <f t="shared" si="124"/>
        <v>8</v>
      </c>
      <c r="AG53">
        <f t="shared" si="125"/>
        <v>8</v>
      </c>
      <c r="AH53">
        <f t="shared" si="126"/>
        <v>9</v>
      </c>
      <c r="AI53" s="16">
        <f t="shared" si="127"/>
        <v>35</v>
      </c>
      <c r="AJ53">
        <f t="shared" si="128"/>
        <v>34</v>
      </c>
      <c r="AK53">
        <f t="shared" si="129"/>
        <v>53</v>
      </c>
      <c r="AL53">
        <f t="shared" si="130"/>
        <v>-19</v>
      </c>
      <c r="AM53">
        <f t="shared" si="131"/>
        <v>18</v>
      </c>
      <c r="AN53">
        <f t="shared" si="132"/>
        <v>16</v>
      </c>
      <c r="AO53">
        <f t="shared" si="133"/>
        <v>25</v>
      </c>
      <c r="AP53">
        <f t="shared" si="134"/>
        <v>28</v>
      </c>
      <c r="AQ53" s="14">
        <f t="shared" si="135"/>
        <v>0.89473684210526316</v>
      </c>
      <c r="AR53" s="14">
        <f t="shared" si="136"/>
        <v>1.3947368421052631</v>
      </c>
      <c r="AU53" s="17">
        <v>12</v>
      </c>
      <c r="AV53" t="s">
        <v>73</v>
      </c>
      <c r="AW53" s="22" t="s">
        <v>578</v>
      </c>
      <c r="AX53">
        <f t="shared" si="95"/>
        <v>38</v>
      </c>
      <c r="AY53">
        <f t="shared" si="96"/>
        <v>29</v>
      </c>
      <c r="AZ53">
        <f t="shared" si="97"/>
        <v>6</v>
      </c>
      <c r="BA53">
        <f t="shared" si="98"/>
        <v>3</v>
      </c>
      <c r="BB53" s="5">
        <f t="shared" si="99"/>
        <v>38</v>
      </c>
      <c r="BC53" s="5">
        <f t="shared" si="100"/>
        <v>15</v>
      </c>
      <c r="BD53" s="5">
        <f t="shared" si="101"/>
        <v>14</v>
      </c>
      <c r="BE53" s="5">
        <f t="shared" si="102"/>
        <v>2</v>
      </c>
      <c r="BF53" s="5">
        <f t="shared" si="103"/>
        <v>4</v>
      </c>
      <c r="BG53">
        <f t="shared" si="104"/>
        <v>2</v>
      </c>
      <c r="BH53">
        <f t="shared" si="105"/>
        <v>1</v>
      </c>
      <c r="BI53">
        <f t="shared" si="106"/>
        <v>93</v>
      </c>
      <c r="BJ53">
        <f t="shared" si="107"/>
        <v>99</v>
      </c>
      <c r="BK53">
        <f t="shared" si="108"/>
        <v>26</v>
      </c>
      <c r="BL53">
        <f t="shared" si="109"/>
        <v>73</v>
      </c>
      <c r="BM53">
        <f t="shared" si="110"/>
        <v>58</v>
      </c>
      <c r="BN53">
        <f t="shared" si="111"/>
        <v>41</v>
      </c>
      <c r="BO53">
        <f t="shared" si="112"/>
        <v>15</v>
      </c>
      <c r="BP53">
        <f t="shared" si="113"/>
        <v>11</v>
      </c>
      <c r="BQ53" s="14">
        <f t="shared" si="114"/>
        <v>2.6052631578947367</v>
      </c>
      <c r="BR53" s="14">
        <f t="shared" si="115"/>
        <v>0.68421052631578949</v>
      </c>
    </row>
    <row r="54" spans="1:70">
      <c r="A54" s="5" t="s">
        <v>576</v>
      </c>
      <c r="B54" t="s">
        <v>118</v>
      </c>
      <c r="C54" s="2" t="s">
        <v>31</v>
      </c>
      <c r="D54" s="3">
        <v>43729.625</v>
      </c>
      <c r="E54" t="s">
        <v>81</v>
      </c>
      <c r="F54" t="s">
        <v>66</v>
      </c>
      <c r="G54" t="s">
        <v>466</v>
      </c>
      <c r="H54" t="s">
        <v>98</v>
      </c>
      <c r="I54">
        <v>2</v>
      </c>
      <c r="J54" s="9">
        <v>0</v>
      </c>
      <c r="K54">
        <f t="shared" si="1"/>
        <v>2</v>
      </c>
      <c r="L54" t="str">
        <f t="shared" si="0"/>
        <v>Home Win</v>
      </c>
      <c r="M54">
        <f t="shared" si="2"/>
        <v>1</v>
      </c>
      <c r="N54">
        <f t="shared" si="3"/>
        <v>0</v>
      </c>
      <c r="O54" s="12" t="str">
        <f t="shared" si="4"/>
        <v>Burnley Win</v>
      </c>
      <c r="P54" s="12" t="b">
        <f t="shared" si="5"/>
        <v>0</v>
      </c>
      <c r="Q54" s="12" t="b">
        <f t="shared" si="6"/>
        <v>0</v>
      </c>
      <c r="R54" s="12" t="b">
        <f t="shared" si="7"/>
        <v>0</v>
      </c>
      <c r="S54" s="12" t="b">
        <f t="shared" si="8"/>
        <v>0</v>
      </c>
      <c r="T54" s="12" t="str">
        <f t="shared" si="9"/>
        <v>Norwich Lose</v>
      </c>
      <c r="V54" t="s">
        <v>43</v>
      </c>
      <c r="W54" s="22" t="s">
        <v>578</v>
      </c>
      <c r="X54">
        <f t="shared" si="116"/>
        <v>38</v>
      </c>
      <c r="Y54">
        <f t="shared" si="117"/>
        <v>21</v>
      </c>
      <c r="Z54">
        <f t="shared" si="118"/>
        <v>11</v>
      </c>
      <c r="AA54">
        <f t="shared" si="119"/>
        <v>6</v>
      </c>
      <c r="AB54" s="5">
        <f t="shared" si="120"/>
        <v>38</v>
      </c>
      <c r="AC54" s="5">
        <f t="shared" si="121"/>
        <v>9</v>
      </c>
      <c r="AD54" s="5">
        <f t="shared" si="122"/>
        <v>12</v>
      </c>
      <c r="AE54" s="5">
        <f t="shared" si="123"/>
        <v>7</v>
      </c>
      <c r="AF54" s="5">
        <f t="shared" si="124"/>
        <v>4</v>
      </c>
      <c r="AG54">
        <f t="shared" si="125"/>
        <v>3</v>
      </c>
      <c r="AH54">
        <f t="shared" si="126"/>
        <v>3</v>
      </c>
      <c r="AI54">
        <f t="shared" si="127"/>
        <v>74</v>
      </c>
      <c r="AJ54">
        <f t="shared" si="128"/>
        <v>76</v>
      </c>
      <c r="AK54">
        <f t="shared" si="129"/>
        <v>33</v>
      </c>
      <c r="AL54">
        <f t="shared" si="130"/>
        <v>43</v>
      </c>
      <c r="AM54">
        <f t="shared" si="131"/>
        <v>37</v>
      </c>
      <c r="AN54">
        <f t="shared" si="132"/>
        <v>39</v>
      </c>
      <c r="AO54">
        <f t="shared" si="133"/>
        <v>22</v>
      </c>
      <c r="AP54">
        <f t="shared" si="134"/>
        <v>11</v>
      </c>
      <c r="AQ54" s="14">
        <f t="shared" si="135"/>
        <v>2</v>
      </c>
      <c r="AR54" s="14">
        <f t="shared" si="136"/>
        <v>0.86842105263157898</v>
      </c>
      <c r="AU54" s="17">
        <v>13</v>
      </c>
      <c r="AV54" t="s">
        <v>53</v>
      </c>
      <c r="AW54" s="22" t="s">
        <v>578</v>
      </c>
      <c r="AX54">
        <f t="shared" si="95"/>
        <v>38</v>
      </c>
      <c r="AY54">
        <f t="shared" si="96"/>
        <v>16</v>
      </c>
      <c r="AZ54">
        <f t="shared" si="97"/>
        <v>10</v>
      </c>
      <c r="BA54">
        <f t="shared" si="98"/>
        <v>12</v>
      </c>
      <c r="BB54" s="5">
        <f t="shared" si="99"/>
        <v>38</v>
      </c>
      <c r="BC54" s="5">
        <f t="shared" si="100"/>
        <v>10</v>
      </c>
      <c r="BD54" s="5">
        <f t="shared" si="101"/>
        <v>6</v>
      </c>
      <c r="BE54" s="5">
        <f t="shared" si="102"/>
        <v>5</v>
      </c>
      <c r="BF54" s="5">
        <f t="shared" si="103"/>
        <v>5</v>
      </c>
      <c r="BG54">
        <f t="shared" si="104"/>
        <v>4</v>
      </c>
      <c r="BH54">
        <f t="shared" si="105"/>
        <v>8</v>
      </c>
      <c r="BI54">
        <f t="shared" si="106"/>
        <v>58</v>
      </c>
      <c r="BJ54">
        <f t="shared" si="107"/>
        <v>57</v>
      </c>
      <c r="BK54">
        <f t="shared" si="108"/>
        <v>57</v>
      </c>
      <c r="BL54">
        <f t="shared" si="109"/>
        <v>0</v>
      </c>
      <c r="BM54">
        <f t="shared" si="110"/>
        <v>32</v>
      </c>
      <c r="BN54">
        <f t="shared" si="111"/>
        <v>25</v>
      </c>
      <c r="BO54">
        <f t="shared" si="112"/>
        <v>22</v>
      </c>
      <c r="BP54">
        <f t="shared" si="113"/>
        <v>35</v>
      </c>
      <c r="BQ54" s="14">
        <f t="shared" si="114"/>
        <v>1.5</v>
      </c>
      <c r="BR54" s="14">
        <f t="shared" si="115"/>
        <v>1.5</v>
      </c>
    </row>
    <row r="55" spans="1:70">
      <c r="A55" s="5" t="s">
        <v>576</v>
      </c>
      <c r="B55" t="s">
        <v>120</v>
      </c>
      <c r="C55" s="2" t="s">
        <v>31</v>
      </c>
      <c r="D55" s="3">
        <v>43729.625</v>
      </c>
      <c r="E55" t="s">
        <v>47</v>
      </c>
      <c r="F55" t="s">
        <v>34</v>
      </c>
      <c r="G55" t="s">
        <v>38</v>
      </c>
      <c r="H55" t="s">
        <v>26</v>
      </c>
      <c r="I55">
        <v>0</v>
      </c>
      <c r="J55" s="9">
        <v>2</v>
      </c>
      <c r="K55">
        <f t="shared" si="1"/>
        <v>2</v>
      </c>
      <c r="L55" t="str">
        <f t="shared" si="0"/>
        <v>Away Win</v>
      </c>
      <c r="M55">
        <f t="shared" si="2"/>
        <v>0</v>
      </c>
      <c r="N55">
        <f t="shared" si="3"/>
        <v>1</v>
      </c>
      <c r="O55" s="12" t="b">
        <f t="shared" si="4"/>
        <v>0</v>
      </c>
      <c r="P55" s="12" t="str">
        <f t="shared" si="5"/>
        <v>Everton Lose</v>
      </c>
      <c r="Q55" s="12" t="b">
        <f t="shared" si="6"/>
        <v>0</v>
      </c>
      <c r="R55" s="12" t="b">
        <f t="shared" si="7"/>
        <v>0</v>
      </c>
      <c r="S55" s="12" t="str">
        <f t="shared" si="8"/>
        <v>Sheffield Utd Win</v>
      </c>
      <c r="T55" s="12" t="b">
        <f t="shared" si="9"/>
        <v>0</v>
      </c>
      <c r="V55" t="s">
        <v>14</v>
      </c>
      <c r="W55" s="22" t="s">
        <v>578</v>
      </c>
      <c r="X55">
        <f t="shared" si="116"/>
        <v>38</v>
      </c>
      <c r="Y55">
        <f t="shared" si="117"/>
        <v>11</v>
      </c>
      <c r="Z55">
        <f t="shared" si="118"/>
        <v>15</v>
      </c>
      <c r="AA55">
        <f t="shared" si="119"/>
        <v>12</v>
      </c>
      <c r="AB55" s="5">
        <f t="shared" si="120"/>
        <v>38</v>
      </c>
      <c r="AC55" s="5">
        <f t="shared" si="121"/>
        <v>7</v>
      </c>
      <c r="AD55" s="5">
        <f t="shared" si="122"/>
        <v>4</v>
      </c>
      <c r="AE55" s="5">
        <f t="shared" si="123"/>
        <v>8</v>
      </c>
      <c r="AF55" s="5">
        <f t="shared" si="124"/>
        <v>7</v>
      </c>
      <c r="AG55">
        <f t="shared" si="125"/>
        <v>4</v>
      </c>
      <c r="AH55">
        <f t="shared" si="126"/>
        <v>8</v>
      </c>
      <c r="AI55">
        <f t="shared" si="127"/>
        <v>48</v>
      </c>
      <c r="AJ55">
        <f t="shared" si="128"/>
        <v>50</v>
      </c>
      <c r="AK55">
        <f t="shared" si="129"/>
        <v>46</v>
      </c>
      <c r="AL55">
        <f t="shared" si="130"/>
        <v>4</v>
      </c>
      <c r="AM55">
        <f t="shared" si="131"/>
        <v>27</v>
      </c>
      <c r="AN55">
        <f t="shared" si="132"/>
        <v>23</v>
      </c>
      <c r="AO55">
        <f t="shared" si="133"/>
        <v>17</v>
      </c>
      <c r="AP55">
        <f t="shared" si="134"/>
        <v>29</v>
      </c>
      <c r="AQ55" s="14">
        <f t="shared" si="135"/>
        <v>1.3157894736842106</v>
      </c>
      <c r="AR55" s="14">
        <f t="shared" si="136"/>
        <v>1.2105263157894737</v>
      </c>
      <c r="AU55" s="17">
        <v>14</v>
      </c>
      <c r="AV55" t="s">
        <v>25</v>
      </c>
      <c r="AW55" s="22" t="s">
        <v>578</v>
      </c>
      <c r="AX55">
        <f t="shared" si="95"/>
        <v>38</v>
      </c>
      <c r="AY55">
        <f t="shared" si="96"/>
        <v>13</v>
      </c>
      <c r="AZ55">
        <f t="shared" si="97"/>
        <v>10</v>
      </c>
      <c r="BA55">
        <f t="shared" si="98"/>
        <v>15</v>
      </c>
      <c r="BB55" s="5">
        <f t="shared" si="99"/>
        <v>38</v>
      </c>
      <c r="BC55" s="5">
        <f t="shared" si="100"/>
        <v>8</v>
      </c>
      <c r="BD55" s="5">
        <f t="shared" si="101"/>
        <v>5</v>
      </c>
      <c r="BE55" s="5">
        <f t="shared" si="102"/>
        <v>6</v>
      </c>
      <c r="BF55" s="5">
        <f t="shared" si="103"/>
        <v>4</v>
      </c>
      <c r="BG55">
        <f t="shared" si="104"/>
        <v>5</v>
      </c>
      <c r="BH55">
        <f t="shared" si="105"/>
        <v>10</v>
      </c>
      <c r="BI55">
        <f t="shared" si="106"/>
        <v>49</v>
      </c>
      <c r="BJ55">
        <f t="shared" si="107"/>
        <v>44</v>
      </c>
      <c r="BK55">
        <f t="shared" si="108"/>
        <v>62</v>
      </c>
      <c r="BL55">
        <f t="shared" si="109"/>
        <v>-18</v>
      </c>
      <c r="BM55">
        <f t="shared" si="110"/>
        <v>26</v>
      </c>
      <c r="BN55">
        <f t="shared" si="111"/>
        <v>18</v>
      </c>
      <c r="BO55">
        <f t="shared" si="112"/>
        <v>27</v>
      </c>
      <c r="BP55">
        <f t="shared" si="113"/>
        <v>35</v>
      </c>
      <c r="BQ55" s="14">
        <f t="shared" si="114"/>
        <v>1.1578947368421053</v>
      </c>
      <c r="BR55" s="14">
        <f t="shared" si="115"/>
        <v>1.631578947368421</v>
      </c>
    </row>
    <row r="56" spans="1:70">
      <c r="A56" s="5" t="s">
        <v>576</v>
      </c>
      <c r="B56" t="s">
        <v>121</v>
      </c>
      <c r="C56" s="2" t="s">
        <v>31</v>
      </c>
      <c r="D56" s="3">
        <v>43729.625</v>
      </c>
      <c r="E56" t="s">
        <v>86</v>
      </c>
      <c r="F56" t="s">
        <v>73</v>
      </c>
      <c r="G56" t="s">
        <v>464</v>
      </c>
      <c r="H56" t="s">
        <v>476</v>
      </c>
      <c r="I56">
        <v>8</v>
      </c>
      <c r="J56" s="9">
        <v>0</v>
      </c>
      <c r="K56">
        <f t="shared" si="1"/>
        <v>8</v>
      </c>
      <c r="L56" t="str">
        <f t="shared" si="0"/>
        <v>Home Win</v>
      </c>
      <c r="M56">
        <f t="shared" si="2"/>
        <v>1</v>
      </c>
      <c r="N56">
        <f t="shared" si="3"/>
        <v>0</v>
      </c>
      <c r="O56" s="12" t="str">
        <f t="shared" si="4"/>
        <v>Man City Win</v>
      </c>
      <c r="P56" s="12" t="b">
        <f t="shared" si="5"/>
        <v>0</v>
      </c>
      <c r="Q56" s="12" t="b">
        <f t="shared" si="6"/>
        <v>0</v>
      </c>
      <c r="R56" s="12" t="b">
        <f t="shared" si="7"/>
        <v>0</v>
      </c>
      <c r="S56" s="12" t="b">
        <f t="shared" si="8"/>
        <v>0</v>
      </c>
      <c r="T56" s="12" t="str">
        <f t="shared" si="9"/>
        <v>Watford Lose</v>
      </c>
      <c r="V56" t="s">
        <v>34</v>
      </c>
      <c r="W56" s="22" t="s">
        <v>578</v>
      </c>
      <c r="X56">
        <f t="shared" si="116"/>
        <v>38</v>
      </c>
      <c r="Y56">
        <f t="shared" si="117"/>
        <v>11</v>
      </c>
      <c r="Z56">
        <f t="shared" si="118"/>
        <v>6</v>
      </c>
      <c r="AA56">
        <f t="shared" si="119"/>
        <v>21</v>
      </c>
      <c r="AB56" s="5">
        <f t="shared" si="120"/>
        <v>38</v>
      </c>
      <c r="AC56" s="5">
        <f t="shared" si="121"/>
        <v>9</v>
      </c>
      <c r="AD56" s="5">
        <f t="shared" si="122"/>
        <v>2</v>
      </c>
      <c r="AE56" s="5">
        <f t="shared" si="123"/>
        <v>2</v>
      </c>
      <c r="AF56" s="5">
        <f t="shared" si="124"/>
        <v>4</v>
      </c>
      <c r="AG56">
        <f t="shared" si="125"/>
        <v>8</v>
      </c>
      <c r="AH56">
        <f t="shared" si="126"/>
        <v>13</v>
      </c>
      <c r="AI56">
        <f t="shared" si="127"/>
        <v>39</v>
      </c>
      <c r="AJ56">
        <f t="shared" si="128"/>
        <v>43</v>
      </c>
      <c r="AK56">
        <f t="shared" si="129"/>
        <v>66</v>
      </c>
      <c r="AL56">
        <f t="shared" si="130"/>
        <v>-23</v>
      </c>
      <c r="AM56">
        <f t="shared" si="131"/>
        <v>27</v>
      </c>
      <c r="AN56">
        <f t="shared" si="132"/>
        <v>16</v>
      </c>
      <c r="AO56">
        <f t="shared" si="133"/>
        <v>25</v>
      </c>
      <c r="AP56">
        <f t="shared" si="134"/>
        <v>41</v>
      </c>
      <c r="AQ56" s="14">
        <f t="shared" si="135"/>
        <v>1.131578947368421</v>
      </c>
      <c r="AR56" s="14">
        <f t="shared" si="136"/>
        <v>1.736842105263158</v>
      </c>
      <c r="AU56" s="17">
        <v>15</v>
      </c>
      <c r="AV56" s="16" t="s">
        <v>466</v>
      </c>
      <c r="AW56" s="22" t="s">
        <v>578</v>
      </c>
      <c r="AX56">
        <f t="shared" si="95"/>
        <v>38</v>
      </c>
      <c r="AY56">
        <f t="shared" si="96"/>
        <v>5</v>
      </c>
      <c r="AZ56">
        <f t="shared" si="97"/>
        <v>7</v>
      </c>
      <c r="BA56">
        <f t="shared" si="98"/>
        <v>26</v>
      </c>
      <c r="BB56" s="5">
        <f t="shared" si="99"/>
        <v>38</v>
      </c>
      <c r="BC56" s="5">
        <f t="shared" si="100"/>
        <v>3</v>
      </c>
      <c r="BD56" s="5">
        <f t="shared" si="101"/>
        <v>2</v>
      </c>
      <c r="BE56" s="5">
        <f t="shared" si="102"/>
        <v>3</v>
      </c>
      <c r="BF56" s="5">
        <f t="shared" si="103"/>
        <v>4</v>
      </c>
      <c r="BG56">
        <f t="shared" si="104"/>
        <v>13</v>
      </c>
      <c r="BH56">
        <f t="shared" si="105"/>
        <v>13</v>
      </c>
      <c r="BI56" s="16">
        <f t="shared" si="106"/>
        <v>22</v>
      </c>
      <c r="BJ56">
        <f t="shared" si="107"/>
        <v>23</v>
      </c>
      <c r="BK56">
        <f t="shared" si="108"/>
        <v>84</v>
      </c>
      <c r="BL56">
        <f t="shared" si="109"/>
        <v>-61</v>
      </c>
      <c r="BM56">
        <f t="shared" si="110"/>
        <v>12</v>
      </c>
      <c r="BN56">
        <f t="shared" si="111"/>
        <v>11</v>
      </c>
      <c r="BO56">
        <f t="shared" si="112"/>
        <v>43</v>
      </c>
      <c r="BP56">
        <f t="shared" si="113"/>
        <v>41</v>
      </c>
      <c r="BQ56" s="14">
        <f t="shared" si="114"/>
        <v>0.60526315789473684</v>
      </c>
      <c r="BR56" s="14">
        <f t="shared" si="115"/>
        <v>2.2105263157894739</v>
      </c>
    </row>
    <row r="57" spans="1:70">
      <c r="A57" s="5" t="s">
        <v>576</v>
      </c>
      <c r="B57" t="s">
        <v>123</v>
      </c>
      <c r="C57" s="2" t="s">
        <v>31</v>
      </c>
      <c r="D57" s="3">
        <v>43729.729166666664</v>
      </c>
      <c r="E57" t="s">
        <v>61</v>
      </c>
      <c r="F57" t="s">
        <v>25</v>
      </c>
      <c r="G57" t="s">
        <v>42</v>
      </c>
      <c r="H57" t="s">
        <v>116</v>
      </c>
      <c r="I57">
        <v>0</v>
      </c>
      <c r="J57" s="9">
        <v>0</v>
      </c>
      <c r="K57">
        <f t="shared" si="1"/>
        <v>0</v>
      </c>
      <c r="L57" t="str">
        <f t="shared" si="0"/>
        <v>Draw</v>
      </c>
      <c r="M57">
        <f t="shared" si="2"/>
        <v>0</v>
      </c>
      <c r="N57">
        <f t="shared" si="3"/>
        <v>0</v>
      </c>
      <c r="O57" s="12" t="b">
        <f t="shared" si="4"/>
        <v>0</v>
      </c>
      <c r="P57" s="12" t="b">
        <f t="shared" si="5"/>
        <v>0</v>
      </c>
      <c r="Q57" s="12" t="str">
        <f t="shared" si="6"/>
        <v>Newcastle Draw</v>
      </c>
      <c r="R57" s="12" t="str">
        <f t="shared" si="7"/>
        <v>Brighton Draw</v>
      </c>
      <c r="S57" s="12" t="b">
        <f t="shared" si="8"/>
        <v>0</v>
      </c>
      <c r="T57" s="12" t="b">
        <f t="shared" si="9"/>
        <v>0</v>
      </c>
      <c r="V57" t="s">
        <v>20</v>
      </c>
      <c r="W57" s="22" t="s">
        <v>578</v>
      </c>
      <c r="X57">
        <f t="shared" si="116"/>
        <v>38</v>
      </c>
      <c r="Y57">
        <f t="shared" si="117"/>
        <v>9</v>
      </c>
      <c r="Z57">
        <f t="shared" si="118"/>
        <v>11</v>
      </c>
      <c r="AA57">
        <f t="shared" si="119"/>
        <v>18</v>
      </c>
      <c r="AB57" s="5">
        <f t="shared" si="120"/>
        <v>38</v>
      </c>
      <c r="AC57" s="5">
        <f t="shared" si="121"/>
        <v>4</v>
      </c>
      <c r="AD57" s="5">
        <f t="shared" si="122"/>
        <v>5</v>
      </c>
      <c r="AE57" s="5">
        <f t="shared" si="123"/>
        <v>6</v>
      </c>
      <c r="AF57" s="5">
        <f t="shared" si="124"/>
        <v>5</v>
      </c>
      <c r="AG57">
        <f t="shared" si="125"/>
        <v>9</v>
      </c>
      <c r="AH57">
        <f t="shared" si="126"/>
        <v>9</v>
      </c>
      <c r="AI57">
        <f t="shared" si="127"/>
        <v>38</v>
      </c>
      <c r="AJ57">
        <f t="shared" si="128"/>
        <v>42</v>
      </c>
      <c r="AK57">
        <f t="shared" si="129"/>
        <v>79</v>
      </c>
      <c r="AL57">
        <f t="shared" si="130"/>
        <v>-37</v>
      </c>
      <c r="AM57">
        <f t="shared" si="131"/>
        <v>19</v>
      </c>
      <c r="AN57">
        <f t="shared" si="132"/>
        <v>23</v>
      </c>
      <c r="AO57">
        <f t="shared" si="133"/>
        <v>38</v>
      </c>
      <c r="AP57">
        <f t="shared" si="134"/>
        <v>41</v>
      </c>
      <c r="AQ57" s="14">
        <f t="shared" si="135"/>
        <v>1.1052631578947369</v>
      </c>
      <c r="AR57" s="14">
        <f t="shared" si="136"/>
        <v>2.0789473684210527</v>
      </c>
      <c r="AU57" s="17">
        <v>16</v>
      </c>
      <c r="AV57" t="s">
        <v>15</v>
      </c>
      <c r="AW57" s="22" t="s">
        <v>578</v>
      </c>
      <c r="AX57">
        <f t="shared" si="95"/>
        <v>38</v>
      </c>
      <c r="AY57">
        <f t="shared" si="96"/>
        <v>9</v>
      </c>
      <c r="AZ57">
        <f t="shared" si="97"/>
        <v>13</v>
      </c>
      <c r="BA57">
        <f t="shared" si="98"/>
        <v>16</v>
      </c>
      <c r="BB57" s="5">
        <f t="shared" si="99"/>
        <v>38</v>
      </c>
      <c r="BC57" s="5">
        <f t="shared" si="100"/>
        <v>6</v>
      </c>
      <c r="BD57" s="5">
        <f t="shared" si="101"/>
        <v>3</v>
      </c>
      <c r="BE57" s="5">
        <f t="shared" si="102"/>
        <v>7</v>
      </c>
      <c r="BF57" s="5">
        <f t="shared" si="103"/>
        <v>6</v>
      </c>
      <c r="BG57">
        <f t="shared" si="104"/>
        <v>6</v>
      </c>
      <c r="BH57">
        <f t="shared" si="105"/>
        <v>10</v>
      </c>
      <c r="BI57">
        <f t="shared" si="106"/>
        <v>40</v>
      </c>
      <c r="BJ57">
        <f t="shared" si="107"/>
        <v>43</v>
      </c>
      <c r="BK57">
        <f t="shared" si="108"/>
        <v>67</v>
      </c>
      <c r="BL57">
        <f t="shared" si="109"/>
        <v>-24</v>
      </c>
      <c r="BM57">
        <f t="shared" si="110"/>
        <v>23</v>
      </c>
      <c r="BN57">
        <f t="shared" si="111"/>
        <v>20</v>
      </c>
      <c r="BO57">
        <f t="shared" si="112"/>
        <v>24</v>
      </c>
      <c r="BP57">
        <f t="shared" si="113"/>
        <v>43</v>
      </c>
      <c r="BQ57" s="14">
        <f t="shared" si="114"/>
        <v>1.131578947368421</v>
      </c>
      <c r="BR57" s="14">
        <f t="shared" si="115"/>
        <v>1.763157894736842</v>
      </c>
    </row>
    <row r="58" spans="1:70">
      <c r="A58" s="5" t="s">
        <v>576</v>
      </c>
      <c r="B58" t="s">
        <v>127</v>
      </c>
      <c r="C58" s="2" t="s">
        <v>31</v>
      </c>
      <c r="D58" s="3">
        <v>43730.583333333336</v>
      </c>
      <c r="E58" t="s">
        <v>13</v>
      </c>
      <c r="F58" t="s">
        <v>14</v>
      </c>
      <c r="G58" t="s">
        <v>39</v>
      </c>
      <c r="H58" t="s">
        <v>84</v>
      </c>
      <c r="I58">
        <v>1</v>
      </c>
      <c r="J58" s="9">
        <v>1</v>
      </c>
      <c r="K58">
        <f t="shared" si="1"/>
        <v>2</v>
      </c>
      <c r="L58" t="str">
        <f t="shared" si="0"/>
        <v>Draw</v>
      </c>
      <c r="M58">
        <f t="shared" si="2"/>
        <v>0</v>
      </c>
      <c r="N58">
        <f t="shared" si="3"/>
        <v>0</v>
      </c>
      <c r="O58" s="12" t="b">
        <f t="shared" si="4"/>
        <v>0</v>
      </c>
      <c r="P58" s="12" t="b">
        <f t="shared" si="5"/>
        <v>0</v>
      </c>
      <c r="Q58" s="12" t="str">
        <f t="shared" si="6"/>
        <v>Crystal Palace Draw</v>
      </c>
      <c r="R58" s="12" t="str">
        <f t="shared" si="7"/>
        <v>Wolves Draw</v>
      </c>
      <c r="S58" s="12" t="b">
        <f t="shared" si="8"/>
        <v>0</v>
      </c>
      <c r="T58" s="12" t="b">
        <f t="shared" si="9"/>
        <v>0</v>
      </c>
      <c r="V58" t="s">
        <v>30</v>
      </c>
      <c r="W58" s="22" t="s">
        <v>578</v>
      </c>
      <c r="X58">
        <f t="shared" si="116"/>
        <v>38</v>
      </c>
      <c r="Y58">
        <f t="shared" si="117"/>
        <v>14</v>
      </c>
      <c r="Z58">
        <f t="shared" si="118"/>
        <v>10</v>
      </c>
      <c r="AA58">
        <f t="shared" si="119"/>
        <v>14</v>
      </c>
      <c r="AB58" s="5">
        <f t="shared" si="120"/>
        <v>38</v>
      </c>
      <c r="AC58" s="5">
        <f t="shared" si="121"/>
        <v>10</v>
      </c>
      <c r="AD58" s="5">
        <f t="shared" si="122"/>
        <v>4</v>
      </c>
      <c r="AE58" s="5">
        <f t="shared" si="123"/>
        <v>4</v>
      </c>
      <c r="AF58" s="5">
        <f t="shared" si="124"/>
        <v>6</v>
      </c>
      <c r="AG58">
        <f t="shared" si="125"/>
        <v>5</v>
      </c>
      <c r="AH58">
        <f t="shared" si="126"/>
        <v>9</v>
      </c>
      <c r="AI58">
        <f t="shared" si="127"/>
        <v>52</v>
      </c>
      <c r="AJ58">
        <f t="shared" si="128"/>
        <v>62</v>
      </c>
      <c r="AK58">
        <f t="shared" si="129"/>
        <v>59</v>
      </c>
      <c r="AL58">
        <f t="shared" si="130"/>
        <v>3</v>
      </c>
      <c r="AM58">
        <f t="shared" si="131"/>
        <v>34</v>
      </c>
      <c r="AN58">
        <f t="shared" si="132"/>
        <v>28</v>
      </c>
      <c r="AO58">
        <f t="shared" si="133"/>
        <v>23</v>
      </c>
      <c r="AP58">
        <f t="shared" si="134"/>
        <v>36</v>
      </c>
      <c r="AQ58" s="14">
        <f t="shared" si="135"/>
        <v>1.631578947368421</v>
      </c>
      <c r="AR58" s="14">
        <f t="shared" si="136"/>
        <v>1.5526315789473684</v>
      </c>
      <c r="AU58" s="17">
        <v>17</v>
      </c>
      <c r="AV58" t="s">
        <v>33</v>
      </c>
      <c r="AW58" s="22" t="s">
        <v>578</v>
      </c>
      <c r="AX58">
        <f t="shared" si="95"/>
        <v>38</v>
      </c>
      <c r="AY58">
        <f t="shared" si="96"/>
        <v>22</v>
      </c>
      <c r="AZ58">
        <f t="shared" si="97"/>
        <v>5</v>
      </c>
      <c r="BA58">
        <f t="shared" si="98"/>
        <v>11</v>
      </c>
      <c r="BB58" s="5">
        <f t="shared" si="99"/>
        <v>38</v>
      </c>
      <c r="BC58" s="5">
        <f t="shared" si="100"/>
        <v>13</v>
      </c>
      <c r="BD58" s="5">
        <f t="shared" si="101"/>
        <v>9</v>
      </c>
      <c r="BE58" s="5">
        <f t="shared" si="102"/>
        <v>1</v>
      </c>
      <c r="BF58" s="5">
        <f t="shared" si="103"/>
        <v>4</v>
      </c>
      <c r="BG58">
        <f t="shared" si="104"/>
        <v>5</v>
      </c>
      <c r="BH58">
        <f t="shared" si="105"/>
        <v>6</v>
      </c>
      <c r="BI58">
        <f t="shared" si="106"/>
        <v>71</v>
      </c>
      <c r="BJ58">
        <f t="shared" si="107"/>
        <v>69</v>
      </c>
      <c r="BK58">
        <f t="shared" si="108"/>
        <v>40</v>
      </c>
      <c r="BL58">
        <f t="shared" si="109"/>
        <v>29</v>
      </c>
      <c r="BM58">
        <f t="shared" si="110"/>
        <v>38</v>
      </c>
      <c r="BN58">
        <f t="shared" si="111"/>
        <v>31</v>
      </c>
      <c r="BO58">
        <f t="shared" si="112"/>
        <v>19</v>
      </c>
      <c r="BP58">
        <f t="shared" si="113"/>
        <v>21</v>
      </c>
      <c r="BQ58" s="14">
        <f t="shared" si="114"/>
        <v>1.8157894736842106</v>
      </c>
      <c r="BR58" s="14">
        <f t="shared" si="115"/>
        <v>1.0526315789473684</v>
      </c>
    </row>
    <row r="59" spans="1:70">
      <c r="A59" s="5" t="s">
        <v>576</v>
      </c>
      <c r="B59" t="s">
        <v>124</v>
      </c>
      <c r="C59" s="2" t="s">
        <v>31</v>
      </c>
      <c r="D59" s="3">
        <v>43730.583333333336</v>
      </c>
      <c r="E59" t="s">
        <v>23</v>
      </c>
      <c r="F59" t="s">
        <v>24</v>
      </c>
      <c r="G59" t="s">
        <v>53</v>
      </c>
      <c r="H59" t="s">
        <v>98</v>
      </c>
      <c r="I59">
        <v>2</v>
      </c>
      <c r="J59" s="9">
        <v>0</v>
      </c>
      <c r="K59">
        <f t="shared" si="1"/>
        <v>2</v>
      </c>
      <c r="L59" t="str">
        <f t="shared" si="0"/>
        <v>Home Win</v>
      </c>
      <c r="M59">
        <f t="shared" si="2"/>
        <v>1</v>
      </c>
      <c r="N59">
        <f t="shared" si="3"/>
        <v>0</v>
      </c>
      <c r="O59" s="12" t="str">
        <f t="shared" si="4"/>
        <v>West Ham Win</v>
      </c>
      <c r="P59" s="12" t="b">
        <f t="shared" si="5"/>
        <v>0</v>
      </c>
      <c r="Q59" s="12" t="b">
        <f t="shared" si="6"/>
        <v>0</v>
      </c>
      <c r="R59" s="12" t="b">
        <f t="shared" si="7"/>
        <v>0</v>
      </c>
      <c r="S59" s="12" t="b">
        <f t="shared" si="8"/>
        <v>0</v>
      </c>
      <c r="T59" s="12" t="str">
        <f t="shared" si="9"/>
        <v>Man Utd Lose</v>
      </c>
      <c r="V59" t="s">
        <v>19</v>
      </c>
      <c r="W59" s="22" t="s">
        <v>578</v>
      </c>
      <c r="X59">
        <f t="shared" si="116"/>
        <v>38</v>
      </c>
      <c r="Y59">
        <f t="shared" si="117"/>
        <v>28</v>
      </c>
      <c r="Z59">
        <f t="shared" si="118"/>
        <v>8</v>
      </c>
      <c r="AA59">
        <f t="shared" si="119"/>
        <v>2</v>
      </c>
      <c r="AB59" s="5">
        <f t="shared" si="120"/>
        <v>38</v>
      </c>
      <c r="AC59" s="5">
        <f t="shared" si="121"/>
        <v>15</v>
      </c>
      <c r="AD59" s="5">
        <f t="shared" si="122"/>
        <v>13</v>
      </c>
      <c r="AE59" s="5">
        <f t="shared" si="123"/>
        <v>4</v>
      </c>
      <c r="AF59" s="5">
        <f t="shared" si="124"/>
        <v>4</v>
      </c>
      <c r="AG59">
        <f t="shared" si="125"/>
        <v>0</v>
      </c>
      <c r="AH59">
        <f t="shared" si="126"/>
        <v>2</v>
      </c>
      <c r="AI59">
        <f t="shared" si="127"/>
        <v>92</v>
      </c>
      <c r="AJ59">
        <f t="shared" si="128"/>
        <v>94</v>
      </c>
      <c r="AK59">
        <f t="shared" si="129"/>
        <v>26</v>
      </c>
      <c r="AL59">
        <f t="shared" si="130"/>
        <v>68</v>
      </c>
      <c r="AM59">
        <f t="shared" si="131"/>
        <v>49</v>
      </c>
      <c r="AN59">
        <f t="shared" si="132"/>
        <v>45</v>
      </c>
      <c r="AO59">
        <f t="shared" si="133"/>
        <v>9</v>
      </c>
      <c r="AP59">
        <f t="shared" si="134"/>
        <v>17</v>
      </c>
      <c r="AQ59" s="14">
        <f t="shared" si="135"/>
        <v>2.4736842105263159</v>
      </c>
      <c r="AR59" s="14">
        <f t="shared" si="136"/>
        <v>0.68421052631578949</v>
      </c>
      <c r="AU59" s="17">
        <v>18</v>
      </c>
      <c r="AV59" s="16" t="s">
        <v>464</v>
      </c>
      <c r="AW59" s="22" t="s">
        <v>578</v>
      </c>
      <c r="AX59">
        <f t="shared" si="95"/>
        <v>38</v>
      </c>
      <c r="AY59">
        <f t="shared" si="96"/>
        <v>6</v>
      </c>
      <c r="AZ59">
        <f t="shared" si="97"/>
        <v>5</v>
      </c>
      <c r="BA59">
        <f t="shared" si="98"/>
        <v>27</v>
      </c>
      <c r="BB59" s="5">
        <f t="shared" si="99"/>
        <v>38</v>
      </c>
      <c r="BC59" s="5">
        <f t="shared" si="100"/>
        <v>2</v>
      </c>
      <c r="BD59" s="5">
        <f t="shared" si="101"/>
        <v>4</v>
      </c>
      <c r="BE59" s="5">
        <f t="shared" si="102"/>
        <v>2</v>
      </c>
      <c r="BF59" s="5">
        <f t="shared" si="103"/>
        <v>3</v>
      </c>
      <c r="BG59">
        <f t="shared" si="104"/>
        <v>15</v>
      </c>
      <c r="BH59">
        <f t="shared" si="105"/>
        <v>12</v>
      </c>
      <c r="BI59" s="16">
        <f t="shared" si="106"/>
        <v>23</v>
      </c>
      <c r="BJ59">
        <f t="shared" si="107"/>
        <v>34</v>
      </c>
      <c r="BK59">
        <f t="shared" si="108"/>
        <v>77</v>
      </c>
      <c r="BL59">
        <f t="shared" si="109"/>
        <v>-43</v>
      </c>
      <c r="BM59">
        <f t="shared" si="110"/>
        <v>17</v>
      </c>
      <c r="BN59">
        <f t="shared" si="111"/>
        <v>17</v>
      </c>
      <c r="BO59">
        <f t="shared" si="112"/>
        <v>46</v>
      </c>
      <c r="BP59">
        <f t="shared" si="113"/>
        <v>31</v>
      </c>
      <c r="BQ59" s="14">
        <f t="shared" si="114"/>
        <v>0.89473684210526316</v>
      </c>
      <c r="BR59" s="14">
        <f t="shared" si="115"/>
        <v>2.0263157894736841</v>
      </c>
    </row>
    <row r="60" spans="1:70">
      <c r="A60" s="5" t="s">
        <v>576</v>
      </c>
      <c r="B60" t="s">
        <v>125</v>
      </c>
      <c r="C60" s="2" t="s">
        <v>31</v>
      </c>
      <c r="D60" s="3">
        <v>43730.6875</v>
      </c>
      <c r="E60" t="s">
        <v>55</v>
      </c>
      <c r="F60" t="s">
        <v>10</v>
      </c>
      <c r="G60" t="s">
        <v>70</v>
      </c>
      <c r="H60" t="s">
        <v>267</v>
      </c>
      <c r="I60">
        <v>3</v>
      </c>
      <c r="J60" s="9">
        <v>2</v>
      </c>
      <c r="K60">
        <f t="shared" si="1"/>
        <v>5</v>
      </c>
      <c r="L60" t="str">
        <f t="shared" si="0"/>
        <v>Home Win</v>
      </c>
      <c r="M60">
        <f t="shared" si="2"/>
        <v>1</v>
      </c>
      <c r="N60">
        <f t="shared" si="3"/>
        <v>0</v>
      </c>
      <c r="O60" s="12" t="str">
        <f t="shared" si="4"/>
        <v>Arsenal Win</v>
      </c>
      <c r="P60" s="12" t="b">
        <f t="shared" si="5"/>
        <v>0</v>
      </c>
      <c r="Q60" s="12" t="b">
        <f t="shared" si="6"/>
        <v>0</v>
      </c>
      <c r="R60" s="12" t="b">
        <f t="shared" si="7"/>
        <v>0</v>
      </c>
      <c r="S60" s="12" t="b">
        <f t="shared" si="8"/>
        <v>0</v>
      </c>
      <c r="T60" s="12" t="str">
        <f t="shared" si="9"/>
        <v>Aston Villa Lose</v>
      </c>
      <c r="V60" t="s">
        <v>73</v>
      </c>
      <c r="W60" s="22" t="s">
        <v>578</v>
      </c>
      <c r="X60">
        <f t="shared" si="116"/>
        <v>38</v>
      </c>
      <c r="Y60">
        <f t="shared" si="117"/>
        <v>29</v>
      </c>
      <c r="Z60">
        <f t="shared" si="118"/>
        <v>6</v>
      </c>
      <c r="AA60">
        <f t="shared" si="119"/>
        <v>3</v>
      </c>
      <c r="AB60" s="5">
        <f t="shared" si="120"/>
        <v>38</v>
      </c>
      <c r="AC60" s="5">
        <f t="shared" si="121"/>
        <v>15</v>
      </c>
      <c r="AD60" s="5">
        <f t="shared" si="122"/>
        <v>14</v>
      </c>
      <c r="AE60" s="5">
        <f t="shared" si="123"/>
        <v>2</v>
      </c>
      <c r="AF60" s="5">
        <f t="shared" si="124"/>
        <v>4</v>
      </c>
      <c r="AG60">
        <f t="shared" si="125"/>
        <v>2</v>
      </c>
      <c r="AH60">
        <f t="shared" si="126"/>
        <v>1</v>
      </c>
      <c r="AI60">
        <f t="shared" si="127"/>
        <v>93</v>
      </c>
      <c r="AJ60">
        <f t="shared" si="128"/>
        <v>99</v>
      </c>
      <c r="AK60">
        <f t="shared" si="129"/>
        <v>26</v>
      </c>
      <c r="AL60">
        <f t="shared" si="130"/>
        <v>73</v>
      </c>
      <c r="AM60">
        <f t="shared" si="131"/>
        <v>58</v>
      </c>
      <c r="AN60">
        <f t="shared" si="132"/>
        <v>41</v>
      </c>
      <c r="AO60">
        <f t="shared" si="133"/>
        <v>15</v>
      </c>
      <c r="AP60">
        <f t="shared" si="134"/>
        <v>11</v>
      </c>
      <c r="AQ60" s="14">
        <f t="shared" si="135"/>
        <v>2.6052631578947367</v>
      </c>
      <c r="AR60" s="14">
        <f t="shared" si="136"/>
        <v>0.68421052631578949</v>
      </c>
      <c r="AU60" s="17">
        <v>19</v>
      </c>
      <c r="AV60" t="s">
        <v>24</v>
      </c>
      <c r="AW60" s="22" t="s">
        <v>578</v>
      </c>
      <c r="AX60">
        <f t="shared" si="95"/>
        <v>38</v>
      </c>
      <c r="AY60">
        <f t="shared" si="96"/>
        <v>16</v>
      </c>
      <c r="AZ60">
        <f t="shared" si="97"/>
        <v>8</v>
      </c>
      <c r="BA60">
        <f t="shared" si="98"/>
        <v>14</v>
      </c>
      <c r="BB60" s="5">
        <f t="shared" si="99"/>
        <v>38</v>
      </c>
      <c r="BC60" s="5">
        <f t="shared" si="100"/>
        <v>9</v>
      </c>
      <c r="BD60" s="5">
        <f t="shared" si="101"/>
        <v>7</v>
      </c>
      <c r="BE60" s="5">
        <f t="shared" si="102"/>
        <v>5</v>
      </c>
      <c r="BF60" s="5">
        <f t="shared" si="103"/>
        <v>3</v>
      </c>
      <c r="BG60">
        <f t="shared" si="104"/>
        <v>5</v>
      </c>
      <c r="BH60">
        <f t="shared" si="105"/>
        <v>9</v>
      </c>
      <c r="BI60">
        <f t="shared" si="106"/>
        <v>56</v>
      </c>
      <c r="BJ60">
        <f t="shared" si="107"/>
        <v>60</v>
      </c>
      <c r="BK60">
        <f t="shared" si="108"/>
        <v>51</v>
      </c>
      <c r="BL60">
        <f t="shared" si="109"/>
        <v>9</v>
      </c>
      <c r="BM60">
        <f t="shared" si="110"/>
        <v>33</v>
      </c>
      <c r="BN60">
        <f t="shared" si="111"/>
        <v>27</v>
      </c>
      <c r="BO60">
        <f t="shared" si="112"/>
        <v>26</v>
      </c>
      <c r="BP60">
        <f t="shared" si="113"/>
        <v>25</v>
      </c>
      <c r="BQ60" s="14">
        <f t="shared" si="114"/>
        <v>1.5789473684210527</v>
      </c>
      <c r="BR60" s="14">
        <f t="shared" si="115"/>
        <v>1.3421052631578947</v>
      </c>
    </row>
    <row r="61" spans="1:70">
      <c r="A61" s="5" t="s">
        <v>576</v>
      </c>
      <c r="B61" t="s">
        <v>126</v>
      </c>
      <c r="C61" s="2" t="s">
        <v>31</v>
      </c>
      <c r="D61" s="3">
        <v>43730.6875</v>
      </c>
      <c r="E61" t="s">
        <v>63</v>
      </c>
      <c r="F61" t="s">
        <v>43</v>
      </c>
      <c r="G61" t="s">
        <v>19</v>
      </c>
      <c r="H61" t="s">
        <v>77</v>
      </c>
      <c r="I61">
        <v>1</v>
      </c>
      <c r="J61" s="9">
        <v>2</v>
      </c>
      <c r="K61">
        <f t="shared" si="1"/>
        <v>3</v>
      </c>
      <c r="L61" t="str">
        <f t="shared" si="0"/>
        <v>Away Win</v>
      </c>
      <c r="M61">
        <f t="shared" si="2"/>
        <v>0</v>
      </c>
      <c r="N61">
        <f t="shared" si="3"/>
        <v>1</v>
      </c>
      <c r="O61" s="12" t="b">
        <f t="shared" si="4"/>
        <v>0</v>
      </c>
      <c r="P61" s="12" t="str">
        <f t="shared" si="5"/>
        <v>Chelsea Lose</v>
      </c>
      <c r="Q61" s="12" t="b">
        <f t="shared" si="6"/>
        <v>0</v>
      </c>
      <c r="R61" s="12" t="b">
        <f t="shared" si="7"/>
        <v>0</v>
      </c>
      <c r="S61" s="12" t="str">
        <f t="shared" si="8"/>
        <v>Liverpool Win</v>
      </c>
      <c r="T61" s="12" t="b">
        <f t="shared" si="9"/>
        <v>0</v>
      </c>
      <c r="V61" t="s">
        <v>53</v>
      </c>
      <c r="W61" s="22" t="s">
        <v>578</v>
      </c>
      <c r="X61">
        <f t="shared" si="116"/>
        <v>38</v>
      </c>
      <c r="Y61">
        <f t="shared" si="117"/>
        <v>16</v>
      </c>
      <c r="Z61">
        <f t="shared" si="118"/>
        <v>10</v>
      </c>
      <c r="AA61">
        <f t="shared" si="119"/>
        <v>12</v>
      </c>
      <c r="AB61" s="5">
        <f t="shared" si="120"/>
        <v>38</v>
      </c>
      <c r="AC61" s="5">
        <f t="shared" si="121"/>
        <v>10</v>
      </c>
      <c r="AD61" s="5">
        <f t="shared" si="122"/>
        <v>6</v>
      </c>
      <c r="AE61" s="5">
        <f t="shared" si="123"/>
        <v>5</v>
      </c>
      <c r="AF61" s="5">
        <f t="shared" si="124"/>
        <v>5</v>
      </c>
      <c r="AG61">
        <f t="shared" si="125"/>
        <v>4</v>
      </c>
      <c r="AH61">
        <f t="shared" si="126"/>
        <v>8</v>
      </c>
      <c r="AI61">
        <f t="shared" si="127"/>
        <v>58</v>
      </c>
      <c r="AJ61">
        <f t="shared" si="128"/>
        <v>57</v>
      </c>
      <c r="AK61">
        <f t="shared" si="129"/>
        <v>57</v>
      </c>
      <c r="AL61">
        <f t="shared" si="130"/>
        <v>0</v>
      </c>
      <c r="AM61">
        <f t="shared" si="131"/>
        <v>32</v>
      </c>
      <c r="AN61">
        <f t="shared" si="132"/>
        <v>25</v>
      </c>
      <c r="AO61">
        <f t="shared" si="133"/>
        <v>22</v>
      </c>
      <c r="AP61">
        <f t="shared" si="134"/>
        <v>35</v>
      </c>
      <c r="AQ61" s="14">
        <f t="shared" si="135"/>
        <v>1.5</v>
      </c>
      <c r="AR61" s="14">
        <f t="shared" si="136"/>
        <v>1.5</v>
      </c>
      <c r="AU61" s="17">
        <v>20</v>
      </c>
      <c r="AV61" t="s">
        <v>39</v>
      </c>
      <c r="AW61" s="22" t="s">
        <v>578</v>
      </c>
      <c r="AX61">
        <f t="shared" si="95"/>
        <v>38</v>
      </c>
      <c r="AY61">
        <f t="shared" si="96"/>
        <v>15</v>
      </c>
      <c r="AZ61">
        <f t="shared" si="97"/>
        <v>6</v>
      </c>
      <c r="BA61">
        <f t="shared" si="98"/>
        <v>17</v>
      </c>
      <c r="BB61" s="5">
        <f t="shared" si="99"/>
        <v>38</v>
      </c>
      <c r="BC61" s="5">
        <f t="shared" si="100"/>
        <v>7</v>
      </c>
      <c r="BD61" s="5">
        <f t="shared" si="101"/>
        <v>8</v>
      </c>
      <c r="BE61" s="5">
        <f t="shared" si="102"/>
        <v>3</v>
      </c>
      <c r="BF61" s="5">
        <f t="shared" si="103"/>
        <v>3</v>
      </c>
      <c r="BG61">
        <f t="shared" si="104"/>
        <v>9</v>
      </c>
      <c r="BH61">
        <f t="shared" si="105"/>
        <v>8</v>
      </c>
      <c r="BI61">
        <f t="shared" si="106"/>
        <v>51</v>
      </c>
      <c r="BJ61">
        <f t="shared" si="107"/>
        <v>38</v>
      </c>
      <c r="BK61">
        <f t="shared" si="108"/>
        <v>43</v>
      </c>
      <c r="BL61">
        <f t="shared" si="109"/>
        <v>-5</v>
      </c>
      <c r="BM61">
        <f t="shared" si="110"/>
        <v>20</v>
      </c>
      <c r="BN61">
        <f t="shared" si="111"/>
        <v>18</v>
      </c>
      <c r="BO61">
        <f t="shared" si="112"/>
        <v>25</v>
      </c>
      <c r="BP61">
        <f t="shared" si="113"/>
        <v>18</v>
      </c>
      <c r="BQ61" s="14">
        <f t="shared" si="114"/>
        <v>1</v>
      </c>
      <c r="BR61" s="14">
        <f t="shared" si="115"/>
        <v>1.131578947368421</v>
      </c>
    </row>
    <row r="62" spans="1:70">
      <c r="A62" s="5" t="s">
        <v>576</v>
      </c>
      <c r="B62" t="s">
        <v>129</v>
      </c>
      <c r="C62" s="2" t="s">
        <v>27</v>
      </c>
      <c r="D62" s="3">
        <v>43736.520833333336</v>
      </c>
      <c r="E62" t="s">
        <v>37</v>
      </c>
      <c r="F62" t="s">
        <v>38</v>
      </c>
      <c r="G62" t="s">
        <v>19</v>
      </c>
      <c r="H62" t="s">
        <v>35</v>
      </c>
      <c r="I62">
        <v>0</v>
      </c>
      <c r="J62" s="9">
        <v>1</v>
      </c>
      <c r="K62">
        <f t="shared" si="1"/>
        <v>1</v>
      </c>
      <c r="L62" t="str">
        <f t="shared" si="0"/>
        <v>Away Win</v>
      </c>
      <c r="M62">
        <f t="shared" si="2"/>
        <v>0</v>
      </c>
      <c r="N62">
        <f t="shared" si="3"/>
        <v>1</v>
      </c>
      <c r="O62" s="12" t="b">
        <f t="shared" si="4"/>
        <v>0</v>
      </c>
      <c r="P62" s="12" t="str">
        <f t="shared" si="5"/>
        <v>Sheffield Utd Lose</v>
      </c>
      <c r="Q62" s="12" t="b">
        <f t="shared" si="6"/>
        <v>0</v>
      </c>
      <c r="R62" s="12" t="b">
        <f t="shared" si="7"/>
        <v>0</v>
      </c>
      <c r="S62" s="12" t="str">
        <f t="shared" si="8"/>
        <v>Liverpool Win</v>
      </c>
      <c r="T62" s="12" t="b">
        <f t="shared" si="9"/>
        <v>0</v>
      </c>
      <c r="V62" t="s">
        <v>25</v>
      </c>
      <c r="W62" s="22" t="s">
        <v>578</v>
      </c>
      <c r="X62">
        <f t="shared" si="116"/>
        <v>38</v>
      </c>
      <c r="Y62">
        <f t="shared" si="117"/>
        <v>13</v>
      </c>
      <c r="Z62">
        <f t="shared" si="118"/>
        <v>10</v>
      </c>
      <c r="AA62">
        <f t="shared" si="119"/>
        <v>15</v>
      </c>
      <c r="AB62" s="5">
        <f t="shared" si="120"/>
        <v>38</v>
      </c>
      <c r="AC62" s="5">
        <f t="shared" si="121"/>
        <v>8</v>
      </c>
      <c r="AD62" s="5">
        <f t="shared" si="122"/>
        <v>5</v>
      </c>
      <c r="AE62" s="5">
        <f t="shared" si="123"/>
        <v>6</v>
      </c>
      <c r="AF62" s="5">
        <f t="shared" si="124"/>
        <v>4</v>
      </c>
      <c r="AG62">
        <f t="shared" si="125"/>
        <v>5</v>
      </c>
      <c r="AH62">
        <f t="shared" si="126"/>
        <v>10</v>
      </c>
      <c r="AI62">
        <f t="shared" si="127"/>
        <v>49</v>
      </c>
      <c r="AJ62">
        <f t="shared" si="128"/>
        <v>44</v>
      </c>
      <c r="AK62">
        <f t="shared" si="129"/>
        <v>62</v>
      </c>
      <c r="AL62">
        <f t="shared" si="130"/>
        <v>-18</v>
      </c>
      <c r="AM62">
        <f t="shared" si="131"/>
        <v>26</v>
      </c>
      <c r="AN62">
        <f t="shared" si="132"/>
        <v>18</v>
      </c>
      <c r="AO62">
        <f t="shared" si="133"/>
        <v>27</v>
      </c>
      <c r="AP62">
        <f t="shared" si="134"/>
        <v>35</v>
      </c>
      <c r="AQ62" s="14">
        <f t="shared" si="135"/>
        <v>1.1578947368421053</v>
      </c>
      <c r="AR62" s="14">
        <f t="shared" si="136"/>
        <v>1.631578947368421</v>
      </c>
      <c r="AU62" s="17">
        <v>1</v>
      </c>
      <c r="AV62" s="5" t="s">
        <v>10</v>
      </c>
      <c r="AW62" s="23" t="s">
        <v>579</v>
      </c>
      <c r="AX62" s="17">
        <f>SUM(AY62:BA62)</f>
        <v>18</v>
      </c>
      <c r="AY62">
        <f>SUM(BC62:BD62)</f>
        <v>15</v>
      </c>
      <c r="AZ62">
        <f>SUM(BE62:BF62)</f>
        <v>2</v>
      </c>
      <c r="BA62">
        <f>SUM(BG62:BH62)</f>
        <v>1</v>
      </c>
      <c r="BB62" s="17">
        <f>SUM(AY62:BA62)</f>
        <v>18</v>
      </c>
      <c r="BC62" s="5">
        <f>COUNTIF($O$1142:$O$1521,AV62 &amp; " Win")</f>
        <v>7</v>
      </c>
      <c r="BD62" s="5">
        <f>COUNTIF($S$1142:$S$1521,AV62 &amp;" Win")</f>
        <v>8</v>
      </c>
      <c r="BE62" s="5">
        <f>COUNTIF($Q$1142:$Q$1521,AV62 &amp; " Draw")</f>
        <v>1</v>
      </c>
      <c r="BF62" s="5">
        <f>COUNTIF($R$1142:$R$1521,AV62 &amp;" Draw")</f>
        <v>1</v>
      </c>
      <c r="BG62">
        <f>COUNTIF($P$1142:$P$1521,AV62 &amp; " lose")</f>
        <v>0</v>
      </c>
      <c r="BH62">
        <f>COUNTIF($T$1142:$T$1521,AV62 &amp; " lose")</f>
        <v>1</v>
      </c>
      <c r="BI62">
        <f>(AY62*3)+(AZ62)</f>
        <v>47</v>
      </c>
      <c r="BJ62">
        <f>BM62+BN62</f>
        <v>42</v>
      </c>
      <c r="BK62">
        <f>BO62+BP62</f>
        <v>14</v>
      </c>
      <c r="BL62">
        <f>BJ62-BK62</f>
        <v>28</v>
      </c>
      <c r="BM62">
        <f>SUMIF($F$1142:$F$1521,AV62,$I$1142:$I$1521)</f>
        <v>22</v>
      </c>
      <c r="BN62">
        <f>SUMIF($G$1142:$G$1521,AV62,$J$1142:$J$1521)</f>
        <v>20</v>
      </c>
      <c r="BO62">
        <f>SUMIF($F$1142:$F$1521,AV62,$J$1142:$J$1521)</f>
        <v>8</v>
      </c>
      <c r="BP62">
        <f>SUMIF($G$1142:$G$1521,AV62,$I$1142:$I$1521)</f>
        <v>6</v>
      </c>
      <c r="BQ62" s="14">
        <f>BJ62/38</f>
        <v>1.1052631578947369</v>
      </c>
      <c r="BR62" s="14">
        <f>BK62/38</f>
        <v>0.36842105263157893</v>
      </c>
    </row>
    <row r="63" spans="1:70">
      <c r="A63" s="5" t="s">
        <v>576</v>
      </c>
      <c r="B63" t="s">
        <v>132</v>
      </c>
      <c r="C63" s="2" t="s">
        <v>27</v>
      </c>
      <c r="D63" s="3">
        <v>43736.625</v>
      </c>
      <c r="E63" t="s">
        <v>471</v>
      </c>
      <c r="F63" t="s">
        <v>472</v>
      </c>
      <c r="G63" t="s">
        <v>24</v>
      </c>
      <c r="H63" t="s">
        <v>106</v>
      </c>
      <c r="I63">
        <v>2</v>
      </c>
      <c r="J63" s="9">
        <v>2</v>
      </c>
      <c r="K63">
        <f t="shared" si="1"/>
        <v>4</v>
      </c>
      <c r="L63" t="str">
        <f t="shared" si="0"/>
        <v>Draw</v>
      </c>
      <c r="M63">
        <f t="shared" si="2"/>
        <v>0</v>
      </c>
      <c r="N63">
        <f t="shared" si="3"/>
        <v>0</v>
      </c>
      <c r="O63" s="12" t="b">
        <f t="shared" si="4"/>
        <v>0</v>
      </c>
      <c r="P63" s="12" t="b">
        <f t="shared" si="5"/>
        <v>0</v>
      </c>
      <c r="Q63" s="12" t="str">
        <f t="shared" si="6"/>
        <v>Bournemouth Draw</v>
      </c>
      <c r="R63" s="12" t="str">
        <f t="shared" si="7"/>
        <v>West Ham Draw</v>
      </c>
      <c r="S63" s="12" t="b">
        <f t="shared" si="8"/>
        <v>0</v>
      </c>
      <c r="T63" s="12" t="b">
        <f t="shared" si="9"/>
        <v>0</v>
      </c>
      <c r="V63" s="16" t="s">
        <v>466</v>
      </c>
      <c r="W63" s="22" t="s">
        <v>578</v>
      </c>
      <c r="X63">
        <f t="shared" si="116"/>
        <v>38</v>
      </c>
      <c r="Y63">
        <f t="shared" si="117"/>
        <v>5</v>
      </c>
      <c r="Z63">
        <f t="shared" si="118"/>
        <v>7</v>
      </c>
      <c r="AA63">
        <f t="shared" si="119"/>
        <v>26</v>
      </c>
      <c r="AB63" s="5">
        <f t="shared" si="120"/>
        <v>38</v>
      </c>
      <c r="AC63" s="5">
        <f t="shared" si="121"/>
        <v>3</v>
      </c>
      <c r="AD63" s="5">
        <f t="shared" si="122"/>
        <v>2</v>
      </c>
      <c r="AE63" s="5">
        <f t="shared" si="123"/>
        <v>3</v>
      </c>
      <c r="AF63" s="5">
        <f t="shared" si="124"/>
        <v>4</v>
      </c>
      <c r="AG63">
        <f t="shared" si="125"/>
        <v>13</v>
      </c>
      <c r="AH63">
        <f t="shared" si="126"/>
        <v>13</v>
      </c>
      <c r="AI63" s="16">
        <f t="shared" si="127"/>
        <v>22</v>
      </c>
      <c r="AJ63">
        <f t="shared" si="128"/>
        <v>23</v>
      </c>
      <c r="AK63">
        <f t="shared" si="129"/>
        <v>84</v>
      </c>
      <c r="AL63">
        <f t="shared" si="130"/>
        <v>-61</v>
      </c>
      <c r="AM63">
        <f t="shared" si="131"/>
        <v>12</v>
      </c>
      <c r="AN63">
        <f t="shared" si="132"/>
        <v>11</v>
      </c>
      <c r="AO63">
        <f t="shared" si="133"/>
        <v>43</v>
      </c>
      <c r="AP63">
        <f t="shared" si="134"/>
        <v>41</v>
      </c>
      <c r="AQ63" s="14">
        <f t="shared" si="135"/>
        <v>0.60526315789473684</v>
      </c>
      <c r="AR63" s="14">
        <f t="shared" si="136"/>
        <v>2.2105263157894739</v>
      </c>
      <c r="AU63" s="17">
        <v>2</v>
      </c>
      <c r="AV63" t="s">
        <v>70</v>
      </c>
      <c r="AW63" s="23" t="s">
        <v>579</v>
      </c>
      <c r="AX63" s="17">
        <f t="shared" ref="AX63:AX81" si="137">SUM(AY63:BA63)</f>
        <v>19</v>
      </c>
      <c r="AY63">
        <f t="shared" ref="AY63:AY81" si="138">SUM(BC63:BD63)</f>
        <v>7</v>
      </c>
      <c r="AZ63">
        <f t="shared" ref="AZ63:AZ81" si="139">SUM(BE63:BF63)</f>
        <v>4</v>
      </c>
      <c r="BA63">
        <f t="shared" ref="BA63:BA81" si="140">SUM(BG63:BH63)</f>
        <v>8</v>
      </c>
      <c r="BB63" s="17">
        <f t="shared" ref="BB63:BB81" si="141">SUM(AY63:BA63)</f>
        <v>19</v>
      </c>
      <c r="BC63" s="5">
        <f t="shared" ref="BC63:BC81" si="142">COUNTIF($O$1142:$O$1521,AV63 &amp; " Win")</f>
        <v>5</v>
      </c>
      <c r="BD63" s="5">
        <f t="shared" ref="BD63:BD81" si="143">COUNTIF($S$1142:$S$1521,AV63 &amp;" Win")</f>
        <v>2</v>
      </c>
      <c r="BE63" s="5">
        <f t="shared" ref="BE63:BE81" si="144">COUNTIF($Q$1142:$Q$1521,AV63 &amp; " Draw")</f>
        <v>2</v>
      </c>
      <c r="BF63" s="5">
        <f t="shared" ref="BF63:BF81" si="145">COUNTIF($R$1142:$R$1521,AV63 &amp;" Draw")</f>
        <v>2</v>
      </c>
      <c r="BG63">
        <f t="shared" ref="BG63:BG81" si="146">COUNTIF($P$1142:$P$1521,AV63 &amp; " lose")</f>
        <v>3</v>
      </c>
      <c r="BH63">
        <f t="shared" ref="BH63:BH81" si="147">COUNTIF($T$1142:$T$1521,AV63 &amp; " lose")</f>
        <v>5</v>
      </c>
      <c r="BI63">
        <f t="shared" ref="BI63:BI81" si="148">(AY63*3)+(AZ63)</f>
        <v>25</v>
      </c>
      <c r="BJ63">
        <f t="shared" ref="BJ63:BJ81" si="149">BM63+BN63</f>
        <v>22</v>
      </c>
      <c r="BK63">
        <f t="shared" ref="BK63:BK81" si="150">BO63+BP63</f>
        <v>27</v>
      </c>
      <c r="BL63">
        <f t="shared" ref="BL63:BL81" si="151">BJ63-BK63</f>
        <v>-5</v>
      </c>
      <c r="BM63">
        <f t="shared" ref="BM63:BM81" si="152">SUMIF($F$1142:$F$1521,AV63,$I$1142:$I$1521)</f>
        <v>15</v>
      </c>
      <c r="BN63">
        <f t="shared" ref="BN63:BN81" si="153">SUMIF($G$1142:$G$1521,AV63,$J$1142:$J$1521)</f>
        <v>7</v>
      </c>
      <c r="BO63">
        <f t="shared" ref="BO63:BO81" si="154">SUMIF($F$1142:$F$1521,AV63,$J$1142:$J$1521)</f>
        <v>11</v>
      </c>
      <c r="BP63">
        <f t="shared" ref="BP63:BP81" si="155">SUMIF($G$1142:$G$1521,AV63,$I$1142:$I$1521)</f>
        <v>16</v>
      </c>
      <c r="BQ63" s="14">
        <f t="shared" ref="BQ63:BQ81" si="156">BJ63/38</f>
        <v>0.57894736842105265</v>
      </c>
      <c r="BR63" s="14">
        <f t="shared" ref="BR63:BR81" si="157">BK63/38</f>
        <v>0.71052631578947367</v>
      </c>
    </row>
    <row r="64" spans="1:70">
      <c r="A64" s="5" t="s">
        <v>576</v>
      </c>
      <c r="B64" t="s">
        <v>130</v>
      </c>
      <c r="C64" s="2" t="s">
        <v>27</v>
      </c>
      <c r="D64" s="3">
        <v>43736.625</v>
      </c>
      <c r="E64" t="s">
        <v>69</v>
      </c>
      <c r="F64" t="s">
        <v>70</v>
      </c>
      <c r="G64" t="s">
        <v>66</v>
      </c>
      <c r="H64" t="s">
        <v>106</v>
      </c>
      <c r="I64">
        <v>2</v>
      </c>
      <c r="J64" s="9">
        <v>2</v>
      </c>
      <c r="K64">
        <f t="shared" si="1"/>
        <v>4</v>
      </c>
      <c r="L64" t="str">
        <f t="shared" si="0"/>
        <v>Draw</v>
      </c>
      <c r="M64">
        <f t="shared" si="2"/>
        <v>0</v>
      </c>
      <c r="N64">
        <f t="shared" si="3"/>
        <v>0</v>
      </c>
      <c r="O64" s="12" t="b">
        <f t="shared" si="4"/>
        <v>0</v>
      </c>
      <c r="P64" s="12" t="b">
        <f t="shared" si="5"/>
        <v>0</v>
      </c>
      <c r="Q64" s="12" t="str">
        <f t="shared" si="6"/>
        <v>Aston Villa Draw</v>
      </c>
      <c r="R64" s="12" t="str">
        <f t="shared" si="7"/>
        <v>Burnley Draw</v>
      </c>
      <c r="S64" s="12" t="b">
        <f t="shared" si="8"/>
        <v>0</v>
      </c>
      <c r="T64" s="12" t="b">
        <f t="shared" si="9"/>
        <v>0</v>
      </c>
      <c r="V64" t="s">
        <v>15</v>
      </c>
      <c r="W64" s="22" t="s">
        <v>578</v>
      </c>
      <c r="X64">
        <f t="shared" si="116"/>
        <v>38</v>
      </c>
      <c r="Y64">
        <f t="shared" si="117"/>
        <v>9</v>
      </c>
      <c r="Z64">
        <f t="shared" si="118"/>
        <v>13</v>
      </c>
      <c r="AA64">
        <f t="shared" si="119"/>
        <v>16</v>
      </c>
      <c r="AB64" s="5">
        <f t="shared" si="120"/>
        <v>38</v>
      </c>
      <c r="AC64" s="5">
        <f t="shared" si="121"/>
        <v>6</v>
      </c>
      <c r="AD64" s="5">
        <f t="shared" si="122"/>
        <v>3</v>
      </c>
      <c r="AE64" s="5">
        <f t="shared" si="123"/>
        <v>7</v>
      </c>
      <c r="AF64" s="5">
        <f t="shared" si="124"/>
        <v>6</v>
      </c>
      <c r="AG64">
        <f t="shared" si="125"/>
        <v>6</v>
      </c>
      <c r="AH64">
        <f t="shared" si="126"/>
        <v>10</v>
      </c>
      <c r="AI64">
        <f t="shared" si="127"/>
        <v>40</v>
      </c>
      <c r="AJ64">
        <f t="shared" si="128"/>
        <v>43</v>
      </c>
      <c r="AK64">
        <f t="shared" si="129"/>
        <v>67</v>
      </c>
      <c r="AL64">
        <f t="shared" si="130"/>
        <v>-24</v>
      </c>
      <c r="AM64">
        <f t="shared" si="131"/>
        <v>23</v>
      </c>
      <c r="AN64">
        <f t="shared" si="132"/>
        <v>20</v>
      </c>
      <c r="AO64">
        <f t="shared" si="133"/>
        <v>24</v>
      </c>
      <c r="AP64">
        <f t="shared" si="134"/>
        <v>43</v>
      </c>
      <c r="AQ64" s="14">
        <f t="shared" si="135"/>
        <v>1.131578947368421</v>
      </c>
      <c r="AR64" s="14">
        <f t="shared" si="136"/>
        <v>1.763157894736842</v>
      </c>
      <c r="AU64" s="17">
        <v>3</v>
      </c>
      <c r="AV64" t="s">
        <v>472</v>
      </c>
      <c r="AW64" s="23" t="s">
        <v>579</v>
      </c>
      <c r="AX64" s="17">
        <f t="shared" si="137"/>
        <v>19</v>
      </c>
      <c r="AY64">
        <f t="shared" si="138"/>
        <v>4</v>
      </c>
      <c r="AZ64">
        <f t="shared" si="139"/>
        <v>4</v>
      </c>
      <c r="BA64">
        <f t="shared" si="140"/>
        <v>11</v>
      </c>
      <c r="BB64" s="17">
        <f t="shared" si="141"/>
        <v>19</v>
      </c>
      <c r="BC64" s="5">
        <f t="shared" si="142"/>
        <v>3</v>
      </c>
      <c r="BD64" s="5">
        <f t="shared" si="143"/>
        <v>1</v>
      </c>
      <c r="BE64" s="5">
        <f t="shared" si="144"/>
        <v>2</v>
      </c>
      <c r="BF64" s="5">
        <f t="shared" si="145"/>
        <v>2</v>
      </c>
      <c r="BG64">
        <f t="shared" si="146"/>
        <v>4</v>
      </c>
      <c r="BH64">
        <f t="shared" si="147"/>
        <v>7</v>
      </c>
      <c r="BI64">
        <f t="shared" si="148"/>
        <v>16</v>
      </c>
      <c r="BJ64">
        <f t="shared" si="149"/>
        <v>18</v>
      </c>
      <c r="BK64">
        <f t="shared" si="150"/>
        <v>41</v>
      </c>
      <c r="BL64">
        <f t="shared" si="151"/>
        <v>-23</v>
      </c>
      <c r="BM64">
        <f t="shared" si="152"/>
        <v>9</v>
      </c>
      <c r="BN64">
        <f t="shared" si="153"/>
        <v>9</v>
      </c>
      <c r="BO64">
        <f t="shared" si="154"/>
        <v>10</v>
      </c>
      <c r="BP64">
        <f t="shared" si="155"/>
        <v>31</v>
      </c>
      <c r="BQ64" s="14">
        <f t="shared" si="156"/>
        <v>0.47368421052631576</v>
      </c>
      <c r="BR64" s="14">
        <f t="shared" si="157"/>
        <v>1.0789473684210527</v>
      </c>
    </row>
    <row r="65" spans="1:70">
      <c r="A65" s="5" t="s">
        <v>576</v>
      </c>
      <c r="B65" t="s">
        <v>137</v>
      </c>
      <c r="C65" s="2" t="s">
        <v>27</v>
      </c>
      <c r="D65" s="3">
        <v>43736.625</v>
      </c>
      <c r="E65" t="s">
        <v>63</v>
      </c>
      <c r="F65" t="s">
        <v>43</v>
      </c>
      <c r="G65" t="s">
        <v>42</v>
      </c>
      <c r="H65" t="s">
        <v>98</v>
      </c>
      <c r="I65">
        <v>2</v>
      </c>
      <c r="J65" s="9">
        <v>0</v>
      </c>
      <c r="K65">
        <f t="shared" si="1"/>
        <v>2</v>
      </c>
      <c r="L65" t="str">
        <f t="shared" si="0"/>
        <v>Home Win</v>
      </c>
      <c r="M65">
        <f t="shared" si="2"/>
        <v>1</v>
      </c>
      <c r="N65">
        <f t="shared" si="3"/>
        <v>0</v>
      </c>
      <c r="O65" s="12" t="str">
        <f t="shared" si="4"/>
        <v>Chelsea Win</v>
      </c>
      <c r="P65" s="12" t="b">
        <f t="shared" si="5"/>
        <v>0</v>
      </c>
      <c r="Q65" s="12" t="b">
        <f t="shared" si="6"/>
        <v>0</v>
      </c>
      <c r="R65" s="12" t="b">
        <f t="shared" si="7"/>
        <v>0</v>
      </c>
      <c r="S65" s="12" t="b">
        <f t="shared" si="8"/>
        <v>0</v>
      </c>
      <c r="T65" s="12" t="str">
        <f t="shared" si="9"/>
        <v>Brighton Lose</v>
      </c>
      <c r="V65" t="s">
        <v>33</v>
      </c>
      <c r="W65" s="22" t="s">
        <v>578</v>
      </c>
      <c r="X65">
        <f t="shared" si="116"/>
        <v>38</v>
      </c>
      <c r="Y65">
        <f t="shared" si="117"/>
        <v>22</v>
      </c>
      <c r="Z65">
        <f t="shared" si="118"/>
        <v>5</v>
      </c>
      <c r="AA65">
        <f t="shared" si="119"/>
        <v>11</v>
      </c>
      <c r="AB65" s="5">
        <f t="shared" si="120"/>
        <v>38</v>
      </c>
      <c r="AC65" s="5">
        <f t="shared" si="121"/>
        <v>13</v>
      </c>
      <c r="AD65" s="5">
        <f t="shared" si="122"/>
        <v>9</v>
      </c>
      <c r="AE65" s="5">
        <f t="shared" si="123"/>
        <v>1</v>
      </c>
      <c r="AF65" s="5">
        <f t="shared" si="124"/>
        <v>4</v>
      </c>
      <c r="AG65">
        <f t="shared" si="125"/>
        <v>5</v>
      </c>
      <c r="AH65">
        <f t="shared" si="126"/>
        <v>6</v>
      </c>
      <c r="AI65">
        <f t="shared" si="127"/>
        <v>71</v>
      </c>
      <c r="AJ65">
        <f t="shared" si="128"/>
        <v>69</v>
      </c>
      <c r="AK65">
        <f t="shared" si="129"/>
        <v>40</v>
      </c>
      <c r="AL65">
        <f t="shared" si="130"/>
        <v>29</v>
      </c>
      <c r="AM65">
        <f t="shared" si="131"/>
        <v>38</v>
      </c>
      <c r="AN65">
        <f t="shared" si="132"/>
        <v>31</v>
      </c>
      <c r="AO65">
        <f t="shared" si="133"/>
        <v>19</v>
      </c>
      <c r="AP65">
        <f t="shared" si="134"/>
        <v>21</v>
      </c>
      <c r="AQ65" s="14">
        <f t="shared" si="135"/>
        <v>1.8157894736842106</v>
      </c>
      <c r="AR65" s="14">
        <f t="shared" si="136"/>
        <v>1.0526315789473684</v>
      </c>
      <c r="AU65" s="17">
        <v>4</v>
      </c>
      <c r="AV65" t="s">
        <v>461</v>
      </c>
      <c r="AW65" s="23" t="s">
        <v>579</v>
      </c>
      <c r="AX65" s="17">
        <f t="shared" si="137"/>
        <v>19</v>
      </c>
      <c r="AY65">
        <f t="shared" si="138"/>
        <v>7</v>
      </c>
      <c r="AZ65">
        <f t="shared" si="139"/>
        <v>8</v>
      </c>
      <c r="BA65">
        <f t="shared" si="140"/>
        <v>4</v>
      </c>
      <c r="BB65" s="17">
        <f t="shared" si="141"/>
        <v>19</v>
      </c>
      <c r="BC65" s="5">
        <f t="shared" si="142"/>
        <v>5</v>
      </c>
      <c r="BD65" s="5">
        <f t="shared" si="143"/>
        <v>2</v>
      </c>
      <c r="BE65" s="5">
        <f t="shared" si="144"/>
        <v>4</v>
      </c>
      <c r="BF65" s="5">
        <f t="shared" si="145"/>
        <v>4</v>
      </c>
      <c r="BG65">
        <f t="shared" si="146"/>
        <v>1</v>
      </c>
      <c r="BH65">
        <f t="shared" si="147"/>
        <v>3</v>
      </c>
      <c r="BI65">
        <f t="shared" si="148"/>
        <v>29</v>
      </c>
      <c r="BJ65">
        <f t="shared" si="149"/>
        <v>32</v>
      </c>
      <c r="BK65">
        <f t="shared" si="150"/>
        <v>28</v>
      </c>
      <c r="BL65">
        <f t="shared" si="151"/>
        <v>4</v>
      </c>
      <c r="BM65">
        <f t="shared" si="152"/>
        <v>20</v>
      </c>
      <c r="BN65">
        <f t="shared" si="153"/>
        <v>12</v>
      </c>
      <c r="BO65">
        <f t="shared" si="154"/>
        <v>10</v>
      </c>
      <c r="BP65">
        <f t="shared" si="155"/>
        <v>18</v>
      </c>
      <c r="BQ65" s="14">
        <f t="shared" si="156"/>
        <v>0.84210526315789469</v>
      </c>
      <c r="BR65" s="14">
        <f t="shared" si="157"/>
        <v>0.73684210526315785</v>
      </c>
    </row>
    <row r="66" spans="1:70">
      <c r="A66" s="5" t="s">
        <v>576</v>
      </c>
      <c r="B66" t="s">
        <v>138</v>
      </c>
      <c r="C66" s="2" t="s">
        <v>27</v>
      </c>
      <c r="D66" s="3">
        <v>43736.625</v>
      </c>
      <c r="E66" t="s">
        <v>13</v>
      </c>
      <c r="F66" t="s">
        <v>14</v>
      </c>
      <c r="G66" t="s">
        <v>466</v>
      </c>
      <c r="H66" t="s">
        <v>98</v>
      </c>
      <c r="I66">
        <v>2</v>
      </c>
      <c r="J66" s="9">
        <v>0</v>
      </c>
      <c r="K66">
        <f t="shared" si="1"/>
        <v>2</v>
      </c>
      <c r="L66" t="str">
        <f t="shared" ref="L66:L129" si="158">IF(ISBLANK(H66),"Not Played",IF(I66&gt;J66,"Home Win",IF(I66&lt;J66,"Away Win",IF(I66=J66,"Draw"))))</f>
        <v>Home Win</v>
      </c>
      <c r="M66">
        <f t="shared" si="2"/>
        <v>1</v>
      </c>
      <c r="N66">
        <f t="shared" si="3"/>
        <v>0</v>
      </c>
      <c r="O66" s="12" t="str">
        <f t="shared" si="4"/>
        <v>Crystal Palace Win</v>
      </c>
      <c r="P66" s="12" t="b">
        <f t="shared" si="5"/>
        <v>0</v>
      </c>
      <c r="Q66" s="12" t="b">
        <f t="shared" si="6"/>
        <v>0</v>
      </c>
      <c r="R66" s="12" t="b">
        <f t="shared" si="7"/>
        <v>0</v>
      </c>
      <c r="S66" s="12" t="b">
        <f t="shared" si="8"/>
        <v>0</v>
      </c>
      <c r="T66" s="12" t="str">
        <f t="shared" si="9"/>
        <v>Norwich Lose</v>
      </c>
      <c r="V66" s="16" t="s">
        <v>464</v>
      </c>
      <c r="W66" s="22" t="s">
        <v>578</v>
      </c>
      <c r="X66">
        <f t="shared" si="116"/>
        <v>38</v>
      </c>
      <c r="Y66">
        <f t="shared" si="117"/>
        <v>6</v>
      </c>
      <c r="Z66">
        <f t="shared" si="118"/>
        <v>5</v>
      </c>
      <c r="AA66">
        <f t="shared" si="119"/>
        <v>27</v>
      </c>
      <c r="AB66" s="5">
        <f t="shared" si="120"/>
        <v>38</v>
      </c>
      <c r="AC66" s="5">
        <f t="shared" si="121"/>
        <v>2</v>
      </c>
      <c r="AD66" s="5">
        <f t="shared" si="122"/>
        <v>4</v>
      </c>
      <c r="AE66" s="5">
        <f t="shared" si="123"/>
        <v>2</v>
      </c>
      <c r="AF66" s="5">
        <f t="shared" si="124"/>
        <v>3</v>
      </c>
      <c r="AG66">
        <f t="shared" si="125"/>
        <v>15</v>
      </c>
      <c r="AH66">
        <f t="shared" si="126"/>
        <v>12</v>
      </c>
      <c r="AI66" s="16">
        <f t="shared" si="127"/>
        <v>23</v>
      </c>
      <c r="AJ66">
        <f t="shared" si="128"/>
        <v>34</v>
      </c>
      <c r="AK66">
        <f t="shared" si="129"/>
        <v>77</v>
      </c>
      <c r="AL66">
        <f t="shared" si="130"/>
        <v>-43</v>
      </c>
      <c r="AM66">
        <f t="shared" si="131"/>
        <v>17</v>
      </c>
      <c r="AN66">
        <f t="shared" si="132"/>
        <v>17</v>
      </c>
      <c r="AO66">
        <f t="shared" si="133"/>
        <v>46</v>
      </c>
      <c r="AP66">
        <f t="shared" si="134"/>
        <v>31</v>
      </c>
      <c r="AQ66" s="14">
        <f t="shared" si="135"/>
        <v>0.89473684210526316</v>
      </c>
      <c r="AR66" s="14">
        <f t="shared" si="136"/>
        <v>2.0263157894736841</v>
      </c>
      <c r="AU66" s="17">
        <v>5</v>
      </c>
      <c r="AV66" t="s">
        <v>42</v>
      </c>
      <c r="AW66" s="23" t="s">
        <v>579</v>
      </c>
      <c r="AX66" s="17">
        <f t="shared" si="137"/>
        <v>18</v>
      </c>
      <c r="AY66">
        <f t="shared" si="138"/>
        <v>9</v>
      </c>
      <c r="AZ66">
        <f t="shared" si="139"/>
        <v>3</v>
      </c>
      <c r="BA66">
        <f t="shared" si="140"/>
        <v>6</v>
      </c>
      <c r="BB66" s="17">
        <f t="shared" si="141"/>
        <v>18</v>
      </c>
      <c r="BC66" s="5">
        <f t="shared" si="142"/>
        <v>4</v>
      </c>
      <c r="BD66" s="5">
        <f t="shared" si="143"/>
        <v>5</v>
      </c>
      <c r="BE66" s="5">
        <f t="shared" si="144"/>
        <v>2</v>
      </c>
      <c r="BF66" s="5">
        <f t="shared" si="145"/>
        <v>1</v>
      </c>
      <c r="BG66">
        <f t="shared" si="146"/>
        <v>3</v>
      </c>
      <c r="BH66">
        <f t="shared" si="147"/>
        <v>3</v>
      </c>
      <c r="BI66">
        <f t="shared" si="148"/>
        <v>30</v>
      </c>
      <c r="BJ66">
        <f t="shared" si="149"/>
        <v>35</v>
      </c>
      <c r="BK66">
        <f t="shared" si="150"/>
        <v>25</v>
      </c>
      <c r="BL66">
        <f t="shared" si="151"/>
        <v>10</v>
      </c>
      <c r="BM66">
        <f t="shared" si="152"/>
        <v>16</v>
      </c>
      <c r="BN66">
        <f t="shared" si="153"/>
        <v>19</v>
      </c>
      <c r="BO66">
        <f t="shared" si="154"/>
        <v>10</v>
      </c>
      <c r="BP66">
        <f t="shared" si="155"/>
        <v>15</v>
      </c>
      <c r="BQ66" s="14">
        <f t="shared" si="156"/>
        <v>0.92105263157894735</v>
      </c>
      <c r="BR66" s="14">
        <f t="shared" si="157"/>
        <v>0.65789473684210531</v>
      </c>
    </row>
    <row r="67" spans="1:70">
      <c r="A67" s="5" t="s">
        <v>576</v>
      </c>
      <c r="B67" t="s">
        <v>136</v>
      </c>
      <c r="C67" s="2" t="s">
        <v>27</v>
      </c>
      <c r="D67" s="3">
        <v>43736.625</v>
      </c>
      <c r="E67" t="s">
        <v>32</v>
      </c>
      <c r="F67" t="s">
        <v>33</v>
      </c>
      <c r="G67" t="s">
        <v>15</v>
      </c>
      <c r="H67" t="s">
        <v>56</v>
      </c>
      <c r="I67">
        <v>2</v>
      </c>
      <c r="J67" s="9">
        <v>1</v>
      </c>
      <c r="K67">
        <f t="shared" ref="K67:K130" si="159">SUM(I67:J67)</f>
        <v>3</v>
      </c>
      <c r="L67" t="str">
        <f t="shared" si="158"/>
        <v>Home Win</v>
      </c>
      <c r="M67">
        <f t="shared" ref="M67:M130" si="160">COUNTIF(L67,"Home Win")</f>
        <v>1</v>
      </c>
      <c r="N67">
        <f t="shared" ref="N67:N130" si="161">COUNTIF(L67,"Away Win")</f>
        <v>0</v>
      </c>
      <c r="O67" s="12" t="str">
        <f t="shared" ref="O67:O130" si="162">IF(L67="Home Win",INDEX(F67:F2065,1) &amp; " Win")</f>
        <v>Spurs Win</v>
      </c>
      <c r="P67" s="12" t="b">
        <f t="shared" ref="P67:P130" si="163">IF(L67="Away Win",INDEX(F67:F2065,1) &amp; " Lose")</f>
        <v>0</v>
      </c>
      <c r="Q67" s="12" t="b">
        <f t="shared" ref="Q67:Q130" si="164">IF(L67="Draw",INDEX(F67:F2065,1) &amp; " Draw")</f>
        <v>0</v>
      </c>
      <c r="R67" s="12" t="b">
        <f t="shared" ref="R67:R130" si="165">IF(L67="Draw",INDEX(G67:G2065,1)&amp;" Draw")</f>
        <v>0</v>
      </c>
      <c r="S67" s="12" t="b">
        <f t="shared" ref="S67:S130" si="166">IF(L67="Away Win",INDEX(G67:G2065,1) &amp; " Win")</f>
        <v>0</v>
      </c>
      <c r="T67" s="12" t="str">
        <f t="shared" ref="T67:T130" si="167">IF(L67="Home Win",INDEX(G67:G2065,1)&amp;" Lose")</f>
        <v>Southampton Lose</v>
      </c>
      <c r="V67" t="s">
        <v>24</v>
      </c>
      <c r="W67" s="22" t="s">
        <v>578</v>
      </c>
      <c r="X67">
        <f t="shared" si="116"/>
        <v>38</v>
      </c>
      <c r="Y67">
        <f t="shared" si="117"/>
        <v>16</v>
      </c>
      <c r="Z67">
        <f t="shared" si="118"/>
        <v>8</v>
      </c>
      <c r="AA67">
        <f t="shared" si="119"/>
        <v>14</v>
      </c>
      <c r="AB67" s="5">
        <f t="shared" si="120"/>
        <v>38</v>
      </c>
      <c r="AC67" s="5">
        <f t="shared" si="121"/>
        <v>9</v>
      </c>
      <c r="AD67" s="5">
        <f t="shared" si="122"/>
        <v>7</v>
      </c>
      <c r="AE67" s="5">
        <f t="shared" si="123"/>
        <v>5</v>
      </c>
      <c r="AF67" s="5">
        <f t="shared" si="124"/>
        <v>3</v>
      </c>
      <c r="AG67">
        <f t="shared" si="125"/>
        <v>5</v>
      </c>
      <c r="AH67">
        <f t="shared" si="126"/>
        <v>9</v>
      </c>
      <c r="AI67">
        <f t="shared" si="127"/>
        <v>56</v>
      </c>
      <c r="AJ67">
        <f t="shared" si="128"/>
        <v>60</v>
      </c>
      <c r="AK67">
        <f t="shared" si="129"/>
        <v>51</v>
      </c>
      <c r="AL67">
        <f t="shared" si="130"/>
        <v>9</v>
      </c>
      <c r="AM67">
        <f t="shared" si="131"/>
        <v>33</v>
      </c>
      <c r="AN67">
        <f t="shared" si="132"/>
        <v>27</v>
      </c>
      <c r="AO67">
        <f t="shared" si="133"/>
        <v>26</v>
      </c>
      <c r="AP67">
        <f t="shared" si="134"/>
        <v>25</v>
      </c>
      <c r="AQ67" s="14">
        <f t="shared" si="135"/>
        <v>1.5789473684210527</v>
      </c>
      <c r="AR67" s="14">
        <f t="shared" si="136"/>
        <v>1.3421052631578947</v>
      </c>
      <c r="AU67" s="17">
        <v>6</v>
      </c>
      <c r="AV67" t="s">
        <v>43</v>
      </c>
      <c r="AW67" s="23" t="s">
        <v>579</v>
      </c>
      <c r="AX67" s="17">
        <f t="shared" si="137"/>
        <v>19</v>
      </c>
      <c r="AY67">
        <f t="shared" si="138"/>
        <v>8</v>
      </c>
      <c r="AZ67">
        <f t="shared" si="139"/>
        <v>4</v>
      </c>
      <c r="BA67">
        <f t="shared" si="140"/>
        <v>7</v>
      </c>
      <c r="BB67" s="17">
        <f t="shared" si="141"/>
        <v>19</v>
      </c>
      <c r="BC67" s="5">
        <f t="shared" si="142"/>
        <v>5</v>
      </c>
      <c r="BD67" s="5">
        <f t="shared" si="143"/>
        <v>3</v>
      </c>
      <c r="BE67" s="5">
        <f t="shared" si="144"/>
        <v>2</v>
      </c>
      <c r="BF67" s="5">
        <f t="shared" si="145"/>
        <v>2</v>
      </c>
      <c r="BG67">
        <f t="shared" si="146"/>
        <v>2</v>
      </c>
      <c r="BH67">
        <f t="shared" si="147"/>
        <v>5</v>
      </c>
      <c r="BI67">
        <f t="shared" si="148"/>
        <v>28</v>
      </c>
      <c r="BJ67">
        <f t="shared" si="149"/>
        <v>22</v>
      </c>
      <c r="BK67">
        <f t="shared" si="150"/>
        <v>21</v>
      </c>
      <c r="BL67">
        <f t="shared" si="151"/>
        <v>1</v>
      </c>
      <c r="BM67">
        <f t="shared" si="152"/>
        <v>13</v>
      </c>
      <c r="BN67">
        <f t="shared" si="153"/>
        <v>9</v>
      </c>
      <c r="BO67">
        <f t="shared" si="154"/>
        <v>7</v>
      </c>
      <c r="BP67">
        <f t="shared" si="155"/>
        <v>14</v>
      </c>
      <c r="BQ67" s="14">
        <f t="shared" si="156"/>
        <v>0.57894736842105265</v>
      </c>
      <c r="BR67" s="14">
        <f t="shared" si="157"/>
        <v>0.55263157894736847</v>
      </c>
    </row>
    <row r="68" spans="1:70">
      <c r="A68" s="5" t="s">
        <v>576</v>
      </c>
      <c r="B68" t="s">
        <v>128</v>
      </c>
      <c r="C68" s="2" t="s">
        <v>27</v>
      </c>
      <c r="D68" s="3">
        <v>43736.625</v>
      </c>
      <c r="E68" t="s">
        <v>72</v>
      </c>
      <c r="F68" t="s">
        <v>39</v>
      </c>
      <c r="G68" t="s">
        <v>464</v>
      </c>
      <c r="H68" t="s">
        <v>98</v>
      </c>
      <c r="I68">
        <v>2</v>
      </c>
      <c r="J68" s="9">
        <v>0</v>
      </c>
      <c r="K68">
        <f t="shared" si="159"/>
        <v>2</v>
      </c>
      <c r="L68" t="str">
        <f t="shared" si="158"/>
        <v>Home Win</v>
      </c>
      <c r="M68">
        <f t="shared" si="160"/>
        <v>1</v>
      </c>
      <c r="N68">
        <f t="shared" si="161"/>
        <v>0</v>
      </c>
      <c r="O68" s="12" t="str">
        <f t="shared" si="162"/>
        <v>Wolves Win</v>
      </c>
      <c r="P68" s="12" t="b">
        <f t="shared" si="163"/>
        <v>0</v>
      </c>
      <c r="Q68" s="12" t="b">
        <f t="shared" si="164"/>
        <v>0</v>
      </c>
      <c r="R68" s="12" t="b">
        <f t="shared" si="165"/>
        <v>0</v>
      </c>
      <c r="S68" s="12" t="b">
        <f t="shared" si="166"/>
        <v>0</v>
      </c>
      <c r="T68" s="12" t="str">
        <f t="shared" si="167"/>
        <v>Watford Lose</v>
      </c>
      <c r="V68" t="s">
        <v>39</v>
      </c>
      <c r="W68" s="22" t="s">
        <v>578</v>
      </c>
      <c r="X68">
        <f t="shared" si="116"/>
        <v>38</v>
      </c>
      <c r="Y68">
        <f t="shared" si="117"/>
        <v>15</v>
      </c>
      <c r="Z68">
        <f t="shared" si="118"/>
        <v>6</v>
      </c>
      <c r="AA68">
        <f t="shared" si="119"/>
        <v>17</v>
      </c>
      <c r="AB68" s="5">
        <f t="shared" si="120"/>
        <v>38</v>
      </c>
      <c r="AC68" s="5">
        <f t="shared" si="121"/>
        <v>7</v>
      </c>
      <c r="AD68" s="5">
        <f t="shared" si="122"/>
        <v>8</v>
      </c>
      <c r="AE68" s="5">
        <f t="shared" si="123"/>
        <v>3</v>
      </c>
      <c r="AF68" s="5">
        <f t="shared" si="124"/>
        <v>3</v>
      </c>
      <c r="AG68">
        <f t="shared" si="125"/>
        <v>9</v>
      </c>
      <c r="AH68">
        <f t="shared" si="126"/>
        <v>8</v>
      </c>
      <c r="AI68">
        <f t="shared" si="127"/>
        <v>51</v>
      </c>
      <c r="AJ68">
        <f t="shared" si="128"/>
        <v>38</v>
      </c>
      <c r="AK68">
        <f t="shared" si="129"/>
        <v>43</v>
      </c>
      <c r="AL68">
        <f t="shared" si="130"/>
        <v>-5</v>
      </c>
      <c r="AM68">
        <f t="shared" si="131"/>
        <v>20</v>
      </c>
      <c r="AN68">
        <f t="shared" si="132"/>
        <v>18</v>
      </c>
      <c r="AO68">
        <f t="shared" si="133"/>
        <v>25</v>
      </c>
      <c r="AP68">
        <f t="shared" si="134"/>
        <v>18</v>
      </c>
      <c r="AQ68" s="14">
        <f t="shared" si="135"/>
        <v>1</v>
      </c>
      <c r="AR68" s="14">
        <f t="shared" si="136"/>
        <v>1.131578947368421</v>
      </c>
      <c r="AU68" s="17">
        <v>7</v>
      </c>
      <c r="AV68" t="s">
        <v>14</v>
      </c>
      <c r="AW68" s="23" t="s">
        <v>579</v>
      </c>
      <c r="AX68" s="17">
        <f t="shared" si="137"/>
        <v>19</v>
      </c>
      <c r="AY68">
        <f t="shared" si="138"/>
        <v>6</v>
      </c>
      <c r="AZ68">
        <f t="shared" si="139"/>
        <v>5</v>
      </c>
      <c r="BA68">
        <f t="shared" si="140"/>
        <v>8</v>
      </c>
      <c r="BB68" s="17">
        <f t="shared" si="141"/>
        <v>19</v>
      </c>
      <c r="BC68" s="5">
        <f t="shared" si="142"/>
        <v>4</v>
      </c>
      <c r="BD68" s="5">
        <f t="shared" si="143"/>
        <v>2</v>
      </c>
      <c r="BE68" s="5">
        <f t="shared" si="144"/>
        <v>2</v>
      </c>
      <c r="BF68" s="5">
        <f t="shared" si="145"/>
        <v>3</v>
      </c>
      <c r="BG68">
        <f t="shared" si="146"/>
        <v>4</v>
      </c>
      <c r="BH68">
        <f t="shared" si="147"/>
        <v>4</v>
      </c>
      <c r="BI68">
        <f t="shared" si="148"/>
        <v>23</v>
      </c>
      <c r="BJ68">
        <f t="shared" si="149"/>
        <v>18</v>
      </c>
      <c r="BK68">
        <f t="shared" si="150"/>
        <v>27</v>
      </c>
      <c r="BL68">
        <f t="shared" si="151"/>
        <v>-9</v>
      </c>
      <c r="BM68">
        <f t="shared" si="152"/>
        <v>11</v>
      </c>
      <c r="BN68">
        <f t="shared" si="153"/>
        <v>7</v>
      </c>
      <c r="BO68">
        <f t="shared" si="154"/>
        <v>16</v>
      </c>
      <c r="BP68">
        <f t="shared" si="155"/>
        <v>11</v>
      </c>
      <c r="BQ68" s="14">
        <f t="shared" si="156"/>
        <v>0.47368421052631576</v>
      </c>
      <c r="BR68" s="14">
        <f t="shared" si="157"/>
        <v>0.71052631578947367</v>
      </c>
    </row>
    <row r="69" spans="1:70">
      <c r="A69" s="5" t="s">
        <v>576</v>
      </c>
      <c r="B69" t="s">
        <v>131</v>
      </c>
      <c r="C69" s="2" t="s">
        <v>27</v>
      </c>
      <c r="D69" s="3">
        <v>43736.729166666664</v>
      </c>
      <c r="E69" t="s">
        <v>47</v>
      </c>
      <c r="F69" t="s">
        <v>34</v>
      </c>
      <c r="G69" t="s">
        <v>73</v>
      </c>
      <c r="H69" t="s">
        <v>44</v>
      </c>
      <c r="I69">
        <v>1</v>
      </c>
      <c r="J69" s="9">
        <v>3</v>
      </c>
      <c r="K69">
        <f t="shared" si="159"/>
        <v>4</v>
      </c>
      <c r="L69" t="str">
        <f t="shared" si="158"/>
        <v>Away Win</v>
      </c>
      <c r="M69">
        <f t="shared" si="160"/>
        <v>0</v>
      </c>
      <c r="N69">
        <f t="shared" si="161"/>
        <v>1</v>
      </c>
      <c r="O69" s="12" t="b">
        <f t="shared" si="162"/>
        <v>0</v>
      </c>
      <c r="P69" s="12" t="str">
        <f t="shared" si="163"/>
        <v>Everton Lose</v>
      </c>
      <c r="Q69" s="12" t="b">
        <f t="shared" si="164"/>
        <v>0</v>
      </c>
      <c r="R69" s="12" t="b">
        <f t="shared" si="165"/>
        <v>0</v>
      </c>
      <c r="S69" s="12" t="str">
        <f t="shared" si="166"/>
        <v>Man City Win</v>
      </c>
      <c r="T69" s="12" t="b">
        <f t="shared" si="167"/>
        <v>0</v>
      </c>
      <c r="AJ69">
        <f>SUM(AJ49:AJ68)</f>
        <v>1071</v>
      </c>
      <c r="AK69">
        <f>SUM(AK49:AK68)</f>
        <v>1071</v>
      </c>
      <c r="AU69" s="17">
        <v>8</v>
      </c>
      <c r="AV69" t="s">
        <v>34</v>
      </c>
      <c r="AW69" s="23" t="s">
        <v>579</v>
      </c>
      <c r="AX69" s="17">
        <f t="shared" si="137"/>
        <v>19</v>
      </c>
      <c r="AY69">
        <f t="shared" si="138"/>
        <v>3</v>
      </c>
      <c r="AZ69">
        <f t="shared" si="139"/>
        <v>6</v>
      </c>
      <c r="BA69">
        <f t="shared" si="140"/>
        <v>10</v>
      </c>
      <c r="BB69" s="17">
        <f t="shared" si="141"/>
        <v>19</v>
      </c>
      <c r="BC69" s="5">
        <f t="shared" si="142"/>
        <v>2</v>
      </c>
      <c r="BD69" s="5">
        <f t="shared" si="143"/>
        <v>1</v>
      </c>
      <c r="BE69" s="5">
        <f t="shared" si="144"/>
        <v>2</v>
      </c>
      <c r="BF69" s="5">
        <f t="shared" si="145"/>
        <v>4</v>
      </c>
      <c r="BG69">
        <f t="shared" si="146"/>
        <v>6</v>
      </c>
      <c r="BH69">
        <f t="shared" si="147"/>
        <v>4</v>
      </c>
      <c r="BI69">
        <f t="shared" si="148"/>
        <v>15</v>
      </c>
      <c r="BJ69">
        <f t="shared" si="149"/>
        <v>15</v>
      </c>
      <c r="BK69">
        <f t="shared" si="150"/>
        <v>26</v>
      </c>
      <c r="BL69">
        <f t="shared" si="151"/>
        <v>-11</v>
      </c>
      <c r="BM69">
        <f t="shared" si="152"/>
        <v>9</v>
      </c>
      <c r="BN69">
        <f t="shared" si="153"/>
        <v>6</v>
      </c>
      <c r="BO69">
        <f t="shared" si="154"/>
        <v>14</v>
      </c>
      <c r="BP69">
        <f t="shared" si="155"/>
        <v>12</v>
      </c>
      <c r="BQ69" s="14">
        <f t="shared" si="156"/>
        <v>0.39473684210526316</v>
      </c>
      <c r="BR69" s="14">
        <f t="shared" si="157"/>
        <v>0.68421052631578949</v>
      </c>
    </row>
    <row r="70" spans="1:70">
      <c r="A70" s="5" t="s">
        <v>576</v>
      </c>
      <c r="B70" t="s">
        <v>135</v>
      </c>
      <c r="C70" s="2" t="s">
        <v>27</v>
      </c>
      <c r="D70" s="3">
        <v>43737.6875</v>
      </c>
      <c r="E70" t="s">
        <v>65</v>
      </c>
      <c r="F70" t="s">
        <v>30</v>
      </c>
      <c r="G70" t="s">
        <v>25</v>
      </c>
      <c r="H70" t="s">
        <v>164</v>
      </c>
      <c r="I70">
        <v>5</v>
      </c>
      <c r="J70" s="9">
        <v>0</v>
      </c>
      <c r="K70">
        <f t="shared" si="159"/>
        <v>5</v>
      </c>
      <c r="L70" t="str">
        <f t="shared" si="158"/>
        <v>Home Win</v>
      </c>
      <c r="M70">
        <f t="shared" si="160"/>
        <v>1</v>
      </c>
      <c r="N70">
        <f t="shared" si="161"/>
        <v>0</v>
      </c>
      <c r="O70" s="12" t="str">
        <f t="shared" si="162"/>
        <v>Leicester Win</v>
      </c>
      <c r="P70" s="12" t="b">
        <f t="shared" si="163"/>
        <v>0</v>
      </c>
      <c r="Q70" s="12" t="b">
        <f t="shared" si="164"/>
        <v>0</v>
      </c>
      <c r="R70" s="12" t="b">
        <f t="shared" si="165"/>
        <v>0</v>
      </c>
      <c r="S70" s="12" t="b">
        <f t="shared" si="166"/>
        <v>0</v>
      </c>
      <c r="T70" s="12" t="str">
        <f t="shared" si="167"/>
        <v>Newcastle Lose</v>
      </c>
      <c r="AU70" s="17">
        <v>9</v>
      </c>
      <c r="AV70" t="s">
        <v>9</v>
      </c>
      <c r="AW70" s="23" t="s">
        <v>579</v>
      </c>
      <c r="AX70" s="17">
        <f t="shared" si="137"/>
        <v>20</v>
      </c>
      <c r="AY70">
        <f t="shared" si="138"/>
        <v>9</v>
      </c>
      <c r="AZ70">
        <f t="shared" si="139"/>
        <v>4</v>
      </c>
      <c r="BA70">
        <f t="shared" si="140"/>
        <v>7</v>
      </c>
      <c r="BB70" s="17">
        <f t="shared" si="141"/>
        <v>20</v>
      </c>
      <c r="BC70" s="5">
        <f t="shared" si="142"/>
        <v>5</v>
      </c>
      <c r="BD70" s="5">
        <f t="shared" si="143"/>
        <v>4</v>
      </c>
      <c r="BE70" s="5">
        <f t="shared" si="144"/>
        <v>3</v>
      </c>
      <c r="BF70" s="5">
        <f t="shared" si="145"/>
        <v>1</v>
      </c>
      <c r="BG70">
        <f t="shared" si="146"/>
        <v>2</v>
      </c>
      <c r="BH70">
        <f t="shared" si="147"/>
        <v>5</v>
      </c>
      <c r="BI70">
        <f t="shared" si="148"/>
        <v>31</v>
      </c>
      <c r="BJ70">
        <f t="shared" si="149"/>
        <v>32</v>
      </c>
      <c r="BK70">
        <f t="shared" si="150"/>
        <v>29</v>
      </c>
      <c r="BL70">
        <f t="shared" si="151"/>
        <v>3</v>
      </c>
      <c r="BM70">
        <f t="shared" si="152"/>
        <v>18</v>
      </c>
      <c r="BN70">
        <f t="shared" si="153"/>
        <v>14</v>
      </c>
      <c r="BO70">
        <f t="shared" si="154"/>
        <v>15</v>
      </c>
      <c r="BP70">
        <f t="shared" si="155"/>
        <v>14</v>
      </c>
      <c r="BQ70" s="14">
        <f t="shared" si="156"/>
        <v>0.84210526315789469</v>
      </c>
      <c r="BR70" s="14">
        <f t="shared" si="157"/>
        <v>0.76315789473684215</v>
      </c>
    </row>
    <row r="71" spans="1:70">
      <c r="A71" s="5" t="s">
        <v>576</v>
      </c>
      <c r="B71" t="s">
        <v>134</v>
      </c>
      <c r="C71" s="2" t="s">
        <v>27</v>
      </c>
      <c r="D71" s="3">
        <v>43738.833333333336</v>
      </c>
      <c r="E71" t="s">
        <v>52</v>
      </c>
      <c r="F71" t="s">
        <v>53</v>
      </c>
      <c r="G71" t="s">
        <v>10</v>
      </c>
      <c r="H71" t="s">
        <v>84</v>
      </c>
      <c r="I71">
        <v>1</v>
      </c>
      <c r="J71" s="9">
        <v>1</v>
      </c>
      <c r="K71">
        <f t="shared" si="159"/>
        <v>2</v>
      </c>
      <c r="L71" t="str">
        <f t="shared" si="158"/>
        <v>Draw</v>
      </c>
      <c r="M71">
        <f t="shared" si="160"/>
        <v>0</v>
      </c>
      <c r="N71">
        <f t="shared" si="161"/>
        <v>0</v>
      </c>
      <c r="O71" s="12" t="b">
        <f t="shared" si="162"/>
        <v>0</v>
      </c>
      <c r="P71" s="12" t="b">
        <f t="shared" si="163"/>
        <v>0</v>
      </c>
      <c r="Q71" s="12" t="str">
        <f t="shared" si="164"/>
        <v>Man Utd Draw</v>
      </c>
      <c r="R71" s="12" t="str">
        <f t="shared" si="165"/>
        <v>Arsenal Draw</v>
      </c>
      <c r="S71" s="12" t="b">
        <f t="shared" si="166"/>
        <v>0</v>
      </c>
      <c r="T71" s="12" t="b">
        <f t="shared" si="167"/>
        <v>0</v>
      </c>
      <c r="AU71" s="17">
        <v>10</v>
      </c>
      <c r="AV71" t="s">
        <v>20</v>
      </c>
      <c r="AW71" s="23" t="s">
        <v>579</v>
      </c>
      <c r="AX71" s="17">
        <f t="shared" si="137"/>
        <v>18</v>
      </c>
      <c r="AY71">
        <f t="shared" si="138"/>
        <v>4</v>
      </c>
      <c r="AZ71">
        <f t="shared" si="139"/>
        <v>5</v>
      </c>
      <c r="BA71">
        <f t="shared" si="140"/>
        <v>9</v>
      </c>
      <c r="BB71" s="17">
        <f t="shared" si="141"/>
        <v>18</v>
      </c>
      <c r="BC71" s="5">
        <f t="shared" si="142"/>
        <v>3</v>
      </c>
      <c r="BD71" s="5">
        <f t="shared" si="143"/>
        <v>1</v>
      </c>
      <c r="BE71" s="5">
        <f t="shared" si="144"/>
        <v>3</v>
      </c>
      <c r="BF71" s="5">
        <f t="shared" si="145"/>
        <v>2</v>
      </c>
      <c r="BG71">
        <f t="shared" si="146"/>
        <v>3</v>
      </c>
      <c r="BH71">
        <f t="shared" si="147"/>
        <v>6</v>
      </c>
      <c r="BI71">
        <f t="shared" si="148"/>
        <v>17</v>
      </c>
      <c r="BJ71">
        <f t="shared" si="149"/>
        <v>26</v>
      </c>
      <c r="BK71">
        <f t="shared" si="150"/>
        <v>33</v>
      </c>
      <c r="BL71">
        <f t="shared" si="151"/>
        <v>-7</v>
      </c>
      <c r="BM71">
        <f t="shared" si="152"/>
        <v>15</v>
      </c>
      <c r="BN71">
        <f t="shared" si="153"/>
        <v>11</v>
      </c>
      <c r="BO71">
        <f t="shared" si="154"/>
        <v>14</v>
      </c>
      <c r="BP71">
        <f t="shared" si="155"/>
        <v>19</v>
      </c>
      <c r="BQ71" s="14">
        <f t="shared" si="156"/>
        <v>0.68421052631578949</v>
      </c>
      <c r="BR71" s="14">
        <f t="shared" si="157"/>
        <v>0.86842105263157898</v>
      </c>
    </row>
    <row r="72" spans="1:70">
      <c r="A72" s="5" t="s">
        <v>576</v>
      </c>
      <c r="B72" t="s">
        <v>139</v>
      </c>
      <c r="C72" s="2" t="s">
        <v>22</v>
      </c>
      <c r="D72" s="3">
        <v>43743.520833333336</v>
      </c>
      <c r="E72" t="s">
        <v>41</v>
      </c>
      <c r="F72" t="s">
        <v>42</v>
      </c>
      <c r="G72" t="s">
        <v>33</v>
      </c>
      <c r="H72" t="s">
        <v>158</v>
      </c>
      <c r="I72">
        <v>3</v>
      </c>
      <c r="J72" s="9">
        <v>0</v>
      </c>
      <c r="K72">
        <f t="shared" si="159"/>
        <v>3</v>
      </c>
      <c r="L72" t="str">
        <f t="shared" si="158"/>
        <v>Home Win</v>
      </c>
      <c r="M72">
        <f t="shared" si="160"/>
        <v>1</v>
      </c>
      <c r="N72">
        <f t="shared" si="161"/>
        <v>0</v>
      </c>
      <c r="O72" s="12" t="str">
        <f t="shared" si="162"/>
        <v>Brighton Win</v>
      </c>
      <c r="P72" s="12" t="b">
        <f t="shared" si="163"/>
        <v>0</v>
      </c>
      <c r="Q72" s="12" t="b">
        <f t="shared" si="164"/>
        <v>0</v>
      </c>
      <c r="R72" s="12" t="b">
        <f t="shared" si="165"/>
        <v>0</v>
      </c>
      <c r="S72" s="12" t="b">
        <f t="shared" si="166"/>
        <v>0</v>
      </c>
      <c r="T72" s="12" t="str">
        <f t="shared" si="167"/>
        <v>Spurs Lose</v>
      </c>
      <c r="AU72" s="17">
        <v>11</v>
      </c>
      <c r="AV72" t="s">
        <v>30</v>
      </c>
      <c r="AW72" s="23" t="s">
        <v>579</v>
      </c>
      <c r="AX72" s="17">
        <f t="shared" si="137"/>
        <v>19</v>
      </c>
      <c r="AY72">
        <f t="shared" si="138"/>
        <v>5</v>
      </c>
      <c r="AZ72">
        <f t="shared" si="139"/>
        <v>2</v>
      </c>
      <c r="BA72">
        <f t="shared" si="140"/>
        <v>12</v>
      </c>
      <c r="BB72" s="17">
        <f t="shared" si="141"/>
        <v>19</v>
      </c>
      <c r="BC72" s="5">
        <f t="shared" si="142"/>
        <v>2</v>
      </c>
      <c r="BD72" s="5">
        <f t="shared" si="143"/>
        <v>3</v>
      </c>
      <c r="BE72" s="5">
        <f t="shared" si="144"/>
        <v>2</v>
      </c>
      <c r="BF72" s="5">
        <f t="shared" si="145"/>
        <v>0</v>
      </c>
      <c r="BG72">
        <f t="shared" si="146"/>
        <v>5</v>
      </c>
      <c r="BH72">
        <f t="shared" si="147"/>
        <v>7</v>
      </c>
      <c r="BI72">
        <f t="shared" si="148"/>
        <v>17</v>
      </c>
      <c r="BJ72">
        <f t="shared" si="149"/>
        <v>26</v>
      </c>
      <c r="BK72">
        <f t="shared" si="150"/>
        <v>33</v>
      </c>
      <c r="BL72">
        <f t="shared" si="151"/>
        <v>-7</v>
      </c>
      <c r="BM72">
        <f t="shared" si="152"/>
        <v>9</v>
      </c>
      <c r="BN72">
        <f t="shared" si="153"/>
        <v>17</v>
      </c>
      <c r="BO72">
        <f t="shared" si="154"/>
        <v>10</v>
      </c>
      <c r="BP72">
        <f t="shared" si="155"/>
        <v>23</v>
      </c>
      <c r="BQ72" s="14">
        <f t="shared" si="156"/>
        <v>0.68421052631578949</v>
      </c>
      <c r="BR72" s="14">
        <f t="shared" si="157"/>
        <v>0.86842105263157898</v>
      </c>
    </row>
    <row r="73" spans="1:70" ht="15" customHeight="1">
      <c r="A73" s="5" t="s">
        <v>576</v>
      </c>
      <c r="B73" t="s">
        <v>144</v>
      </c>
      <c r="C73" s="2" t="s">
        <v>22</v>
      </c>
      <c r="D73" s="3">
        <v>43743.625</v>
      </c>
      <c r="E73" t="s">
        <v>81</v>
      </c>
      <c r="F73" t="s">
        <v>66</v>
      </c>
      <c r="G73" t="s">
        <v>34</v>
      </c>
      <c r="H73" t="s">
        <v>16</v>
      </c>
      <c r="I73">
        <v>1</v>
      </c>
      <c r="J73" s="9">
        <v>0</v>
      </c>
      <c r="K73">
        <f t="shared" si="159"/>
        <v>1</v>
      </c>
      <c r="L73" t="str">
        <f t="shared" si="158"/>
        <v>Home Win</v>
      </c>
      <c r="M73">
        <f t="shared" si="160"/>
        <v>1</v>
      </c>
      <c r="N73">
        <f t="shared" si="161"/>
        <v>0</v>
      </c>
      <c r="O73" s="12" t="str">
        <f t="shared" si="162"/>
        <v>Burnley Win</v>
      </c>
      <c r="P73" s="12" t="b">
        <f t="shared" si="163"/>
        <v>0</v>
      </c>
      <c r="Q73" s="12" t="b">
        <f t="shared" si="164"/>
        <v>0</v>
      </c>
      <c r="R73" s="12" t="b">
        <f t="shared" si="165"/>
        <v>0</v>
      </c>
      <c r="S73" s="12" t="b">
        <f t="shared" si="166"/>
        <v>0</v>
      </c>
      <c r="T73" s="12" t="str">
        <f t="shared" si="167"/>
        <v>Everton Lose</v>
      </c>
      <c r="V73" s="8" t="s">
        <v>575</v>
      </c>
      <c r="W73" s="8" t="s">
        <v>509</v>
      </c>
      <c r="X73" s="8" t="s">
        <v>513</v>
      </c>
      <c r="Y73" s="8" t="s">
        <v>527</v>
      </c>
      <c r="Z73" s="8" t="s">
        <v>528</v>
      </c>
      <c r="AA73" s="8" t="s">
        <v>529</v>
      </c>
      <c r="AB73" s="8" t="s">
        <v>530</v>
      </c>
      <c r="AC73" s="8" t="s">
        <v>511</v>
      </c>
      <c r="AD73" s="8" t="s">
        <v>510</v>
      </c>
      <c r="AE73" s="8" t="s">
        <v>520</v>
      </c>
      <c r="AF73" s="8" t="s">
        <v>521</v>
      </c>
      <c r="AG73" s="8" t="s">
        <v>524</v>
      </c>
      <c r="AH73" s="8" t="s">
        <v>525</v>
      </c>
      <c r="AI73" s="8" t="s">
        <v>526</v>
      </c>
      <c r="AJ73" s="8" t="s">
        <v>531</v>
      </c>
      <c r="AK73" s="8" t="s">
        <v>532</v>
      </c>
      <c r="AL73" s="8" t="s">
        <v>537</v>
      </c>
      <c r="AM73" s="8" t="s">
        <v>533</v>
      </c>
      <c r="AN73" s="8" t="s">
        <v>534</v>
      </c>
      <c r="AO73" s="8" t="s">
        <v>535</v>
      </c>
      <c r="AP73" s="8" t="s">
        <v>536</v>
      </c>
      <c r="AQ73" s="8" t="s">
        <v>546</v>
      </c>
      <c r="AR73" s="8" t="s">
        <v>547</v>
      </c>
      <c r="AS73" s="8" t="s">
        <v>548</v>
      </c>
      <c r="AU73" s="17">
        <v>12</v>
      </c>
      <c r="AV73" t="s">
        <v>19</v>
      </c>
      <c r="AW73" s="23" t="s">
        <v>579</v>
      </c>
      <c r="AX73" s="17">
        <f t="shared" si="137"/>
        <v>18</v>
      </c>
      <c r="AY73">
        <f t="shared" si="138"/>
        <v>8</v>
      </c>
      <c r="AZ73">
        <f t="shared" si="139"/>
        <v>4</v>
      </c>
      <c r="BA73">
        <f t="shared" si="140"/>
        <v>6</v>
      </c>
      <c r="BB73" s="17">
        <f t="shared" si="141"/>
        <v>18</v>
      </c>
      <c r="BC73" s="5">
        <f t="shared" si="142"/>
        <v>6</v>
      </c>
      <c r="BD73" s="5">
        <f t="shared" si="143"/>
        <v>2</v>
      </c>
      <c r="BE73" s="5">
        <f t="shared" si="144"/>
        <v>2</v>
      </c>
      <c r="BF73" s="5">
        <f t="shared" si="145"/>
        <v>2</v>
      </c>
      <c r="BG73">
        <f t="shared" si="146"/>
        <v>1</v>
      </c>
      <c r="BH73">
        <f t="shared" si="147"/>
        <v>5</v>
      </c>
      <c r="BI73">
        <f t="shared" si="148"/>
        <v>28</v>
      </c>
      <c r="BJ73">
        <f t="shared" si="149"/>
        <v>34</v>
      </c>
      <c r="BK73">
        <f t="shared" si="150"/>
        <v>25</v>
      </c>
      <c r="BL73">
        <f t="shared" si="151"/>
        <v>9</v>
      </c>
      <c r="BM73">
        <f t="shared" si="152"/>
        <v>23</v>
      </c>
      <c r="BN73">
        <f t="shared" si="153"/>
        <v>11</v>
      </c>
      <c r="BO73">
        <f t="shared" si="154"/>
        <v>9</v>
      </c>
      <c r="BP73">
        <f t="shared" si="155"/>
        <v>16</v>
      </c>
      <c r="BQ73" s="14">
        <f t="shared" si="156"/>
        <v>0.89473684210526316</v>
      </c>
      <c r="BR73" s="14">
        <f t="shared" si="157"/>
        <v>0.65789473684210531</v>
      </c>
    </row>
    <row r="74" spans="1:70">
      <c r="A74" s="5" t="s">
        <v>576</v>
      </c>
      <c r="B74" t="s">
        <v>142</v>
      </c>
      <c r="C74" s="2" t="s">
        <v>22</v>
      </c>
      <c r="D74" s="3">
        <v>43743.625</v>
      </c>
      <c r="E74" t="s">
        <v>18</v>
      </c>
      <c r="F74" t="s">
        <v>19</v>
      </c>
      <c r="G74" t="s">
        <v>30</v>
      </c>
      <c r="H74" t="s">
        <v>56</v>
      </c>
      <c r="I74">
        <v>2</v>
      </c>
      <c r="J74" s="9">
        <v>1</v>
      </c>
      <c r="K74">
        <f t="shared" si="159"/>
        <v>3</v>
      </c>
      <c r="L74" t="str">
        <f t="shared" si="158"/>
        <v>Home Win</v>
      </c>
      <c r="M74">
        <f t="shared" si="160"/>
        <v>1</v>
      </c>
      <c r="N74">
        <f t="shared" si="161"/>
        <v>0</v>
      </c>
      <c r="O74" s="12" t="str">
        <f t="shared" si="162"/>
        <v>Liverpool Win</v>
      </c>
      <c r="P74" s="12" t="b">
        <f t="shared" si="163"/>
        <v>0</v>
      </c>
      <c r="Q74" s="12" t="b">
        <f t="shared" si="164"/>
        <v>0</v>
      </c>
      <c r="R74" s="12" t="b">
        <f t="shared" si="165"/>
        <v>0</v>
      </c>
      <c r="S74" s="12" t="b">
        <f t="shared" si="166"/>
        <v>0</v>
      </c>
      <c r="T74" s="12" t="str">
        <f t="shared" si="167"/>
        <v>Leicester Lose</v>
      </c>
      <c r="V74" s="5" t="s">
        <v>10</v>
      </c>
      <c r="W74" s="23" t="s">
        <v>579</v>
      </c>
      <c r="X74" s="17">
        <f>SUM(Y74:AA74)</f>
        <v>18</v>
      </c>
      <c r="Y74">
        <f>SUM(AC74:AD74)</f>
        <v>15</v>
      </c>
      <c r="Z74">
        <f>SUM(AE74:AF74)</f>
        <v>2</v>
      </c>
      <c r="AA74">
        <f>SUM(AG74:AH74)</f>
        <v>1</v>
      </c>
      <c r="AB74" s="17">
        <f>SUM(Y74:AA74)</f>
        <v>18</v>
      </c>
      <c r="AC74" s="5">
        <f>COUNTIF($O$1142:$O$1521,V74 &amp; " Win")</f>
        <v>7</v>
      </c>
      <c r="AD74" s="5">
        <f>COUNTIF($S$1142:$S$1521,V74 &amp;" Win")</f>
        <v>8</v>
      </c>
      <c r="AE74" s="5">
        <f>COUNTIF($Q$1142:$Q$1521,V74 &amp; " Draw")</f>
        <v>1</v>
      </c>
      <c r="AF74" s="5">
        <f>COUNTIF($R$1142:$R$1521,V74 &amp;" Draw")</f>
        <v>1</v>
      </c>
      <c r="AG74">
        <f>COUNTIF($P$1142:$P$1521,V74 &amp; " lose")</f>
        <v>0</v>
      </c>
      <c r="AH74">
        <f>COUNTIF($T$1142:$T$1521,V74 &amp; " lose")</f>
        <v>1</v>
      </c>
      <c r="AI74">
        <f>(Y74*3)+(Z74)</f>
        <v>47</v>
      </c>
      <c r="AJ74">
        <f>AM74+AN74</f>
        <v>42</v>
      </c>
      <c r="AK74">
        <f>AO74+AP74</f>
        <v>14</v>
      </c>
      <c r="AL74">
        <f>AJ74-AK74</f>
        <v>28</v>
      </c>
      <c r="AM74">
        <f>SUMIF($F$1142:$F$1521,V74,$I$1142:$I$1521)</f>
        <v>22</v>
      </c>
      <c r="AN74">
        <f>SUMIF($G$1142:$G$1521,V74,$J$1142:$J$1521)</f>
        <v>20</v>
      </c>
      <c r="AO74">
        <f>SUMIF($F$1142:$F$1521,V74,$J$1142:$J$1521)</f>
        <v>8</v>
      </c>
      <c r="AP74">
        <f>SUMIF($G$1142:$G$1521,V74,$I$1142:$I$1521)</f>
        <v>6</v>
      </c>
      <c r="AQ74" s="14">
        <f>AJ74/38</f>
        <v>1.1052631578947369</v>
      </c>
      <c r="AR74" s="14">
        <f>AK74/38</f>
        <v>0.36842105263157893</v>
      </c>
      <c r="AU74" s="17">
        <v>13</v>
      </c>
      <c r="AV74" t="s">
        <v>73</v>
      </c>
      <c r="AW74" s="23" t="s">
        <v>579</v>
      </c>
      <c r="AX74" s="17">
        <f t="shared" si="137"/>
        <v>19</v>
      </c>
      <c r="AY74">
        <f t="shared" si="138"/>
        <v>13</v>
      </c>
      <c r="AZ74">
        <f t="shared" si="139"/>
        <v>3</v>
      </c>
      <c r="BA74">
        <f t="shared" si="140"/>
        <v>3</v>
      </c>
      <c r="BB74" s="17">
        <f t="shared" si="141"/>
        <v>19</v>
      </c>
      <c r="BC74" s="5">
        <f t="shared" si="142"/>
        <v>8</v>
      </c>
      <c r="BD74" s="5">
        <f t="shared" si="143"/>
        <v>5</v>
      </c>
      <c r="BE74" s="5">
        <f t="shared" si="144"/>
        <v>1</v>
      </c>
      <c r="BF74" s="5">
        <f t="shared" si="145"/>
        <v>2</v>
      </c>
      <c r="BG74">
        <f t="shared" si="146"/>
        <v>1</v>
      </c>
      <c r="BH74">
        <f t="shared" si="147"/>
        <v>2</v>
      </c>
      <c r="BI74">
        <f t="shared" si="148"/>
        <v>42</v>
      </c>
      <c r="BJ74">
        <f t="shared" si="149"/>
        <v>50</v>
      </c>
      <c r="BK74">
        <f t="shared" si="150"/>
        <v>20</v>
      </c>
      <c r="BL74">
        <f t="shared" si="151"/>
        <v>30</v>
      </c>
      <c r="BM74">
        <f t="shared" si="152"/>
        <v>35</v>
      </c>
      <c r="BN74">
        <f t="shared" si="153"/>
        <v>15</v>
      </c>
      <c r="BO74">
        <f t="shared" si="154"/>
        <v>12</v>
      </c>
      <c r="BP74">
        <f t="shared" si="155"/>
        <v>8</v>
      </c>
      <c r="BQ74" s="14">
        <f t="shared" si="156"/>
        <v>1.3157894736842106</v>
      </c>
      <c r="BR74" s="14">
        <f t="shared" si="157"/>
        <v>0.52631578947368418</v>
      </c>
    </row>
    <row r="75" spans="1:70">
      <c r="A75" s="5" t="s">
        <v>576</v>
      </c>
      <c r="B75" t="s">
        <v>148</v>
      </c>
      <c r="C75" s="2" t="s">
        <v>22</v>
      </c>
      <c r="D75" s="3">
        <v>43743.625</v>
      </c>
      <c r="E75" t="s">
        <v>465</v>
      </c>
      <c r="F75" t="s">
        <v>466</v>
      </c>
      <c r="G75" t="s">
        <v>70</v>
      </c>
      <c r="H75" t="s">
        <v>177</v>
      </c>
      <c r="I75">
        <v>1</v>
      </c>
      <c r="J75" s="9">
        <v>5</v>
      </c>
      <c r="K75">
        <f t="shared" si="159"/>
        <v>6</v>
      </c>
      <c r="L75" t="str">
        <f t="shared" si="158"/>
        <v>Away Win</v>
      </c>
      <c r="M75">
        <f t="shared" si="160"/>
        <v>0</v>
      </c>
      <c r="N75">
        <f t="shared" si="161"/>
        <v>1</v>
      </c>
      <c r="O75" s="12" t="b">
        <f t="shared" si="162"/>
        <v>0</v>
      </c>
      <c r="P75" s="12" t="str">
        <f t="shared" si="163"/>
        <v>Norwich Lose</v>
      </c>
      <c r="Q75" s="12" t="b">
        <f t="shared" si="164"/>
        <v>0</v>
      </c>
      <c r="R75" s="12" t="b">
        <f t="shared" si="165"/>
        <v>0</v>
      </c>
      <c r="S75" s="12" t="str">
        <f t="shared" si="166"/>
        <v>Aston Villa Win</v>
      </c>
      <c r="T75" s="12" t="b">
        <f t="shared" si="167"/>
        <v>0</v>
      </c>
      <c r="V75" t="s">
        <v>70</v>
      </c>
      <c r="W75" s="23" t="s">
        <v>579</v>
      </c>
      <c r="X75" s="17">
        <f t="shared" ref="X75:X93" si="168">SUM(Y75:AA75)</f>
        <v>19</v>
      </c>
      <c r="Y75">
        <f t="shared" ref="Y75:Y93" si="169">SUM(AC75:AD75)</f>
        <v>7</v>
      </c>
      <c r="Z75">
        <f t="shared" ref="Z75:Z93" si="170">SUM(AE75:AF75)</f>
        <v>4</v>
      </c>
      <c r="AA75">
        <f t="shared" ref="AA75:AA93" si="171">SUM(AG75:AH75)</f>
        <v>8</v>
      </c>
      <c r="AB75" s="17">
        <f t="shared" ref="AB75:AB93" si="172">SUM(Y75:AA75)</f>
        <v>19</v>
      </c>
      <c r="AC75" s="5">
        <f t="shared" ref="AC75:AC93" si="173">COUNTIF($O$1142:$O$1521,V75 &amp; " Win")</f>
        <v>5</v>
      </c>
      <c r="AD75" s="5">
        <f t="shared" ref="AD75:AD93" si="174">COUNTIF($S$1142:$S$1521,V75 &amp;" Win")</f>
        <v>2</v>
      </c>
      <c r="AE75" s="5">
        <f t="shared" ref="AE75:AE93" si="175">COUNTIF($Q$1142:$Q$1521,V75 &amp; " Draw")</f>
        <v>2</v>
      </c>
      <c r="AF75" s="5">
        <f t="shared" ref="AF75:AF93" si="176">COUNTIF($R$1142:$R$1521,V75 &amp;" Draw")</f>
        <v>2</v>
      </c>
      <c r="AG75">
        <f t="shared" ref="AG75:AG93" si="177">COUNTIF($P$1142:$P$1521,V75 &amp; " lose")</f>
        <v>3</v>
      </c>
      <c r="AH75">
        <f t="shared" ref="AH75:AH93" si="178">COUNTIF($T$1142:$T$1521,V75 &amp; " lose")</f>
        <v>5</v>
      </c>
      <c r="AI75">
        <f t="shared" ref="AI75:AI93" si="179">(Y75*3)+(Z75)</f>
        <v>25</v>
      </c>
      <c r="AJ75">
        <f t="shared" ref="AJ75:AJ93" si="180">AM75+AN75</f>
        <v>22</v>
      </c>
      <c r="AK75">
        <f t="shared" ref="AK75:AK93" si="181">AO75+AP75</f>
        <v>27</v>
      </c>
      <c r="AL75">
        <f t="shared" ref="AL75:AL93" si="182">AJ75-AK75</f>
        <v>-5</v>
      </c>
      <c r="AM75">
        <f t="shared" ref="AM75:AM93" si="183">SUMIF($F$1142:$F$1521,V75,$I$1142:$I$1521)</f>
        <v>15</v>
      </c>
      <c r="AN75">
        <f t="shared" ref="AN75:AN93" si="184">SUMIF($G$1142:$G$1521,V75,$J$1142:$J$1521)</f>
        <v>7</v>
      </c>
      <c r="AO75">
        <f t="shared" ref="AO75:AO93" si="185">SUMIF($F$1142:$F$1521,V75,$J$1142:$J$1521)</f>
        <v>11</v>
      </c>
      <c r="AP75">
        <f t="shared" ref="AP75:AP93" si="186">SUMIF($G$1142:$G$1521,V75,$I$1142:$I$1521)</f>
        <v>16</v>
      </c>
      <c r="AQ75" s="14">
        <f t="shared" ref="AQ75:AQ93" si="187">AJ75/38</f>
        <v>0.57894736842105265</v>
      </c>
      <c r="AR75" s="14">
        <f t="shared" ref="AR75:AR93" si="188">AK75/38</f>
        <v>0.71052631578947367</v>
      </c>
      <c r="AU75" s="17">
        <v>14</v>
      </c>
      <c r="AV75" t="s">
        <v>53</v>
      </c>
      <c r="AW75" s="23" t="s">
        <v>579</v>
      </c>
      <c r="AX75" s="17">
        <f t="shared" si="137"/>
        <v>19</v>
      </c>
      <c r="AY75">
        <f t="shared" si="138"/>
        <v>12</v>
      </c>
      <c r="AZ75">
        <f t="shared" si="139"/>
        <v>3</v>
      </c>
      <c r="BA75">
        <f t="shared" si="140"/>
        <v>4</v>
      </c>
      <c r="BB75" s="17">
        <f t="shared" si="141"/>
        <v>19</v>
      </c>
      <c r="BC75" s="5">
        <f t="shared" si="142"/>
        <v>7</v>
      </c>
      <c r="BD75" s="5">
        <f t="shared" si="143"/>
        <v>5</v>
      </c>
      <c r="BE75" s="5">
        <f t="shared" si="144"/>
        <v>1</v>
      </c>
      <c r="BF75" s="5">
        <f t="shared" si="145"/>
        <v>2</v>
      </c>
      <c r="BG75">
        <f t="shared" si="146"/>
        <v>1</v>
      </c>
      <c r="BH75">
        <f t="shared" si="147"/>
        <v>3</v>
      </c>
      <c r="BI75">
        <f t="shared" si="148"/>
        <v>39</v>
      </c>
      <c r="BJ75">
        <f t="shared" si="149"/>
        <v>30</v>
      </c>
      <c r="BK75">
        <f t="shared" si="150"/>
        <v>22</v>
      </c>
      <c r="BL75">
        <f t="shared" si="151"/>
        <v>8</v>
      </c>
      <c r="BM75">
        <f t="shared" si="152"/>
        <v>17</v>
      </c>
      <c r="BN75">
        <f t="shared" si="153"/>
        <v>13</v>
      </c>
      <c r="BO75">
        <f t="shared" si="154"/>
        <v>5</v>
      </c>
      <c r="BP75">
        <f t="shared" si="155"/>
        <v>17</v>
      </c>
      <c r="BQ75" s="14">
        <f t="shared" si="156"/>
        <v>0.78947368421052633</v>
      </c>
      <c r="BR75" s="14">
        <f t="shared" si="157"/>
        <v>0.57894736842105265</v>
      </c>
    </row>
    <row r="76" spans="1:70">
      <c r="A76" s="5" t="s">
        <v>576</v>
      </c>
      <c r="B76" t="s">
        <v>146</v>
      </c>
      <c r="C76" s="2" t="s">
        <v>22</v>
      </c>
      <c r="D76" s="3">
        <v>43743.625</v>
      </c>
      <c r="E76" t="s">
        <v>463</v>
      </c>
      <c r="F76" t="s">
        <v>464</v>
      </c>
      <c r="G76" t="s">
        <v>38</v>
      </c>
      <c r="H76" t="s">
        <v>116</v>
      </c>
      <c r="I76">
        <v>0</v>
      </c>
      <c r="J76" s="9">
        <v>0</v>
      </c>
      <c r="K76">
        <f t="shared" si="159"/>
        <v>0</v>
      </c>
      <c r="L76" t="str">
        <f t="shared" si="158"/>
        <v>Draw</v>
      </c>
      <c r="M76">
        <f t="shared" si="160"/>
        <v>0</v>
      </c>
      <c r="N76">
        <f t="shared" si="161"/>
        <v>0</v>
      </c>
      <c r="O76" s="12" t="b">
        <f t="shared" si="162"/>
        <v>0</v>
      </c>
      <c r="P76" s="12" t="b">
        <f t="shared" si="163"/>
        <v>0</v>
      </c>
      <c r="Q76" s="12" t="str">
        <f t="shared" si="164"/>
        <v>Watford Draw</v>
      </c>
      <c r="R76" s="12" t="str">
        <f t="shared" si="165"/>
        <v>Sheffield Utd Draw</v>
      </c>
      <c r="S76" s="12" t="b">
        <f t="shared" si="166"/>
        <v>0</v>
      </c>
      <c r="T76" s="12" t="b">
        <f t="shared" si="167"/>
        <v>0</v>
      </c>
      <c r="V76" t="s">
        <v>472</v>
      </c>
      <c r="W76" s="23" t="s">
        <v>579</v>
      </c>
      <c r="X76" s="17">
        <f t="shared" si="168"/>
        <v>19</v>
      </c>
      <c r="Y76">
        <f t="shared" si="169"/>
        <v>4</v>
      </c>
      <c r="Z76">
        <f t="shared" si="170"/>
        <v>4</v>
      </c>
      <c r="AA76">
        <f t="shared" si="171"/>
        <v>11</v>
      </c>
      <c r="AB76" s="17">
        <f t="shared" si="172"/>
        <v>19</v>
      </c>
      <c r="AC76" s="5">
        <f t="shared" si="173"/>
        <v>3</v>
      </c>
      <c r="AD76" s="5">
        <f t="shared" si="174"/>
        <v>1</v>
      </c>
      <c r="AE76" s="5">
        <f t="shared" si="175"/>
        <v>2</v>
      </c>
      <c r="AF76" s="5">
        <f t="shared" si="176"/>
        <v>2</v>
      </c>
      <c r="AG76">
        <f t="shared" si="177"/>
        <v>4</v>
      </c>
      <c r="AH76">
        <f t="shared" si="178"/>
        <v>7</v>
      </c>
      <c r="AI76">
        <f t="shared" si="179"/>
        <v>16</v>
      </c>
      <c r="AJ76">
        <f t="shared" si="180"/>
        <v>18</v>
      </c>
      <c r="AK76">
        <f t="shared" si="181"/>
        <v>41</v>
      </c>
      <c r="AL76">
        <f t="shared" si="182"/>
        <v>-23</v>
      </c>
      <c r="AM76">
        <f t="shared" si="183"/>
        <v>9</v>
      </c>
      <c r="AN76">
        <f t="shared" si="184"/>
        <v>9</v>
      </c>
      <c r="AO76">
        <f t="shared" si="185"/>
        <v>10</v>
      </c>
      <c r="AP76">
        <f t="shared" si="186"/>
        <v>31</v>
      </c>
      <c r="AQ76" s="14">
        <f t="shared" si="187"/>
        <v>0.47368421052631576</v>
      </c>
      <c r="AR76" s="14">
        <f t="shared" si="188"/>
        <v>1.0789473684210527</v>
      </c>
      <c r="AU76" s="17">
        <v>15</v>
      </c>
      <c r="AV76" t="s">
        <v>25</v>
      </c>
      <c r="AW76" s="23" t="s">
        <v>579</v>
      </c>
      <c r="AX76" s="17">
        <f t="shared" si="137"/>
        <v>19</v>
      </c>
      <c r="AY76">
        <f t="shared" si="138"/>
        <v>10</v>
      </c>
      <c r="AZ76">
        <f t="shared" si="139"/>
        <v>8</v>
      </c>
      <c r="BA76">
        <f t="shared" si="140"/>
        <v>1</v>
      </c>
      <c r="BB76" s="17">
        <f t="shared" si="141"/>
        <v>19</v>
      </c>
      <c r="BC76" s="5">
        <f t="shared" si="142"/>
        <v>6</v>
      </c>
      <c r="BD76" s="5">
        <f t="shared" si="143"/>
        <v>4</v>
      </c>
      <c r="BE76" s="5">
        <f t="shared" si="144"/>
        <v>4</v>
      </c>
      <c r="BF76" s="5">
        <f t="shared" si="145"/>
        <v>4</v>
      </c>
      <c r="BG76">
        <f t="shared" si="146"/>
        <v>0</v>
      </c>
      <c r="BH76">
        <f t="shared" si="147"/>
        <v>1</v>
      </c>
      <c r="BI76">
        <f t="shared" si="148"/>
        <v>38</v>
      </c>
      <c r="BJ76">
        <f t="shared" si="149"/>
        <v>33</v>
      </c>
      <c r="BK76">
        <f t="shared" si="150"/>
        <v>11</v>
      </c>
      <c r="BL76">
        <f t="shared" si="151"/>
        <v>22</v>
      </c>
      <c r="BM76">
        <f t="shared" si="152"/>
        <v>18</v>
      </c>
      <c r="BN76">
        <f t="shared" si="153"/>
        <v>15</v>
      </c>
      <c r="BO76">
        <f t="shared" si="154"/>
        <v>5</v>
      </c>
      <c r="BP76">
        <f t="shared" si="155"/>
        <v>6</v>
      </c>
      <c r="BQ76" s="14">
        <f t="shared" si="156"/>
        <v>0.86842105263157898</v>
      </c>
      <c r="BR76" s="14">
        <f t="shared" si="157"/>
        <v>0.28947368421052633</v>
      </c>
    </row>
    <row r="77" spans="1:70">
      <c r="A77" s="5" t="s">
        <v>576</v>
      </c>
      <c r="B77" t="s">
        <v>145</v>
      </c>
      <c r="C77" s="2" t="s">
        <v>22</v>
      </c>
      <c r="D77" s="3">
        <v>43743.729166666664</v>
      </c>
      <c r="E77" t="s">
        <v>23</v>
      </c>
      <c r="F77" t="s">
        <v>24</v>
      </c>
      <c r="G77" t="s">
        <v>14</v>
      </c>
      <c r="H77" t="s">
        <v>77</v>
      </c>
      <c r="I77">
        <v>1</v>
      </c>
      <c r="J77" s="9">
        <v>2</v>
      </c>
      <c r="K77">
        <f t="shared" si="159"/>
        <v>3</v>
      </c>
      <c r="L77" t="str">
        <f t="shared" si="158"/>
        <v>Away Win</v>
      </c>
      <c r="M77">
        <f t="shared" si="160"/>
        <v>0</v>
      </c>
      <c r="N77">
        <f t="shared" si="161"/>
        <v>1</v>
      </c>
      <c r="O77" s="12" t="b">
        <f t="shared" si="162"/>
        <v>0</v>
      </c>
      <c r="P77" s="12" t="str">
        <f t="shared" si="163"/>
        <v>West Ham Lose</v>
      </c>
      <c r="Q77" s="12" t="b">
        <f t="shared" si="164"/>
        <v>0</v>
      </c>
      <c r="R77" s="12" t="b">
        <f t="shared" si="165"/>
        <v>0</v>
      </c>
      <c r="S77" s="12" t="str">
        <f t="shared" si="166"/>
        <v>Crystal Palace Win</v>
      </c>
      <c r="T77" s="12" t="b">
        <f t="shared" si="167"/>
        <v>0</v>
      </c>
      <c r="V77" t="s">
        <v>461</v>
      </c>
      <c r="W77" s="23" t="s">
        <v>579</v>
      </c>
      <c r="X77" s="17">
        <f t="shared" si="168"/>
        <v>19</v>
      </c>
      <c r="Y77">
        <f t="shared" si="169"/>
        <v>7</v>
      </c>
      <c r="Z77">
        <f t="shared" si="170"/>
        <v>8</v>
      </c>
      <c r="AA77">
        <f t="shared" si="171"/>
        <v>4</v>
      </c>
      <c r="AB77" s="17">
        <f t="shared" si="172"/>
        <v>19</v>
      </c>
      <c r="AC77" s="5">
        <f t="shared" si="173"/>
        <v>5</v>
      </c>
      <c r="AD77" s="5">
        <f t="shared" si="174"/>
        <v>2</v>
      </c>
      <c r="AE77" s="5">
        <f t="shared" si="175"/>
        <v>4</v>
      </c>
      <c r="AF77" s="5">
        <f t="shared" si="176"/>
        <v>4</v>
      </c>
      <c r="AG77">
        <f t="shared" si="177"/>
        <v>1</v>
      </c>
      <c r="AH77">
        <f t="shared" si="178"/>
        <v>3</v>
      </c>
      <c r="AI77">
        <f t="shared" si="179"/>
        <v>29</v>
      </c>
      <c r="AJ77">
        <f t="shared" si="180"/>
        <v>32</v>
      </c>
      <c r="AK77">
        <f t="shared" si="181"/>
        <v>28</v>
      </c>
      <c r="AL77">
        <f t="shared" si="182"/>
        <v>4</v>
      </c>
      <c r="AM77">
        <f t="shared" si="183"/>
        <v>20</v>
      </c>
      <c r="AN77">
        <f t="shared" si="184"/>
        <v>12</v>
      </c>
      <c r="AO77">
        <f t="shared" si="185"/>
        <v>10</v>
      </c>
      <c r="AP77">
        <f t="shared" si="186"/>
        <v>18</v>
      </c>
      <c r="AQ77" s="14">
        <f t="shared" si="187"/>
        <v>0.84210526315789469</v>
      </c>
      <c r="AR77" s="14">
        <f t="shared" si="188"/>
        <v>0.73684210526315785</v>
      </c>
      <c r="AU77" s="17">
        <v>16</v>
      </c>
      <c r="AV77" t="s">
        <v>473</v>
      </c>
      <c r="AW77" s="23" t="s">
        <v>579</v>
      </c>
      <c r="AX77" s="17">
        <f t="shared" si="137"/>
        <v>19</v>
      </c>
      <c r="AY77">
        <f t="shared" si="138"/>
        <v>5</v>
      </c>
      <c r="AZ77">
        <f t="shared" si="139"/>
        <v>5</v>
      </c>
      <c r="BA77">
        <f t="shared" si="140"/>
        <v>9</v>
      </c>
      <c r="BB77" s="17">
        <f t="shared" si="141"/>
        <v>19</v>
      </c>
      <c r="BC77" s="5">
        <f t="shared" si="142"/>
        <v>4</v>
      </c>
      <c r="BD77" s="5">
        <f t="shared" si="143"/>
        <v>1</v>
      </c>
      <c r="BE77" s="5">
        <f t="shared" si="144"/>
        <v>3</v>
      </c>
      <c r="BF77" s="5">
        <f t="shared" si="145"/>
        <v>2</v>
      </c>
      <c r="BG77">
        <f t="shared" si="146"/>
        <v>3</v>
      </c>
      <c r="BH77">
        <f t="shared" si="147"/>
        <v>6</v>
      </c>
      <c r="BI77">
        <f t="shared" si="148"/>
        <v>20</v>
      </c>
      <c r="BJ77">
        <f t="shared" si="149"/>
        <v>15</v>
      </c>
      <c r="BK77">
        <f t="shared" si="150"/>
        <v>34</v>
      </c>
      <c r="BL77">
        <f t="shared" si="151"/>
        <v>-19</v>
      </c>
      <c r="BM77">
        <f t="shared" si="152"/>
        <v>13</v>
      </c>
      <c r="BN77">
        <f t="shared" si="153"/>
        <v>2</v>
      </c>
      <c r="BO77">
        <f t="shared" si="154"/>
        <v>12</v>
      </c>
      <c r="BP77">
        <f t="shared" si="155"/>
        <v>22</v>
      </c>
      <c r="BQ77" s="14">
        <f t="shared" si="156"/>
        <v>0.39473684210526316</v>
      </c>
      <c r="BR77" s="14">
        <f t="shared" si="157"/>
        <v>0.89473684210526316</v>
      </c>
    </row>
    <row r="78" spans="1:70">
      <c r="A78" s="5" t="s">
        <v>576</v>
      </c>
      <c r="B78" t="s">
        <v>149</v>
      </c>
      <c r="C78" s="2" t="s">
        <v>22</v>
      </c>
      <c r="D78" s="3">
        <v>43744.583333333336</v>
      </c>
      <c r="E78" t="s">
        <v>55</v>
      </c>
      <c r="F78" t="s">
        <v>10</v>
      </c>
      <c r="G78" t="s">
        <v>472</v>
      </c>
      <c r="H78" t="s">
        <v>16</v>
      </c>
      <c r="I78">
        <v>1</v>
      </c>
      <c r="J78" s="9">
        <v>0</v>
      </c>
      <c r="K78">
        <f t="shared" si="159"/>
        <v>1</v>
      </c>
      <c r="L78" t="str">
        <f t="shared" si="158"/>
        <v>Home Win</v>
      </c>
      <c r="M78">
        <f t="shared" si="160"/>
        <v>1</v>
      </c>
      <c r="N78">
        <f t="shared" si="161"/>
        <v>0</v>
      </c>
      <c r="O78" s="12" t="str">
        <f t="shared" si="162"/>
        <v>Arsenal Win</v>
      </c>
      <c r="P78" s="12" t="b">
        <f t="shared" si="163"/>
        <v>0</v>
      </c>
      <c r="Q78" s="12" t="b">
        <f t="shared" si="164"/>
        <v>0</v>
      </c>
      <c r="R78" s="12" t="b">
        <f t="shared" si="165"/>
        <v>0</v>
      </c>
      <c r="S78" s="12" t="b">
        <f t="shared" si="166"/>
        <v>0</v>
      </c>
      <c r="T78" s="12" t="str">
        <f t="shared" si="167"/>
        <v>Bournemouth Lose</v>
      </c>
      <c r="V78" t="s">
        <v>42</v>
      </c>
      <c r="W78" s="23" t="s">
        <v>579</v>
      </c>
      <c r="X78" s="17">
        <f t="shared" si="168"/>
        <v>18</v>
      </c>
      <c r="Y78">
        <f t="shared" si="169"/>
        <v>9</v>
      </c>
      <c r="Z78">
        <f t="shared" si="170"/>
        <v>3</v>
      </c>
      <c r="AA78">
        <f t="shared" si="171"/>
        <v>6</v>
      </c>
      <c r="AB78" s="17">
        <f t="shared" si="172"/>
        <v>18</v>
      </c>
      <c r="AC78" s="5">
        <f t="shared" si="173"/>
        <v>4</v>
      </c>
      <c r="AD78" s="5">
        <f t="shared" si="174"/>
        <v>5</v>
      </c>
      <c r="AE78" s="5">
        <f t="shared" si="175"/>
        <v>2</v>
      </c>
      <c r="AF78" s="5">
        <f t="shared" si="176"/>
        <v>1</v>
      </c>
      <c r="AG78">
        <f t="shared" si="177"/>
        <v>3</v>
      </c>
      <c r="AH78">
        <f t="shared" si="178"/>
        <v>3</v>
      </c>
      <c r="AI78">
        <f t="shared" si="179"/>
        <v>30</v>
      </c>
      <c r="AJ78">
        <f t="shared" si="180"/>
        <v>35</v>
      </c>
      <c r="AK78">
        <f t="shared" si="181"/>
        <v>25</v>
      </c>
      <c r="AL78">
        <f t="shared" si="182"/>
        <v>10</v>
      </c>
      <c r="AM78">
        <f t="shared" si="183"/>
        <v>16</v>
      </c>
      <c r="AN78">
        <f t="shared" si="184"/>
        <v>19</v>
      </c>
      <c r="AO78">
        <f t="shared" si="185"/>
        <v>10</v>
      </c>
      <c r="AP78">
        <f t="shared" si="186"/>
        <v>15</v>
      </c>
      <c r="AQ78" s="14">
        <f t="shared" si="187"/>
        <v>0.92105263157894735</v>
      </c>
      <c r="AR78" s="14">
        <f t="shared" si="188"/>
        <v>0.65789473684210531</v>
      </c>
      <c r="AU78" s="17">
        <v>17</v>
      </c>
      <c r="AV78" t="s">
        <v>15</v>
      </c>
      <c r="AW78" s="23" t="s">
        <v>579</v>
      </c>
      <c r="AX78" s="17">
        <f t="shared" si="137"/>
        <v>19</v>
      </c>
      <c r="AY78">
        <f t="shared" si="138"/>
        <v>4</v>
      </c>
      <c r="AZ78">
        <f t="shared" si="139"/>
        <v>3</v>
      </c>
      <c r="BA78">
        <f t="shared" si="140"/>
        <v>12</v>
      </c>
      <c r="BB78" s="17">
        <f t="shared" si="141"/>
        <v>19</v>
      </c>
      <c r="BC78" s="5">
        <f t="shared" si="142"/>
        <v>1</v>
      </c>
      <c r="BD78" s="5">
        <f t="shared" si="143"/>
        <v>3</v>
      </c>
      <c r="BE78" s="5">
        <f t="shared" si="144"/>
        <v>3</v>
      </c>
      <c r="BF78" s="5">
        <f t="shared" si="145"/>
        <v>0</v>
      </c>
      <c r="BG78">
        <f t="shared" si="146"/>
        <v>5</v>
      </c>
      <c r="BH78">
        <f t="shared" si="147"/>
        <v>7</v>
      </c>
      <c r="BI78">
        <f t="shared" si="148"/>
        <v>15</v>
      </c>
      <c r="BJ78">
        <f t="shared" si="149"/>
        <v>17</v>
      </c>
      <c r="BK78">
        <f t="shared" si="150"/>
        <v>34</v>
      </c>
      <c r="BL78">
        <f t="shared" si="151"/>
        <v>-17</v>
      </c>
      <c r="BM78">
        <f t="shared" si="152"/>
        <v>9</v>
      </c>
      <c r="BN78">
        <f t="shared" si="153"/>
        <v>8</v>
      </c>
      <c r="BO78">
        <f t="shared" si="154"/>
        <v>16</v>
      </c>
      <c r="BP78">
        <f t="shared" si="155"/>
        <v>18</v>
      </c>
      <c r="BQ78" s="14">
        <f t="shared" si="156"/>
        <v>0.44736842105263158</v>
      </c>
      <c r="BR78" s="14">
        <f t="shared" si="157"/>
        <v>0.89473684210526316</v>
      </c>
    </row>
    <row r="79" spans="1:70">
      <c r="A79" s="5" t="s">
        <v>576</v>
      </c>
      <c r="B79" t="s">
        <v>141</v>
      </c>
      <c r="C79" s="2" t="s">
        <v>22</v>
      </c>
      <c r="D79" s="3">
        <v>43744.583333333336</v>
      </c>
      <c r="E79" t="s">
        <v>86</v>
      </c>
      <c r="F79" t="s">
        <v>73</v>
      </c>
      <c r="G79" t="s">
        <v>39</v>
      </c>
      <c r="H79" t="s">
        <v>26</v>
      </c>
      <c r="I79">
        <v>0</v>
      </c>
      <c r="J79" s="9">
        <v>2</v>
      </c>
      <c r="K79">
        <f t="shared" si="159"/>
        <v>2</v>
      </c>
      <c r="L79" t="str">
        <f t="shared" si="158"/>
        <v>Away Win</v>
      </c>
      <c r="M79">
        <f t="shared" si="160"/>
        <v>0</v>
      </c>
      <c r="N79">
        <f t="shared" si="161"/>
        <v>1</v>
      </c>
      <c r="O79" s="12" t="b">
        <f t="shared" si="162"/>
        <v>0</v>
      </c>
      <c r="P79" s="12" t="str">
        <f t="shared" si="163"/>
        <v>Man City Lose</v>
      </c>
      <c r="Q79" s="12" t="b">
        <f t="shared" si="164"/>
        <v>0</v>
      </c>
      <c r="R79" s="12" t="b">
        <f t="shared" si="165"/>
        <v>0</v>
      </c>
      <c r="S79" s="12" t="str">
        <f t="shared" si="166"/>
        <v>Wolves Win</v>
      </c>
      <c r="T79" s="12" t="b">
        <f t="shared" si="167"/>
        <v>0</v>
      </c>
      <c r="V79" t="s">
        <v>43</v>
      </c>
      <c r="W79" s="23" t="s">
        <v>579</v>
      </c>
      <c r="X79" s="17">
        <f t="shared" si="168"/>
        <v>19</v>
      </c>
      <c r="Y79">
        <f t="shared" si="169"/>
        <v>8</v>
      </c>
      <c r="Z79">
        <f t="shared" si="170"/>
        <v>4</v>
      </c>
      <c r="AA79">
        <f t="shared" si="171"/>
        <v>7</v>
      </c>
      <c r="AB79" s="17">
        <f t="shared" si="172"/>
        <v>19</v>
      </c>
      <c r="AC79" s="5">
        <f t="shared" si="173"/>
        <v>5</v>
      </c>
      <c r="AD79" s="5">
        <f t="shared" si="174"/>
        <v>3</v>
      </c>
      <c r="AE79" s="5">
        <f t="shared" si="175"/>
        <v>2</v>
      </c>
      <c r="AF79" s="5">
        <f t="shared" si="176"/>
        <v>2</v>
      </c>
      <c r="AG79">
        <f t="shared" si="177"/>
        <v>2</v>
      </c>
      <c r="AH79">
        <f t="shared" si="178"/>
        <v>5</v>
      </c>
      <c r="AI79">
        <f t="shared" si="179"/>
        <v>28</v>
      </c>
      <c r="AJ79">
        <f t="shared" si="180"/>
        <v>22</v>
      </c>
      <c r="AK79">
        <f t="shared" si="181"/>
        <v>21</v>
      </c>
      <c r="AL79">
        <f t="shared" si="182"/>
        <v>1</v>
      </c>
      <c r="AM79">
        <f t="shared" si="183"/>
        <v>13</v>
      </c>
      <c r="AN79">
        <f t="shared" si="184"/>
        <v>9</v>
      </c>
      <c r="AO79">
        <f t="shared" si="185"/>
        <v>7</v>
      </c>
      <c r="AP79">
        <f t="shared" si="186"/>
        <v>14</v>
      </c>
      <c r="AQ79" s="14">
        <f t="shared" si="187"/>
        <v>0.57894736842105265</v>
      </c>
      <c r="AR79" s="14">
        <f t="shared" si="188"/>
        <v>0.55263157894736847</v>
      </c>
      <c r="AU79" s="17">
        <v>18</v>
      </c>
      <c r="AV79" t="s">
        <v>33</v>
      </c>
      <c r="AW79" s="23" t="s">
        <v>579</v>
      </c>
      <c r="AX79" s="17">
        <f t="shared" si="137"/>
        <v>20</v>
      </c>
      <c r="AY79">
        <f t="shared" si="138"/>
        <v>10</v>
      </c>
      <c r="AZ79">
        <f t="shared" si="139"/>
        <v>3</v>
      </c>
      <c r="BA79">
        <f t="shared" si="140"/>
        <v>7</v>
      </c>
      <c r="BB79" s="17">
        <f t="shared" si="141"/>
        <v>20</v>
      </c>
      <c r="BC79" s="5">
        <f t="shared" si="142"/>
        <v>6</v>
      </c>
      <c r="BD79" s="5">
        <f t="shared" si="143"/>
        <v>4</v>
      </c>
      <c r="BE79" s="5">
        <f t="shared" si="144"/>
        <v>0</v>
      </c>
      <c r="BF79" s="5">
        <f t="shared" si="145"/>
        <v>3</v>
      </c>
      <c r="BG79">
        <f t="shared" si="146"/>
        <v>4</v>
      </c>
      <c r="BH79">
        <f t="shared" si="147"/>
        <v>3</v>
      </c>
      <c r="BI79">
        <f t="shared" si="148"/>
        <v>33</v>
      </c>
      <c r="BJ79">
        <f t="shared" si="149"/>
        <v>39</v>
      </c>
      <c r="BK79">
        <f t="shared" si="150"/>
        <v>31</v>
      </c>
      <c r="BL79">
        <f t="shared" si="151"/>
        <v>8</v>
      </c>
      <c r="BM79">
        <f t="shared" si="152"/>
        <v>21</v>
      </c>
      <c r="BN79">
        <f t="shared" si="153"/>
        <v>18</v>
      </c>
      <c r="BO79">
        <f t="shared" si="154"/>
        <v>15</v>
      </c>
      <c r="BP79">
        <f t="shared" si="155"/>
        <v>16</v>
      </c>
      <c r="BQ79" s="14">
        <f t="shared" si="156"/>
        <v>1.0263157894736843</v>
      </c>
      <c r="BR79" s="14">
        <f t="shared" si="157"/>
        <v>0.81578947368421051</v>
      </c>
    </row>
    <row r="80" spans="1:70">
      <c r="A80" s="5" t="s">
        <v>576</v>
      </c>
      <c r="B80" t="s">
        <v>140</v>
      </c>
      <c r="C80" s="2" t="s">
        <v>22</v>
      </c>
      <c r="D80" s="3">
        <v>43744.583333333336</v>
      </c>
      <c r="E80" t="s">
        <v>58</v>
      </c>
      <c r="F80" t="s">
        <v>15</v>
      </c>
      <c r="G80" t="s">
        <v>43</v>
      </c>
      <c r="H80" t="s">
        <v>110</v>
      </c>
      <c r="I80">
        <v>1</v>
      </c>
      <c r="J80" s="9">
        <v>4</v>
      </c>
      <c r="K80">
        <f t="shared" si="159"/>
        <v>5</v>
      </c>
      <c r="L80" t="str">
        <f t="shared" si="158"/>
        <v>Away Win</v>
      </c>
      <c r="M80">
        <f t="shared" si="160"/>
        <v>0</v>
      </c>
      <c r="N80">
        <f t="shared" si="161"/>
        <v>1</v>
      </c>
      <c r="O80" s="12" t="b">
        <f t="shared" si="162"/>
        <v>0</v>
      </c>
      <c r="P80" s="12" t="str">
        <f t="shared" si="163"/>
        <v>Southampton Lose</v>
      </c>
      <c r="Q80" s="12" t="b">
        <f t="shared" si="164"/>
        <v>0</v>
      </c>
      <c r="R80" s="12" t="b">
        <f t="shared" si="165"/>
        <v>0</v>
      </c>
      <c r="S80" s="12" t="str">
        <f t="shared" si="166"/>
        <v>Chelsea Win</v>
      </c>
      <c r="T80" s="12" t="b">
        <f t="shared" si="167"/>
        <v>0</v>
      </c>
      <c r="V80" t="s">
        <v>14</v>
      </c>
      <c r="W80" s="23" t="s">
        <v>579</v>
      </c>
      <c r="X80" s="17">
        <f t="shared" si="168"/>
        <v>19</v>
      </c>
      <c r="Y80">
        <f t="shared" si="169"/>
        <v>6</v>
      </c>
      <c r="Z80">
        <f t="shared" si="170"/>
        <v>5</v>
      </c>
      <c r="AA80">
        <f t="shared" si="171"/>
        <v>8</v>
      </c>
      <c r="AB80" s="17">
        <f t="shared" si="172"/>
        <v>19</v>
      </c>
      <c r="AC80" s="5">
        <f t="shared" si="173"/>
        <v>4</v>
      </c>
      <c r="AD80" s="5">
        <f t="shared" si="174"/>
        <v>2</v>
      </c>
      <c r="AE80" s="5">
        <f t="shared" si="175"/>
        <v>2</v>
      </c>
      <c r="AF80" s="5">
        <f t="shared" si="176"/>
        <v>3</v>
      </c>
      <c r="AG80">
        <f t="shared" si="177"/>
        <v>4</v>
      </c>
      <c r="AH80">
        <f t="shared" si="178"/>
        <v>4</v>
      </c>
      <c r="AI80">
        <f t="shared" si="179"/>
        <v>23</v>
      </c>
      <c r="AJ80">
        <f t="shared" si="180"/>
        <v>18</v>
      </c>
      <c r="AK80">
        <f t="shared" si="181"/>
        <v>27</v>
      </c>
      <c r="AL80">
        <f t="shared" si="182"/>
        <v>-9</v>
      </c>
      <c r="AM80">
        <f t="shared" si="183"/>
        <v>11</v>
      </c>
      <c r="AN80">
        <f t="shared" si="184"/>
        <v>7</v>
      </c>
      <c r="AO80">
        <f t="shared" si="185"/>
        <v>16</v>
      </c>
      <c r="AP80">
        <f t="shared" si="186"/>
        <v>11</v>
      </c>
      <c r="AQ80" s="14">
        <f t="shared" si="187"/>
        <v>0.47368421052631576</v>
      </c>
      <c r="AR80" s="14">
        <f t="shared" si="188"/>
        <v>0.71052631578947367</v>
      </c>
      <c r="AU80" s="17">
        <v>19</v>
      </c>
      <c r="AV80" t="s">
        <v>24</v>
      </c>
      <c r="AW80" s="23" t="s">
        <v>579</v>
      </c>
      <c r="AX80" s="17">
        <f t="shared" si="137"/>
        <v>19</v>
      </c>
      <c r="AY80">
        <f t="shared" si="138"/>
        <v>4</v>
      </c>
      <c r="AZ80">
        <f t="shared" si="139"/>
        <v>3</v>
      </c>
      <c r="BA80">
        <f t="shared" si="140"/>
        <v>12</v>
      </c>
      <c r="BB80" s="17">
        <f t="shared" si="141"/>
        <v>19</v>
      </c>
      <c r="BC80" s="5">
        <f t="shared" si="142"/>
        <v>3</v>
      </c>
      <c r="BD80" s="5">
        <f t="shared" si="143"/>
        <v>1</v>
      </c>
      <c r="BE80" s="5">
        <f t="shared" si="144"/>
        <v>1</v>
      </c>
      <c r="BF80" s="5">
        <f t="shared" si="145"/>
        <v>2</v>
      </c>
      <c r="BG80">
        <f t="shared" si="146"/>
        <v>5</v>
      </c>
      <c r="BH80">
        <f t="shared" si="147"/>
        <v>7</v>
      </c>
      <c r="BI80">
        <f t="shared" si="148"/>
        <v>15</v>
      </c>
      <c r="BJ80">
        <f t="shared" si="149"/>
        <v>15</v>
      </c>
      <c r="BK80">
        <f t="shared" si="150"/>
        <v>25</v>
      </c>
      <c r="BL80">
        <f t="shared" si="151"/>
        <v>-10</v>
      </c>
      <c r="BM80">
        <f t="shared" si="152"/>
        <v>9</v>
      </c>
      <c r="BN80">
        <f t="shared" si="153"/>
        <v>6</v>
      </c>
      <c r="BO80">
        <f t="shared" si="154"/>
        <v>12</v>
      </c>
      <c r="BP80">
        <f t="shared" si="155"/>
        <v>13</v>
      </c>
      <c r="BQ80" s="14">
        <f t="shared" si="156"/>
        <v>0.39473684210526316</v>
      </c>
      <c r="BR80" s="14">
        <f t="shared" si="157"/>
        <v>0.65789473684210531</v>
      </c>
    </row>
    <row r="81" spans="1:70">
      <c r="A81" s="5" t="s">
        <v>576</v>
      </c>
      <c r="B81" t="s">
        <v>147</v>
      </c>
      <c r="C81" s="2" t="s">
        <v>22</v>
      </c>
      <c r="D81" s="3">
        <v>43744.6875</v>
      </c>
      <c r="E81" t="s">
        <v>61</v>
      </c>
      <c r="F81" t="s">
        <v>25</v>
      </c>
      <c r="G81" t="s">
        <v>53</v>
      </c>
      <c r="H81" t="s">
        <v>16</v>
      </c>
      <c r="I81">
        <v>1</v>
      </c>
      <c r="J81" s="9">
        <v>0</v>
      </c>
      <c r="K81">
        <f t="shared" si="159"/>
        <v>1</v>
      </c>
      <c r="L81" t="str">
        <f t="shared" si="158"/>
        <v>Home Win</v>
      </c>
      <c r="M81">
        <f t="shared" si="160"/>
        <v>1</v>
      </c>
      <c r="N81">
        <f t="shared" si="161"/>
        <v>0</v>
      </c>
      <c r="O81" s="12" t="str">
        <f t="shared" si="162"/>
        <v>Newcastle Win</v>
      </c>
      <c r="P81" s="12" t="b">
        <f t="shared" si="163"/>
        <v>0</v>
      </c>
      <c r="Q81" s="12" t="b">
        <f t="shared" si="164"/>
        <v>0</v>
      </c>
      <c r="R81" s="12" t="b">
        <f t="shared" si="165"/>
        <v>0</v>
      </c>
      <c r="S81" s="12" t="b">
        <f t="shared" si="166"/>
        <v>0</v>
      </c>
      <c r="T81" s="12" t="str">
        <f t="shared" si="167"/>
        <v>Man Utd Lose</v>
      </c>
      <c r="V81" t="s">
        <v>34</v>
      </c>
      <c r="W81" s="23" t="s">
        <v>579</v>
      </c>
      <c r="X81" s="17">
        <f t="shared" si="168"/>
        <v>19</v>
      </c>
      <c r="Y81">
        <f t="shared" si="169"/>
        <v>3</v>
      </c>
      <c r="Z81">
        <f t="shared" si="170"/>
        <v>6</v>
      </c>
      <c r="AA81">
        <f t="shared" si="171"/>
        <v>10</v>
      </c>
      <c r="AB81" s="17">
        <f t="shared" si="172"/>
        <v>19</v>
      </c>
      <c r="AC81" s="5">
        <f t="shared" si="173"/>
        <v>2</v>
      </c>
      <c r="AD81" s="5">
        <f t="shared" si="174"/>
        <v>1</v>
      </c>
      <c r="AE81" s="5">
        <f t="shared" si="175"/>
        <v>2</v>
      </c>
      <c r="AF81" s="5">
        <f t="shared" si="176"/>
        <v>4</v>
      </c>
      <c r="AG81">
        <f t="shared" si="177"/>
        <v>6</v>
      </c>
      <c r="AH81">
        <f t="shared" si="178"/>
        <v>4</v>
      </c>
      <c r="AI81">
        <f t="shared" si="179"/>
        <v>15</v>
      </c>
      <c r="AJ81">
        <f t="shared" si="180"/>
        <v>15</v>
      </c>
      <c r="AK81">
        <f t="shared" si="181"/>
        <v>26</v>
      </c>
      <c r="AL81">
        <f t="shared" si="182"/>
        <v>-11</v>
      </c>
      <c r="AM81">
        <f t="shared" si="183"/>
        <v>9</v>
      </c>
      <c r="AN81">
        <f t="shared" si="184"/>
        <v>6</v>
      </c>
      <c r="AO81">
        <f t="shared" si="185"/>
        <v>14</v>
      </c>
      <c r="AP81">
        <f t="shared" si="186"/>
        <v>12</v>
      </c>
      <c r="AQ81" s="14">
        <f t="shared" si="187"/>
        <v>0.39473684210526316</v>
      </c>
      <c r="AR81" s="14">
        <f t="shared" si="188"/>
        <v>0.68421052631578949</v>
      </c>
      <c r="AU81" s="17">
        <v>20</v>
      </c>
      <c r="AV81" t="s">
        <v>39</v>
      </c>
      <c r="AW81" s="23" t="s">
        <v>579</v>
      </c>
      <c r="AX81" s="17">
        <f t="shared" si="137"/>
        <v>19</v>
      </c>
      <c r="AY81">
        <f t="shared" si="138"/>
        <v>4</v>
      </c>
      <c r="AZ81">
        <f t="shared" si="139"/>
        <v>5</v>
      </c>
      <c r="BA81">
        <f t="shared" si="140"/>
        <v>10</v>
      </c>
      <c r="BB81" s="17">
        <f t="shared" si="141"/>
        <v>19</v>
      </c>
      <c r="BC81" s="5">
        <f t="shared" si="142"/>
        <v>3</v>
      </c>
      <c r="BD81" s="5">
        <f t="shared" si="143"/>
        <v>1</v>
      </c>
      <c r="BE81" s="5">
        <f t="shared" si="144"/>
        <v>2</v>
      </c>
      <c r="BF81" s="5">
        <f t="shared" si="145"/>
        <v>3</v>
      </c>
      <c r="BG81">
        <f t="shared" si="146"/>
        <v>5</v>
      </c>
      <c r="BH81">
        <f t="shared" si="147"/>
        <v>5</v>
      </c>
      <c r="BI81">
        <f t="shared" si="148"/>
        <v>17</v>
      </c>
      <c r="BJ81">
        <f t="shared" si="149"/>
        <v>12</v>
      </c>
      <c r="BK81">
        <f t="shared" si="150"/>
        <v>27</v>
      </c>
      <c r="BL81">
        <f t="shared" si="151"/>
        <v>-15</v>
      </c>
      <c r="BM81">
        <f t="shared" si="152"/>
        <v>6</v>
      </c>
      <c r="BN81">
        <f t="shared" si="153"/>
        <v>6</v>
      </c>
      <c r="BO81">
        <f t="shared" si="154"/>
        <v>14</v>
      </c>
      <c r="BP81">
        <f t="shared" si="155"/>
        <v>13</v>
      </c>
      <c r="BQ81" s="14">
        <f t="shared" si="156"/>
        <v>0.31578947368421051</v>
      </c>
      <c r="BR81" s="14">
        <f t="shared" si="157"/>
        <v>0.71052631578947367</v>
      </c>
    </row>
    <row r="82" spans="1:70">
      <c r="A82" s="5" t="s">
        <v>576</v>
      </c>
      <c r="B82" t="s">
        <v>157</v>
      </c>
      <c r="C82" s="2" t="s">
        <v>40</v>
      </c>
      <c r="D82" s="3">
        <v>43757.520833333336</v>
      </c>
      <c r="E82" t="s">
        <v>47</v>
      </c>
      <c r="F82" t="s">
        <v>34</v>
      </c>
      <c r="G82" t="s">
        <v>24</v>
      </c>
      <c r="H82" t="s">
        <v>98</v>
      </c>
      <c r="I82">
        <v>2</v>
      </c>
      <c r="J82" s="9">
        <v>0</v>
      </c>
      <c r="K82">
        <f t="shared" si="159"/>
        <v>2</v>
      </c>
      <c r="L82" t="str">
        <f t="shared" si="158"/>
        <v>Home Win</v>
      </c>
      <c r="M82">
        <f t="shared" si="160"/>
        <v>1</v>
      </c>
      <c r="N82">
        <f t="shared" si="161"/>
        <v>0</v>
      </c>
      <c r="O82" s="12" t="str">
        <f t="shared" si="162"/>
        <v>Everton Win</v>
      </c>
      <c r="P82" s="12" t="b">
        <f t="shared" si="163"/>
        <v>0</v>
      </c>
      <c r="Q82" s="12" t="b">
        <f t="shared" si="164"/>
        <v>0</v>
      </c>
      <c r="R82" s="12" t="b">
        <f t="shared" si="165"/>
        <v>0</v>
      </c>
      <c r="S82" s="12" t="b">
        <f t="shared" si="166"/>
        <v>0</v>
      </c>
      <c r="T82" s="12" t="str">
        <f t="shared" si="167"/>
        <v>West Ham Lose</v>
      </c>
      <c r="V82" t="s">
        <v>9</v>
      </c>
      <c r="W82" s="23" t="s">
        <v>579</v>
      </c>
      <c r="X82" s="17">
        <f t="shared" si="168"/>
        <v>20</v>
      </c>
      <c r="Y82">
        <f t="shared" si="169"/>
        <v>9</v>
      </c>
      <c r="Z82">
        <f t="shared" si="170"/>
        <v>4</v>
      </c>
      <c r="AA82">
        <f t="shared" si="171"/>
        <v>7</v>
      </c>
      <c r="AB82" s="17">
        <f t="shared" si="172"/>
        <v>20</v>
      </c>
      <c r="AC82" s="5">
        <f t="shared" si="173"/>
        <v>5</v>
      </c>
      <c r="AD82" s="5">
        <f t="shared" si="174"/>
        <v>4</v>
      </c>
      <c r="AE82" s="5">
        <f t="shared" si="175"/>
        <v>3</v>
      </c>
      <c r="AF82" s="5">
        <f t="shared" si="176"/>
        <v>1</v>
      </c>
      <c r="AG82">
        <f t="shared" si="177"/>
        <v>2</v>
      </c>
      <c r="AH82">
        <f t="shared" si="178"/>
        <v>5</v>
      </c>
      <c r="AI82">
        <f t="shared" si="179"/>
        <v>31</v>
      </c>
      <c r="AJ82">
        <f t="shared" si="180"/>
        <v>32</v>
      </c>
      <c r="AK82">
        <f t="shared" si="181"/>
        <v>29</v>
      </c>
      <c r="AL82">
        <f t="shared" si="182"/>
        <v>3</v>
      </c>
      <c r="AM82">
        <f t="shared" si="183"/>
        <v>18</v>
      </c>
      <c r="AN82">
        <f t="shared" si="184"/>
        <v>14</v>
      </c>
      <c r="AO82">
        <f t="shared" si="185"/>
        <v>15</v>
      </c>
      <c r="AP82">
        <f t="shared" si="186"/>
        <v>14</v>
      </c>
      <c r="AQ82" s="14">
        <f t="shared" si="187"/>
        <v>0.84210526315789469</v>
      </c>
      <c r="AR82" s="14">
        <f t="shared" si="188"/>
        <v>0.76315789473684215</v>
      </c>
      <c r="AV82" t="s">
        <v>679</v>
      </c>
      <c r="AW82" s="5"/>
      <c r="AX82" s="17"/>
      <c r="BB82" s="17"/>
      <c r="BC82" s="5"/>
      <c r="BD82" s="5"/>
      <c r="BE82" s="5"/>
      <c r="BF82" s="5"/>
      <c r="BQ82" s="5"/>
      <c r="BR82" s="27">
        <f>SUBTOTAL(109,epl[Avg goals coceded per game])</f>
        <v>96.368421052631604</v>
      </c>
    </row>
    <row r="83" spans="1:70">
      <c r="A83" s="5" t="s">
        <v>576</v>
      </c>
      <c r="B83" t="s">
        <v>151</v>
      </c>
      <c r="C83" s="2" t="s">
        <v>40</v>
      </c>
      <c r="D83" s="3">
        <v>43757.625</v>
      </c>
      <c r="E83" t="s">
        <v>471</v>
      </c>
      <c r="F83" t="s">
        <v>472</v>
      </c>
      <c r="G83" t="s">
        <v>466</v>
      </c>
      <c r="H83" t="s">
        <v>116</v>
      </c>
      <c r="I83">
        <v>0</v>
      </c>
      <c r="J83" s="9">
        <v>0</v>
      </c>
      <c r="K83">
        <f t="shared" si="159"/>
        <v>0</v>
      </c>
      <c r="L83" t="str">
        <f t="shared" si="158"/>
        <v>Draw</v>
      </c>
      <c r="M83">
        <f t="shared" si="160"/>
        <v>0</v>
      </c>
      <c r="N83">
        <f t="shared" si="161"/>
        <v>0</v>
      </c>
      <c r="O83" s="12" t="b">
        <f t="shared" si="162"/>
        <v>0</v>
      </c>
      <c r="P83" s="12" t="b">
        <f t="shared" si="163"/>
        <v>0</v>
      </c>
      <c r="Q83" s="12" t="str">
        <f t="shared" si="164"/>
        <v>Bournemouth Draw</v>
      </c>
      <c r="R83" s="12" t="str">
        <f t="shared" si="165"/>
        <v>Norwich Draw</v>
      </c>
      <c r="S83" s="12" t="b">
        <f t="shared" si="166"/>
        <v>0</v>
      </c>
      <c r="T83" s="12" t="b">
        <f t="shared" si="167"/>
        <v>0</v>
      </c>
      <c r="V83" t="s">
        <v>20</v>
      </c>
      <c r="W83" s="23" t="s">
        <v>579</v>
      </c>
      <c r="X83" s="17">
        <f t="shared" si="168"/>
        <v>18</v>
      </c>
      <c r="Y83">
        <f t="shared" si="169"/>
        <v>4</v>
      </c>
      <c r="Z83">
        <f t="shared" si="170"/>
        <v>5</v>
      </c>
      <c r="AA83">
        <f t="shared" si="171"/>
        <v>9</v>
      </c>
      <c r="AB83" s="17">
        <f t="shared" si="172"/>
        <v>18</v>
      </c>
      <c r="AC83" s="5">
        <f t="shared" si="173"/>
        <v>3</v>
      </c>
      <c r="AD83" s="5">
        <f t="shared" si="174"/>
        <v>1</v>
      </c>
      <c r="AE83" s="5">
        <f t="shared" si="175"/>
        <v>3</v>
      </c>
      <c r="AF83" s="5">
        <f t="shared" si="176"/>
        <v>2</v>
      </c>
      <c r="AG83">
        <f t="shared" si="177"/>
        <v>3</v>
      </c>
      <c r="AH83">
        <f t="shared" si="178"/>
        <v>6</v>
      </c>
      <c r="AI83">
        <f t="shared" si="179"/>
        <v>17</v>
      </c>
      <c r="AJ83">
        <f t="shared" si="180"/>
        <v>26</v>
      </c>
      <c r="AK83">
        <f t="shared" si="181"/>
        <v>33</v>
      </c>
      <c r="AL83">
        <f t="shared" si="182"/>
        <v>-7</v>
      </c>
      <c r="AM83">
        <f t="shared" si="183"/>
        <v>15</v>
      </c>
      <c r="AN83">
        <f t="shared" si="184"/>
        <v>11</v>
      </c>
      <c r="AO83">
        <f t="shared" si="185"/>
        <v>14</v>
      </c>
      <c r="AP83">
        <f t="shared" si="186"/>
        <v>19</v>
      </c>
      <c r="AQ83" s="14">
        <f t="shared" si="187"/>
        <v>0.68421052631578949</v>
      </c>
      <c r="AR83" s="14">
        <f t="shared" si="188"/>
        <v>0.86842105263157898</v>
      </c>
    </row>
    <row r="84" spans="1:70">
      <c r="A84" s="5" t="s">
        <v>576</v>
      </c>
      <c r="B84" t="s">
        <v>159</v>
      </c>
      <c r="C84" s="2" t="s">
        <v>40</v>
      </c>
      <c r="D84" s="3">
        <v>43757.625</v>
      </c>
      <c r="E84" t="s">
        <v>69</v>
      </c>
      <c r="F84" t="s">
        <v>70</v>
      </c>
      <c r="G84" t="s">
        <v>42</v>
      </c>
      <c r="H84" t="s">
        <v>56</v>
      </c>
      <c r="I84">
        <v>2</v>
      </c>
      <c r="J84" s="9">
        <v>1</v>
      </c>
      <c r="K84">
        <f t="shared" si="159"/>
        <v>3</v>
      </c>
      <c r="L84" t="str">
        <f t="shared" si="158"/>
        <v>Home Win</v>
      </c>
      <c r="M84">
        <f t="shared" si="160"/>
        <v>1</v>
      </c>
      <c r="N84">
        <f t="shared" si="161"/>
        <v>0</v>
      </c>
      <c r="O84" s="12" t="str">
        <f t="shared" si="162"/>
        <v>Aston Villa Win</v>
      </c>
      <c r="P84" s="12" t="b">
        <f t="shared" si="163"/>
        <v>0</v>
      </c>
      <c r="Q84" s="12" t="b">
        <f t="shared" si="164"/>
        <v>0</v>
      </c>
      <c r="R84" s="12" t="b">
        <f t="shared" si="165"/>
        <v>0</v>
      </c>
      <c r="S84" s="12" t="b">
        <f t="shared" si="166"/>
        <v>0</v>
      </c>
      <c r="T84" s="12" t="str">
        <f t="shared" si="167"/>
        <v>Brighton Lose</v>
      </c>
      <c r="V84" t="s">
        <v>30</v>
      </c>
      <c r="W84" s="23" t="s">
        <v>579</v>
      </c>
      <c r="X84" s="17">
        <f t="shared" si="168"/>
        <v>19</v>
      </c>
      <c r="Y84">
        <f t="shared" si="169"/>
        <v>5</v>
      </c>
      <c r="Z84">
        <f t="shared" si="170"/>
        <v>2</v>
      </c>
      <c r="AA84">
        <f t="shared" si="171"/>
        <v>12</v>
      </c>
      <c r="AB84" s="17">
        <f t="shared" si="172"/>
        <v>19</v>
      </c>
      <c r="AC84" s="5">
        <f t="shared" si="173"/>
        <v>2</v>
      </c>
      <c r="AD84" s="5">
        <f t="shared" si="174"/>
        <v>3</v>
      </c>
      <c r="AE84" s="5">
        <f t="shared" si="175"/>
        <v>2</v>
      </c>
      <c r="AF84" s="5">
        <f t="shared" si="176"/>
        <v>0</v>
      </c>
      <c r="AG84">
        <f t="shared" si="177"/>
        <v>5</v>
      </c>
      <c r="AH84">
        <f t="shared" si="178"/>
        <v>7</v>
      </c>
      <c r="AI84">
        <f t="shared" si="179"/>
        <v>17</v>
      </c>
      <c r="AJ84">
        <f t="shared" si="180"/>
        <v>26</v>
      </c>
      <c r="AK84">
        <f t="shared" si="181"/>
        <v>33</v>
      </c>
      <c r="AL84">
        <f t="shared" si="182"/>
        <v>-7</v>
      </c>
      <c r="AM84">
        <f t="shared" si="183"/>
        <v>9</v>
      </c>
      <c r="AN84">
        <f t="shared" si="184"/>
        <v>17</v>
      </c>
      <c r="AO84">
        <f t="shared" si="185"/>
        <v>10</v>
      </c>
      <c r="AP84">
        <f t="shared" si="186"/>
        <v>23</v>
      </c>
      <c r="AQ84" s="14">
        <f t="shared" si="187"/>
        <v>0.68421052631578949</v>
      </c>
      <c r="AR84" s="14">
        <f t="shared" si="188"/>
        <v>0.86842105263157898</v>
      </c>
    </row>
    <row r="85" spans="1:70">
      <c r="A85" s="5" t="s">
        <v>576</v>
      </c>
      <c r="B85" t="s">
        <v>154</v>
      </c>
      <c r="C85" s="2" t="s">
        <v>40</v>
      </c>
      <c r="D85" s="3">
        <v>43757.625</v>
      </c>
      <c r="E85" t="s">
        <v>63</v>
      </c>
      <c r="F85" t="s">
        <v>43</v>
      </c>
      <c r="G85" t="s">
        <v>25</v>
      </c>
      <c r="H85" t="s">
        <v>16</v>
      </c>
      <c r="I85">
        <v>1</v>
      </c>
      <c r="J85" s="9">
        <v>0</v>
      </c>
      <c r="K85">
        <f t="shared" si="159"/>
        <v>1</v>
      </c>
      <c r="L85" t="str">
        <f t="shared" si="158"/>
        <v>Home Win</v>
      </c>
      <c r="M85">
        <f t="shared" si="160"/>
        <v>1</v>
      </c>
      <c r="N85">
        <f t="shared" si="161"/>
        <v>0</v>
      </c>
      <c r="O85" s="12" t="str">
        <f t="shared" si="162"/>
        <v>Chelsea Win</v>
      </c>
      <c r="P85" s="12" t="b">
        <f t="shared" si="163"/>
        <v>0</v>
      </c>
      <c r="Q85" s="12" t="b">
        <f t="shared" si="164"/>
        <v>0</v>
      </c>
      <c r="R85" s="12" t="b">
        <f t="shared" si="165"/>
        <v>0</v>
      </c>
      <c r="S85" s="12" t="b">
        <f t="shared" si="166"/>
        <v>0</v>
      </c>
      <c r="T85" s="12" t="str">
        <f t="shared" si="167"/>
        <v>Newcastle Lose</v>
      </c>
      <c r="V85" t="s">
        <v>19</v>
      </c>
      <c r="W85" s="23" t="s">
        <v>579</v>
      </c>
      <c r="X85" s="17">
        <f t="shared" si="168"/>
        <v>18</v>
      </c>
      <c r="Y85">
        <f t="shared" si="169"/>
        <v>8</v>
      </c>
      <c r="Z85">
        <f t="shared" si="170"/>
        <v>4</v>
      </c>
      <c r="AA85">
        <f t="shared" si="171"/>
        <v>6</v>
      </c>
      <c r="AB85" s="17">
        <f t="shared" si="172"/>
        <v>18</v>
      </c>
      <c r="AC85" s="5">
        <f t="shared" si="173"/>
        <v>6</v>
      </c>
      <c r="AD85" s="5">
        <f t="shared" si="174"/>
        <v>2</v>
      </c>
      <c r="AE85" s="5">
        <f t="shared" si="175"/>
        <v>2</v>
      </c>
      <c r="AF85" s="5">
        <f t="shared" si="176"/>
        <v>2</v>
      </c>
      <c r="AG85">
        <f t="shared" si="177"/>
        <v>1</v>
      </c>
      <c r="AH85">
        <f t="shared" si="178"/>
        <v>5</v>
      </c>
      <c r="AI85">
        <f t="shared" si="179"/>
        <v>28</v>
      </c>
      <c r="AJ85">
        <f t="shared" si="180"/>
        <v>34</v>
      </c>
      <c r="AK85">
        <f t="shared" si="181"/>
        <v>25</v>
      </c>
      <c r="AL85">
        <f t="shared" si="182"/>
        <v>9</v>
      </c>
      <c r="AM85">
        <f t="shared" si="183"/>
        <v>23</v>
      </c>
      <c r="AN85">
        <f t="shared" si="184"/>
        <v>11</v>
      </c>
      <c r="AO85">
        <f t="shared" si="185"/>
        <v>9</v>
      </c>
      <c r="AP85">
        <f t="shared" si="186"/>
        <v>16</v>
      </c>
      <c r="AQ85" s="14">
        <f t="shared" si="187"/>
        <v>0.89473684210526316</v>
      </c>
      <c r="AR85" s="14">
        <f t="shared" si="188"/>
        <v>0.65789473684210531</v>
      </c>
    </row>
    <row r="86" spans="1:70">
      <c r="A86" s="5" t="s">
        <v>576</v>
      </c>
      <c r="B86" t="s">
        <v>153</v>
      </c>
      <c r="C86" s="2" t="s">
        <v>40</v>
      </c>
      <c r="D86" s="3">
        <v>43757.625</v>
      </c>
      <c r="E86" t="s">
        <v>65</v>
      </c>
      <c r="F86" t="s">
        <v>30</v>
      </c>
      <c r="G86" t="s">
        <v>66</v>
      </c>
      <c r="H86" t="s">
        <v>56</v>
      </c>
      <c r="I86">
        <v>2</v>
      </c>
      <c r="J86" s="9">
        <v>1</v>
      </c>
      <c r="K86">
        <f t="shared" si="159"/>
        <v>3</v>
      </c>
      <c r="L86" t="str">
        <f t="shared" si="158"/>
        <v>Home Win</v>
      </c>
      <c r="M86">
        <f t="shared" si="160"/>
        <v>1</v>
      </c>
      <c r="N86">
        <f t="shared" si="161"/>
        <v>0</v>
      </c>
      <c r="O86" s="12" t="str">
        <f t="shared" si="162"/>
        <v>Leicester Win</v>
      </c>
      <c r="P86" s="12" t="b">
        <f t="shared" si="163"/>
        <v>0</v>
      </c>
      <c r="Q86" s="12" t="b">
        <f t="shared" si="164"/>
        <v>0</v>
      </c>
      <c r="R86" s="12" t="b">
        <f t="shared" si="165"/>
        <v>0</v>
      </c>
      <c r="S86" s="12" t="b">
        <f t="shared" si="166"/>
        <v>0</v>
      </c>
      <c r="T86" s="12" t="str">
        <f t="shared" si="167"/>
        <v>Burnley Lose</v>
      </c>
      <c r="V86" t="s">
        <v>73</v>
      </c>
      <c r="W86" s="23" t="s">
        <v>579</v>
      </c>
      <c r="X86" s="17">
        <f t="shared" si="168"/>
        <v>19</v>
      </c>
      <c r="Y86">
        <f t="shared" si="169"/>
        <v>13</v>
      </c>
      <c r="Z86">
        <f t="shared" si="170"/>
        <v>3</v>
      </c>
      <c r="AA86">
        <f t="shared" si="171"/>
        <v>3</v>
      </c>
      <c r="AB86" s="17">
        <f t="shared" si="172"/>
        <v>19</v>
      </c>
      <c r="AC86" s="5">
        <f t="shared" si="173"/>
        <v>8</v>
      </c>
      <c r="AD86" s="5">
        <f t="shared" si="174"/>
        <v>5</v>
      </c>
      <c r="AE86" s="5">
        <f t="shared" si="175"/>
        <v>1</v>
      </c>
      <c r="AF86" s="5">
        <f t="shared" si="176"/>
        <v>2</v>
      </c>
      <c r="AG86">
        <f t="shared" si="177"/>
        <v>1</v>
      </c>
      <c r="AH86">
        <f t="shared" si="178"/>
        <v>2</v>
      </c>
      <c r="AI86">
        <f t="shared" si="179"/>
        <v>42</v>
      </c>
      <c r="AJ86">
        <f t="shared" si="180"/>
        <v>50</v>
      </c>
      <c r="AK86">
        <f t="shared" si="181"/>
        <v>20</v>
      </c>
      <c r="AL86">
        <f t="shared" si="182"/>
        <v>30</v>
      </c>
      <c r="AM86">
        <f t="shared" si="183"/>
        <v>35</v>
      </c>
      <c r="AN86">
        <f t="shared" si="184"/>
        <v>15</v>
      </c>
      <c r="AO86">
        <f t="shared" si="185"/>
        <v>12</v>
      </c>
      <c r="AP86">
        <f t="shared" si="186"/>
        <v>8</v>
      </c>
      <c r="AQ86" s="14">
        <f t="shared" si="187"/>
        <v>1.3157894736842106</v>
      </c>
      <c r="AR86" s="14">
        <f t="shared" si="188"/>
        <v>0.52631578947368418</v>
      </c>
    </row>
    <row r="87" spans="1:70">
      <c r="A87" s="5" t="s">
        <v>576</v>
      </c>
      <c r="B87" t="s">
        <v>152</v>
      </c>
      <c r="C87" s="2" t="s">
        <v>40</v>
      </c>
      <c r="D87" s="3">
        <v>43757.625</v>
      </c>
      <c r="E87" t="s">
        <v>32</v>
      </c>
      <c r="F87" t="s">
        <v>33</v>
      </c>
      <c r="G87" t="s">
        <v>464</v>
      </c>
      <c r="H87" t="s">
        <v>84</v>
      </c>
      <c r="I87">
        <v>1</v>
      </c>
      <c r="J87" s="9">
        <v>1</v>
      </c>
      <c r="K87">
        <f t="shared" si="159"/>
        <v>2</v>
      </c>
      <c r="L87" t="str">
        <f t="shared" si="158"/>
        <v>Draw</v>
      </c>
      <c r="M87">
        <f t="shared" si="160"/>
        <v>0</v>
      </c>
      <c r="N87">
        <f t="shared" si="161"/>
        <v>0</v>
      </c>
      <c r="O87" s="12" t="b">
        <f t="shared" si="162"/>
        <v>0</v>
      </c>
      <c r="P87" s="12" t="b">
        <f t="shared" si="163"/>
        <v>0</v>
      </c>
      <c r="Q87" s="12" t="str">
        <f t="shared" si="164"/>
        <v>Spurs Draw</v>
      </c>
      <c r="R87" s="12" t="str">
        <f t="shared" si="165"/>
        <v>Watford Draw</v>
      </c>
      <c r="S87" s="12" t="b">
        <f t="shared" si="166"/>
        <v>0</v>
      </c>
      <c r="T87" s="12" t="b">
        <f t="shared" si="167"/>
        <v>0</v>
      </c>
      <c r="V87" t="s">
        <v>53</v>
      </c>
      <c r="W87" s="23" t="s">
        <v>579</v>
      </c>
      <c r="X87" s="17">
        <f t="shared" si="168"/>
        <v>19</v>
      </c>
      <c r="Y87">
        <f t="shared" si="169"/>
        <v>12</v>
      </c>
      <c r="Z87">
        <f t="shared" si="170"/>
        <v>3</v>
      </c>
      <c r="AA87">
        <f t="shared" si="171"/>
        <v>4</v>
      </c>
      <c r="AB87" s="17">
        <f t="shared" si="172"/>
        <v>19</v>
      </c>
      <c r="AC87" s="5">
        <f t="shared" si="173"/>
        <v>7</v>
      </c>
      <c r="AD87" s="5">
        <f t="shared" si="174"/>
        <v>5</v>
      </c>
      <c r="AE87" s="5">
        <f t="shared" si="175"/>
        <v>1</v>
      </c>
      <c r="AF87" s="5">
        <f t="shared" si="176"/>
        <v>2</v>
      </c>
      <c r="AG87">
        <f t="shared" si="177"/>
        <v>1</v>
      </c>
      <c r="AH87">
        <f t="shared" si="178"/>
        <v>3</v>
      </c>
      <c r="AI87">
        <f t="shared" si="179"/>
        <v>39</v>
      </c>
      <c r="AJ87">
        <f t="shared" si="180"/>
        <v>30</v>
      </c>
      <c r="AK87">
        <f t="shared" si="181"/>
        <v>22</v>
      </c>
      <c r="AL87">
        <f t="shared" si="182"/>
        <v>8</v>
      </c>
      <c r="AM87">
        <f t="shared" si="183"/>
        <v>17</v>
      </c>
      <c r="AN87">
        <f t="shared" si="184"/>
        <v>13</v>
      </c>
      <c r="AO87">
        <f t="shared" si="185"/>
        <v>5</v>
      </c>
      <c r="AP87">
        <f t="shared" si="186"/>
        <v>17</v>
      </c>
      <c r="AQ87" s="14">
        <f t="shared" si="187"/>
        <v>0.78947368421052633</v>
      </c>
      <c r="AR87" s="14">
        <f t="shared" si="188"/>
        <v>0.57894736842105265</v>
      </c>
    </row>
    <row r="88" spans="1:70">
      <c r="A88" s="5" t="s">
        <v>576</v>
      </c>
      <c r="B88" t="s">
        <v>160</v>
      </c>
      <c r="C88" s="2" t="s">
        <v>40</v>
      </c>
      <c r="D88" s="3">
        <v>43757.625</v>
      </c>
      <c r="E88" t="s">
        <v>72</v>
      </c>
      <c r="F88" t="s">
        <v>39</v>
      </c>
      <c r="G88" t="s">
        <v>15</v>
      </c>
      <c r="H88" t="s">
        <v>84</v>
      </c>
      <c r="I88">
        <v>1</v>
      </c>
      <c r="J88" s="9">
        <v>1</v>
      </c>
      <c r="K88">
        <f t="shared" si="159"/>
        <v>2</v>
      </c>
      <c r="L88" t="str">
        <f t="shared" si="158"/>
        <v>Draw</v>
      </c>
      <c r="M88">
        <f t="shared" si="160"/>
        <v>0</v>
      </c>
      <c r="N88">
        <f t="shared" si="161"/>
        <v>0</v>
      </c>
      <c r="O88" s="12" t="b">
        <f t="shared" si="162"/>
        <v>0</v>
      </c>
      <c r="P88" s="12" t="b">
        <f t="shared" si="163"/>
        <v>0</v>
      </c>
      <c r="Q88" s="12" t="str">
        <f t="shared" si="164"/>
        <v>Wolves Draw</v>
      </c>
      <c r="R88" s="12" t="str">
        <f t="shared" si="165"/>
        <v>Southampton Draw</v>
      </c>
      <c r="S88" s="12" t="b">
        <f t="shared" si="166"/>
        <v>0</v>
      </c>
      <c r="T88" s="12" t="b">
        <f t="shared" si="167"/>
        <v>0</v>
      </c>
      <c r="V88" t="s">
        <v>25</v>
      </c>
      <c r="W88" s="23" t="s">
        <v>579</v>
      </c>
      <c r="X88" s="17">
        <f t="shared" si="168"/>
        <v>19</v>
      </c>
      <c r="Y88">
        <f t="shared" si="169"/>
        <v>10</v>
      </c>
      <c r="Z88">
        <f t="shared" si="170"/>
        <v>8</v>
      </c>
      <c r="AA88">
        <f t="shared" si="171"/>
        <v>1</v>
      </c>
      <c r="AB88" s="17">
        <f t="shared" si="172"/>
        <v>19</v>
      </c>
      <c r="AC88" s="5">
        <f t="shared" si="173"/>
        <v>6</v>
      </c>
      <c r="AD88" s="5">
        <f t="shared" si="174"/>
        <v>4</v>
      </c>
      <c r="AE88" s="5">
        <f t="shared" si="175"/>
        <v>4</v>
      </c>
      <c r="AF88" s="5">
        <f t="shared" si="176"/>
        <v>4</v>
      </c>
      <c r="AG88">
        <f t="shared" si="177"/>
        <v>0</v>
      </c>
      <c r="AH88">
        <f t="shared" si="178"/>
        <v>1</v>
      </c>
      <c r="AI88">
        <f t="shared" si="179"/>
        <v>38</v>
      </c>
      <c r="AJ88">
        <f t="shared" si="180"/>
        <v>33</v>
      </c>
      <c r="AK88">
        <f t="shared" si="181"/>
        <v>11</v>
      </c>
      <c r="AL88">
        <f t="shared" si="182"/>
        <v>22</v>
      </c>
      <c r="AM88">
        <f t="shared" si="183"/>
        <v>18</v>
      </c>
      <c r="AN88">
        <f t="shared" si="184"/>
        <v>15</v>
      </c>
      <c r="AO88">
        <f t="shared" si="185"/>
        <v>5</v>
      </c>
      <c r="AP88">
        <f t="shared" si="186"/>
        <v>6</v>
      </c>
      <c r="AQ88" s="14">
        <f t="shared" si="187"/>
        <v>0.86842105263157898</v>
      </c>
      <c r="AR88" s="14">
        <f t="shared" si="188"/>
        <v>0.28947368421052633</v>
      </c>
    </row>
    <row r="89" spans="1:70">
      <c r="A89" s="5" t="s">
        <v>576</v>
      </c>
      <c r="B89" t="s">
        <v>156</v>
      </c>
      <c r="C89" s="2" t="s">
        <v>40</v>
      </c>
      <c r="D89" s="3">
        <v>43757.729166666664</v>
      </c>
      <c r="E89" t="s">
        <v>13</v>
      </c>
      <c r="F89" t="s">
        <v>14</v>
      </c>
      <c r="G89" t="s">
        <v>73</v>
      </c>
      <c r="H89" t="s">
        <v>26</v>
      </c>
      <c r="I89">
        <v>0</v>
      </c>
      <c r="J89" s="9">
        <v>2</v>
      </c>
      <c r="K89">
        <f t="shared" si="159"/>
        <v>2</v>
      </c>
      <c r="L89" t="str">
        <f t="shared" si="158"/>
        <v>Away Win</v>
      </c>
      <c r="M89">
        <f t="shared" si="160"/>
        <v>0</v>
      </c>
      <c r="N89">
        <f t="shared" si="161"/>
        <v>1</v>
      </c>
      <c r="O89" s="12" t="b">
        <f t="shared" si="162"/>
        <v>0</v>
      </c>
      <c r="P89" s="12" t="str">
        <f t="shared" si="163"/>
        <v>Crystal Palace Lose</v>
      </c>
      <c r="Q89" s="12" t="b">
        <f t="shared" si="164"/>
        <v>0</v>
      </c>
      <c r="R89" s="12" t="b">
        <f t="shared" si="165"/>
        <v>0</v>
      </c>
      <c r="S89" s="12" t="str">
        <f t="shared" si="166"/>
        <v>Man City Win</v>
      </c>
      <c r="T89" s="12" t="b">
        <f t="shared" si="167"/>
        <v>0</v>
      </c>
      <c r="V89" t="s">
        <v>473</v>
      </c>
      <c r="W89" s="23" t="s">
        <v>579</v>
      </c>
      <c r="X89" s="17">
        <f t="shared" si="168"/>
        <v>19</v>
      </c>
      <c r="Y89">
        <f t="shared" si="169"/>
        <v>5</v>
      </c>
      <c r="Z89">
        <f t="shared" si="170"/>
        <v>5</v>
      </c>
      <c r="AA89">
        <f t="shared" si="171"/>
        <v>9</v>
      </c>
      <c r="AB89" s="17">
        <f t="shared" si="172"/>
        <v>19</v>
      </c>
      <c r="AC89" s="5">
        <f t="shared" si="173"/>
        <v>4</v>
      </c>
      <c r="AD89" s="5">
        <f t="shared" si="174"/>
        <v>1</v>
      </c>
      <c r="AE89" s="5">
        <f t="shared" si="175"/>
        <v>3</v>
      </c>
      <c r="AF89" s="5">
        <f t="shared" si="176"/>
        <v>2</v>
      </c>
      <c r="AG89">
        <f t="shared" si="177"/>
        <v>3</v>
      </c>
      <c r="AH89">
        <f t="shared" si="178"/>
        <v>6</v>
      </c>
      <c r="AI89">
        <f t="shared" si="179"/>
        <v>20</v>
      </c>
      <c r="AJ89">
        <f t="shared" si="180"/>
        <v>15</v>
      </c>
      <c r="AK89">
        <f t="shared" si="181"/>
        <v>34</v>
      </c>
      <c r="AL89">
        <f t="shared" si="182"/>
        <v>-19</v>
      </c>
      <c r="AM89">
        <f t="shared" si="183"/>
        <v>13</v>
      </c>
      <c r="AN89">
        <f t="shared" si="184"/>
        <v>2</v>
      </c>
      <c r="AO89">
        <f t="shared" si="185"/>
        <v>12</v>
      </c>
      <c r="AP89">
        <f t="shared" si="186"/>
        <v>22</v>
      </c>
      <c r="AQ89" s="14">
        <f t="shared" si="187"/>
        <v>0.39473684210526316</v>
      </c>
      <c r="AR89" s="14">
        <f t="shared" si="188"/>
        <v>0.89473684210526316</v>
      </c>
    </row>
    <row r="90" spans="1:70">
      <c r="A90" s="5" t="s">
        <v>576</v>
      </c>
      <c r="B90" t="s">
        <v>150</v>
      </c>
      <c r="C90" s="2" t="s">
        <v>40</v>
      </c>
      <c r="D90" s="3">
        <v>43758.6875</v>
      </c>
      <c r="E90" t="s">
        <v>52</v>
      </c>
      <c r="F90" t="s">
        <v>53</v>
      </c>
      <c r="G90" t="s">
        <v>19</v>
      </c>
      <c r="H90" t="s">
        <v>84</v>
      </c>
      <c r="I90">
        <v>1</v>
      </c>
      <c r="J90" s="9">
        <v>1</v>
      </c>
      <c r="K90">
        <f t="shared" si="159"/>
        <v>2</v>
      </c>
      <c r="L90" t="str">
        <f t="shared" si="158"/>
        <v>Draw</v>
      </c>
      <c r="M90">
        <f t="shared" si="160"/>
        <v>0</v>
      </c>
      <c r="N90">
        <f t="shared" si="161"/>
        <v>0</v>
      </c>
      <c r="O90" s="12" t="b">
        <f t="shared" si="162"/>
        <v>0</v>
      </c>
      <c r="P90" s="12" t="b">
        <f t="shared" si="163"/>
        <v>0</v>
      </c>
      <c r="Q90" s="12" t="str">
        <f t="shared" si="164"/>
        <v>Man Utd Draw</v>
      </c>
      <c r="R90" s="12" t="str">
        <f t="shared" si="165"/>
        <v>Liverpool Draw</v>
      </c>
      <c r="S90" s="12" t="b">
        <f t="shared" si="166"/>
        <v>0</v>
      </c>
      <c r="T90" s="12" t="b">
        <f t="shared" si="167"/>
        <v>0</v>
      </c>
      <c r="V90" t="s">
        <v>15</v>
      </c>
      <c r="W90" s="23" t="s">
        <v>579</v>
      </c>
      <c r="X90" s="17">
        <f t="shared" si="168"/>
        <v>19</v>
      </c>
      <c r="Y90">
        <f t="shared" si="169"/>
        <v>4</v>
      </c>
      <c r="Z90">
        <f t="shared" si="170"/>
        <v>3</v>
      </c>
      <c r="AA90">
        <f t="shared" si="171"/>
        <v>12</v>
      </c>
      <c r="AB90" s="17">
        <f t="shared" si="172"/>
        <v>19</v>
      </c>
      <c r="AC90" s="5">
        <f t="shared" si="173"/>
        <v>1</v>
      </c>
      <c r="AD90" s="5">
        <f t="shared" si="174"/>
        <v>3</v>
      </c>
      <c r="AE90" s="5">
        <f t="shared" si="175"/>
        <v>3</v>
      </c>
      <c r="AF90" s="5">
        <f t="shared" si="176"/>
        <v>0</v>
      </c>
      <c r="AG90">
        <f t="shared" si="177"/>
        <v>5</v>
      </c>
      <c r="AH90">
        <f t="shared" si="178"/>
        <v>7</v>
      </c>
      <c r="AI90">
        <f t="shared" si="179"/>
        <v>15</v>
      </c>
      <c r="AJ90">
        <f t="shared" si="180"/>
        <v>17</v>
      </c>
      <c r="AK90">
        <f t="shared" si="181"/>
        <v>34</v>
      </c>
      <c r="AL90">
        <f t="shared" si="182"/>
        <v>-17</v>
      </c>
      <c r="AM90">
        <f t="shared" si="183"/>
        <v>9</v>
      </c>
      <c r="AN90">
        <f t="shared" si="184"/>
        <v>8</v>
      </c>
      <c r="AO90">
        <f t="shared" si="185"/>
        <v>16</v>
      </c>
      <c r="AP90">
        <f t="shared" si="186"/>
        <v>18</v>
      </c>
      <c r="AQ90" s="14">
        <f t="shared" si="187"/>
        <v>0.44736842105263158</v>
      </c>
      <c r="AR90" s="14">
        <f t="shared" si="188"/>
        <v>0.89473684210526316</v>
      </c>
    </row>
    <row r="91" spans="1:70">
      <c r="A91" s="5" t="s">
        <v>576</v>
      </c>
      <c r="B91" t="s">
        <v>155</v>
      </c>
      <c r="C91" s="2" t="s">
        <v>40</v>
      </c>
      <c r="D91" s="3">
        <v>43759.833333333336</v>
      </c>
      <c r="E91" t="s">
        <v>37</v>
      </c>
      <c r="F91" t="s">
        <v>38</v>
      </c>
      <c r="G91" t="s">
        <v>10</v>
      </c>
      <c r="H91" t="s">
        <v>16</v>
      </c>
      <c r="I91">
        <v>1</v>
      </c>
      <c r="J91" s="9">
        <v>0</v>
      </c>
      <c r="K91">
        <f t="shared" si="159"/>
        <v>1</v>
      </c>
      <c r="L91" t="str">
        <f t="shared" si="158"/>
        <v>Home Win</v>
      </c>
      <c r="M91">
        <f t="shared" si="160"/>
        <v>1</v>
      </c>
      <c r="N91">
        <f t="shared" si="161"/>
        <v>0</v>
      </c>
      <c r="O91" s="12" t="str">
        <f t="shared" si="162"/>
        <v>Sheffield Utd Win</v>
      </c>
      <c r="P91" s="12" t="b">
        <f t="shared" si="163"/>
        <v>0</v>
      </c>
      <c r="Q91" s="12" t="b">
        <f t="shared" si="164"/>
        <v>0</v>
      </c>
      <c r="R91" s="12" t="b">
        <f t="shared" si="165"/>
        <v>0</v>
      </c>
      <c r="S91" s="12" t="b">
        <f t="shared" si="166"/>
        <v>0</v>
      </c>
      <c r="T91" s="12" t="str">
        <f t="shared" si="167"/>
        <v>Arsenal Lose</v>
      </c>
      <c r="V91" t="s">
        <v>33</v>
      </c>
      <c r="W91" s="23" t="s">
        <v>579</v>
      </c>
      <c r="X91" s="17">
        <f t="shared" si="168"/>
        <v>20</v>
      </c>
      <c r="Y91">
        <f t="shared" si="169"/>
        <v>10</v>
      </c>
      <c r="Z91">
        <f t="shared" si="170"/>
        <v>3</v>
      </c>
      <c r="AA91">
        <f t="shared" si="171"/>
        <v>7</v>
      </c>
      <c r="AB91" s="17">
        <f t="shared" si="172"/>
        <v>20</v>
      </c>
      <c r="AC91" s="5">
        <f t="shared" si="173"/>
        <v>6</v>
      </c>
      <c r="AD91" s="5">
        <f t="shared" si="174"/>
        <v>4</v>
      </c>
      <c r="AE91" s="5">
        <f t="shared" si="175"/>
        <v>0</v>
      </c>
      <c r="AF91" s="5">
        <f t="shared" si="176"/>
        <v>3</v>
      </c>
      <c r="AG91">
        <f t="shared" si="177"/>
        <v>4</v>
      </c>
      <c r="AH91">
        <f t="shared" si="178"/>
        <v>3</v>
      </c>
      <c r="AI91">
        <f t="shared" si="179"/>
        <v>33</v>
      </c>
      <c r="AJ91">
        <f t="shared" si="180"/>
        <v>39</v>
      </c>
      <c r="AK91">
        <f t="shared" si="181"/>
        <v>31</v>
      </c>
      <c r="AL91">
        <f t="shared" si="182"/>
        <v>8</v>
      </c>
      <c r="AM91">
        <f t="shared" si="183"/>
        <v>21</v>
      </c>
      <c r="AN91">
        <f t="shared" si="184"/>
        <v>18</v>
      </c>
      <c r="AO91">
        <f t="shared" si="185"/>
        <v>15</v>
      </c>
      <c r="AP91">
        <f t="shared" si="186"/>
        <v>16</v>
      </c>
      <c r="AQ91" s="14">
        <f t="shared" si="187"/>
        <v>1.0263157894736843</v>
      </c>
      <c r="AR91" s="14">
        <f t="shared" si="188"/>
        <v>0.81578947368421051</v>
      </c>
    </row>
    <row r="92" spans="1:70">
      <c r="A92" s="5" t="s">
        <v>576</v>
      </c>
      <c r="B92" t="s">
        <v>167</v>
      </c>
      <c r="C92" s="2" t="s">
        <v>36</v>
      </c>
      <c r="D92" s="3">
        <v>43763.833333333336</v>
      </c>
      <c r="E92" t="s">
        <v>58</v>
      </c>
      <c r="F92" t="s">
        <v>15</v>
      </c>
      <c r="G92" t="s">
        <v>30</v>
      </c>
      <c r="H92" t="s">
        <v>477</v>
      </c>
      <c r="I92">
        <v>0</v>
      </c>
      <c r="J92" s="9">
        <v>9</v>
      </c>
      <c r="K92">
        <f t="shared" si="159"/>
        <v>9</v>
      </c>
      <c r="L92" t="str">
        <f t="shared" si="158"/>
        <v>Away Win</v>
      </c>
      <c r="M92">
        <f t="shared" si="160"/>
        <v>0</v>
      </c>
      <c r="N92">
        <f t="shared" si="161"/>
        <v>1</v>
      </c>
      <c r="O92" s="12" t="b">
        <f t="shared" si="162"/>
        <v>0</v>
      </c>
      <c r="P92" s="12" t="str">
        <f t="shared" si="163"/>
        <v>Southampton Lose</v>
      </c>
      <c r="Q92" s="12" t="b">
        <f t="shared" si="164"/>
        <v>0</v>
      </c>
      <c r="R92" s="12" t="b">
        <f t="shared" si="165"/>
        <v>0</v>
      </c>
      <c r="S92" s="12" t="str">
        <f t="shared" si="166"/>
        <v>Leicester Win</v>
      </c>
      <c r="T92" s="12" t="b">
        <f t="shared" si="167"/>
        <v>0</v>
      </c>
      <c r="V92" t="s">
        <v>24</v>
      </c>
      <c r="W92" s="23" t="s">
        <v>579</v>
      </c>
      <c r="X92" s="17">
        <f t="shared" si="168"/>
        <v>19</v>
      </c>
      <c r="Y92">
        <f t="shared" si="169"/>
        <v>4</v>
      </c>
      <c r="Z92">
        <f t="shared" si="170"/>
        <v>3</v>
      </c>
      <c r="AA92">
        <f t="shared" si="171"/>
        <v>12</v>
      </c>
      <c r="AB92" s="17">
        <f t="shared" si="172"/>
        <v>19</v>
      </c>
      <c r="AC92" s="5">
        <f t="shared" si="173"/>
        <v>3</v>
      </c>
      <c r="AD92" s="5">
        <f t="shared" si="174"/>
        <v>1</v>
      </c>
      <c r="AE92" s="5">
        <f t="shared" si="175"/>
        <v>1</v>
      </c>
      <c r="AF92" s="5">
        <f t="shared" si="176"/>
        <v>2</v>
      </c>
      <c r="AG92">
        <f t="shared" si="177"/>
        <v>5</v>
      </c>
      <c r="AH92">
        <f t="shared" si="178"/>
        <v>7</v>
      </c>
      <c r="AI92">
        <f t="shared" si="179"/>
        <v>15</v>
      </c>
      <c r="AJ92">
        <f t="shared" si="180"/>
        <v>15</v>
      </c>
      <c r="AK92">
        <f t="shared" si="181"/>
        <v>25</v>
      </c>
      <c r="AL92">
        <f t="shared" si="182"/>
        <v>-10</v>
      </c>
      <c r="AM92">
        <f t="shared" si="183"/>
        <v>9</v>
      </c>
      <c r="AN92">
        <f t="shared" si="184"/>
        <v>6</v>
      </c>
      <c r="AO92">
        <f t="shared" si="185"/>
        <v>12</v>
      </c>
      <c r="AP92">
        <f t="shared" si="186"/>
        <v>13</v>
      </c>
      <c r="AQ92" s="14">
        <f t="shared" si="187"/>
        <v>0.39473684210526316</v>
      </c>
      <c r="AR92" s="14">
        <f t="shared" si="188"/>
        <v>0.65789473684210531</v>
      </c>
    </row>
    <row r="93" spans="1:70">
      <c r="A93" s="5" t="s">
        <v>576</v>
      </c>
      <c r="B93" t="s">
        <v>165</v>
      </c>
      <c r="C93" s="2" t="s">
        <v>36</v>
      </c>
      <c r="D93" s="3">
        <v>43764.520833333336</v>
      </c>
      <c r="E93" t="s">
        <v>86</v>
      </c>
      <c r="F93" t="s">
        <v>73</v>
      </c>
      <c r="G93" t="s">
        <v>70</v>
      </c>
      <c r="H93" t="s">
        <v>158</v>
      </c>
      <c r="I93">
        <v>3</v>
      </c>
      <c r="J93" s="9">
        <v>0</v>
      </c>
      <c r="K93">
        <f t="shared" si="159"/>
        <v>3</v>
      </c>
      <c r="L93" t="str">
        <f t="shared" si="158"/>
        <v>Home Win</v>
      </c>
      <c r="M93">
        <f t="shared" si="160"/>
        <v>1</v>
      </c>
      <c r="N93">
        <f t="shared" si="161"/>
        <v>0</v>
      </c>
      <c r="O93" s="12" t="str">
        <f t="shared" si="162"/>
        <v>Man City Win</v>
      </c>
      <c r="P93" s="12" t="b">
        <f t="shared" si="163"/>
        <v>0</v>
      </c>
      <c r="Q93" s="12" t="b">
        <f t="shared" si="164"/>
        <v>0</v>
      </c>
      <c r="R93" s="12" t="b">
        <f t="shared" si="165"/>
        <v>0</v>
      </c>
      <c r="S93" s="12" t="b">
        <f t="shared" si="166"/>
        <v>0</v>
      </c>
      <c r="T93" s="12" t="str">
        <f t="shared" si="167"/>
        <v>Aston Villa Lose</v>
      </c>
      <c r="V93" t="s">
        <v>39</v>
      </c>
      <c r="W93" s="23" t="s">
        <v>579</v>
      </c>
      <c r="X93" s="17">
        <f t="shared" si="168"/>
        <v>19</v>
      </c>
      <c r="Y93">
        <f t="shared" si="169"/>
        <v>4</v>
      </c>
      <c r="Z93">
        <f t="shared" si="170"/>
        <v>5</v>
      </c>
      <c r="AA93">
        <f t="shared" si="171"/>
        <v>10</v>
      </c>
      <c r="AB93" s="17">
        <f t="shared" si="172"/>
        <v>19</v>
      </c>
      <c r="AC93" s="5">
        <f t="shared" si="173"/>
        <v>3</v>
      </c>
      <c r="AD93" s="5">
        <f t="shared" si="174"/>
        <v>1</v>
      </c>
      <c r="AE93" s="5">
        <f t="shared" si="175"/>
        <v>2</v>
      </c>
      <c r="AF93" s="5">
        <f t="shared" si="176"/>
        <v>3</v>
      </c>
      <c r="AG93">
        <f t="shared" si="177"/>
        <v>5</v>
      </c>
      <c r="AH93">
        <f t="shared" si="178"/>
        <v>5</v>
      </c>
      <c r="AI93">
        <f t="shared" si="179"/>
        <v>17</v>
      </c>
      <c r="AJ93">
        <f t="shared" si="180"/>
        <v>12</v>
      </c>
      <c r="AK93">
        <f t="shared" si="181"/>
        <v>27</v>
      </c>
      <c r="AL93">
        <f t="shared" si="182"/>
        <v>-15</v>
      </c>
      <c r="AM93">
        <f t="shared" si="183"/>
        <v>6</v>
      </c>
      <c r="AN93">
        <f t="shared" si="184"/>
        <v>6</v>
      </c>
      <c r="AO93">
        <f t="shared" si="185"/>
        <v>14</v>
      </c>
      <c r="AP93">
        <f t="shared" si="186"/>
        <v>13</v>
      </c>
      <c r="AQ93" s="14">
        <f t="shared" si="187"/>
        <v>0.31578947368421051</v>
      </c>
      <c r="AR93" s="14">
        <f t="shared" si="188"/>
        <v>0.71052631578947367</v>
      </c>
    </row>
    <row r="94" spans="1:70">
      <c r="A94" s="5" t="s">
        <v>576</v>
      </c>
      <c r="B94" t="s">
        <v>162</v>
      </c>
      <c r="C94" s="2" t="s">
        <v>36</v>
      </c>
      <c r="D94" s="3">
        <v>43764.625</v>
      </c>
      <c r="E94" t="s">
        <v>41</v>
      </c>
      <c r="F94" t="s">
        <v>42</v>
      </c>
      <c r="G94" t="s">
        <v>34</v>
      </c>
      <c r="H94" t="s">
        <v>267</v>
      </c>
      <c r="I94">
        <v>3</v>
      </c>
      <c r="J94" s="9">
        <v>2</v>
      </c>
      <c r="K94">
        <f t="shared" si="159"/>
        <v>5</v>
      </c>
      <c r="L94" t="str">
        <f t="shared" si="158"/>
        <v>Home Win</v>
      </c>
      <c r="M94">
        <f t="shared" si="160"/>
        <v>1</v>
      </c>
      <c r="N94">
        <f t="shared" si="161"/>
        <v>0</v>
      </c>
      <c r="O94" s="12" t="str">
        <f t="shared" si="162"/>
        <v>Brighton Win</v>
      </c>
      <c r="P94" s="12" t="b">
        <f t="shared" si="163"/>
        <v>0</v>
      </c>
      <c r="Q94" s="12" t="b">
        <f t="shared" si="164"/>
        <v>0</v>
      </c>
      <c r="R94" s="12" t="b">
        <f t="shared" si="165"/>
        <v>0</v>
      </c>
      <c r="S94" s="12" t="b">
        <f t="shared" si="166"/>
        <v>0</v>
      </c>
      <c r="T94" s="12" t="str">
        <f t="shared" si="167"/>
        <v>Everton Lose</v>
      </c>
    </row>
    <row r="95" spans="1:70">
      <c r="A95" s="5" t="s">
        <v>576</v>
      </c>
      <c r="B95" t="s">
        <v>166</v>
      </c>
      <c r="C95" s="2" t="s">
        <v>36</v>
      </c>
      <c r="D95" s="3">
        <v>43764.625</v>
      </c>
      <c r="E95" t="s">
        <v>463</v>
      </c>
      <c r="F95" t="s">
        <v>464</v>
      </c>
      <c r="G95" t="s">
        <v>472</v>
      </c>
      <c r="H95" t="s">
        <v>116</v>
      </c>
      <c r="I95">
        <v>0</v>
      </c>
      <c r="J95" s="9">
        <v>0</v>
      </c>
      <c r="K95">
        <f t="shared" si="159"/>
        <v>0</v>
      </c>
      <c r="L95" t="str">
        <f t="shared" si="158"/>
        <v>Draw</v>
      </c>
      <c r="M95">
        <f t="shared" si="160"/>
        <v>0</v>
      </c>
      <c r="N95">
        <f t="shared" si="161"/>
        <v>0</v>
      </c>
      <c r="O95" s="12" t="b">
        <f t="shared" si="162"/>
        <v>0</v>
      </c>
      <c r="P95" s="12" t="b">
        <f t="shared" si="163"/>
        <v>0</v>
      </c>
      <c r="Q95" s="12" t="str">
        <f t="shared" si="164"/>
        <v>Watford Draw</v>
      </c>
      <c r="R95" s="12" t="str">
        <f t="shared" si="165"/>
        <v>Bournemouth Draw</v>
      </c>
      <c r="S95" s="12" t="b">
        <f t="shared" si="166"/>
        <v>0</v>
      </c>
      <c r="T95" s="12" t="b">
        <f t="shared" si="167"/>
        <v>0</v>
      </c>
    </row>
    <row r="96" spans="1:70">
      <c r="A96" s="5" t="s">
        <v>576</v>
      </c>
      <c r="B96" t="s">
        <v>171</v>
      </c>
      <c r="C96" s="2" t="s">
        <v>36</v>
      </c>
      <c r="D96" s="3">
        <v>43764.625</v>
      </c>
      <c r="E96" t="s">
        <v>23</v>
      </c>
      <c r="F96" t="s">
        <v>24</v>
      </c>
      <c r="G96" t="s">
        <v>38</v>
      </c>
      <c r="H96" t="s">
        <v>84</v>
      </c>
      <c r="I96">
        <v>1</v>
      </c>
      <c r="J96" s="9">
        <v>1</v>
      </c>
      <c r="K96">
        <f t="shared" si="159"/>
        <v>2</v>
      </c>
      <c r="L96" t="str">
        <f t="shared" si="158"/>
        <v>Draw</v>
      </c>
      <c r="M96">
        <f t="shared" si="160"/>
        <v>0</v>
      </c>
      <c r="N96">
        <f t="shared" si="161"/>
        <v>0</v>
      </c>
      <c r="O96" s="12" t="b">
        <f t="shared" si="162"/>
        <v>0</v>
      </c>
      <c r="P96" s="12" t="b">
        <f t="shared" si="163"/>
        <v>0</v>
      </c>
      <c r="Q96" s="12" t="str">
        <f t="shared" si="164"/>
        <v>West Ham Draw</v>
      </c>
      <c r="R96" s="12" t="str">
        <f t="shared" si="165"/>
        <v>Sheffield Utd Draw</v>
      </c>
      <c r="S96" s="12" t="b">
        <f t="shared" si="166"/>
        <v>0</v>
      </c>
      <c r="T96" s="12" t="b">
        <f t="shared" si="167"/>
        <v>0</v>
      </c>
    </row>
    <row r="97" spans="1:20">
      <c r="A97" s="5" t="s">
        <v>576</v>
      </c>
      <c r="B97" t="s">
        <v>168</v>
      </c>
      <c r="C97" s="2" t="s">
        <v>36</v>
      </c>
      <c r="D97" s="3">
        <v>43764.729166666664</v>
      </c>
      <c r="E97" t="s">
        <v>81</v>
      </c>
      <c r="F97" t="s">
        <v>66</v>
      </c>
      <c r="G97" t="s">
        <v>43</v>
      </c>
      <c r="H97" t="s">
        <v>417</v>
      </c>
      <c r="I97">
        <v>2</v>
      </c>
      <c r="J97" s="9">
        <v>4</v>
      </c>
      <c r="K97">
        <f t="shared" si="159"/>
        <v>6</v>
      </c>
      <c r="L97" t="str">
        <f t="shared" si="158"/>
        <v>Away Win</v>
      </c>
      <c r="M97">
        <f t="shared" si="160"/>
        <v>0</v>
      </c>
      <c r="N97">
        <f t="shared" si="161"/>
        <v>1</v>
      </c>
      <c r="O97" s="12" t="b">
        <f t="shared" si="162"/>
        <v>0</v>
      </c>
      <c r="P97" s="12" t="str">
        <f t="shared" si="163"/>
        <v>Burnley Lose</v>
      </c>
      <c r="Q97" s="12" t="b">
        <f t="shared" si="164"/>
        <v>0</v>
      </c>
      <c r="R97" s="12" t="b">
        <f t="shared" si="165"/>
        <v>0</v>
      </c>
      <c r="S97" s="12" t="str">
        <f t="shared" si="166"/>
        <v>Chelsea Win</v>
      </c>
      <c r="T97" s="12" t="b">
        <f t="shared" si="167"/>
        <v>0</v>
      </c>
    </row>
    <row r="98" spans="1:20">
      <c r="A98" s="5" t="s">
        <v>576</v>
      </c>
      <c r="B98" t="s">
        <v>170</v>
      </c>
      <c r="C98" s="2" t="s">
        <v>36</v>
      </c>
      <c r="D98" s="3">
        <v>43765.583333333336</v>
      </c>
      <c r="E98" t="s">
        <v>61</v>
      </c>
      <c r="F98" t="s">
        <v>25</v>
      </c>
      <c r="G98" t="s">
        <v>39</v>
      </c>
      <c r="H98" t="s">
        <v>84</v>
      </c>
      <c r="I98">
        <v>1</v>
      </c>
      <c r="J98" s="9">
        <v>1</v>
      </c>
      <c r="K98">
        <f t="shared" si="159"/>
        <v>2</v>
      </c>
      <c r="L98" t="str">
        <f t="shared" si="158"/>
        <v>Draw</v>
      </c>
      <c r="M98">
        <f t="shared" si="160"/>
        <v>0</v>
      </c>
      <c r="N98">
        <f t="shared" si="161"/>
        <v>0</v>
      </c>
      <c r="O98" s="12" t="b">
        <f t="shared" si="162"/>
        <v>0</v>
      </c>
      <c r="P98" s="12" t="b">
        <f t="shared" si="163"/>
        <v>0</v>
      </c>
      <c r="Q98" s="12" t="str">
        <f t="shared" si="164"/>
        <v>Newcastle Draw</v>
      </c>
      <c r="R98" s="12" t="str">
        <f t="shared" si="165"/>
        <v>Wolves Draw</v>
      </c>
      <c r="S98" s="12" t="b">
        <f t="shared" si="166"/>
        <v>0</v>
      </c>
      <c r="T98" s="12" t="b">
        <f t="shared" si="167"/>
        <v>0</v>
      </c>
    </row>
    <row r="99" spans="1:20">
      <c r="A99" s="5" t="s">
        <v>576</v>
      </c>
      <c r="B99" t="s">
        <v>169</v>
      </c>
      <c r="C99" s="2" t="s">
        <v>36</v>
      </c>
      <c r="D99" s="3">
        <v>43765.6875</v>
      </c>
      <c r="E99" t="s">
        <v>55</v>
      </c>
      <c r="F99" t="s">
        <v>10</v>
      </c>
      <c r="G99" t="s">
        <v>14</v>
      </c>
      <c r="H99" t="s">
        <v>106</v>
      </c>
      <c r="I99">
        <v>2</v>
      </c>
      <c r="J99" s="9">
        <v>2</v>
      </c>
      <c r="K99">
        <f t="shared" si="159"/>
        <v>4</v>
      </c>
      <c r="L99" t="str">
        <f t="shared" si="158"/>
        <v>Draw</v>
      </c>
      <c r="M99">
        <f t="shared" si="160"/>
        <v>0</v>
      </c>
      <c r="N99">
        <f t="shared" si="161"/>
        <v>0</v>
      </c>
      <c r="O99" s="12" t="b">
        <f t="shared" si="162"/>
        <v>0</v>
      </c>
      <c r="P99" s="12" t="b">
        <f t="shared" si="163"/>
        <v>0</v>
      </c>
      <c r="Q99" s="12" t="str">
        <f t="shared" si="164"/>
        <v>Arsenal Draw</v>
      </c>
      <c r="R99" s="12" t="str">
        <f t="shared" si="165"/>
        <v>Crystal Palace Draw</v>
      </c>
      <c r="S99" s="12" t="b">
        <f t="shared" si="166"/>
        <v>0</v>
      </c>
      <c r="T99" s="12" t="b">
        <f t="shared" si="167"/>
        <v>0</v>
      </c>
    </row>
    <row r="100" spans="1:20">
      <c r="A100" s="5" t="s">
        <v>576</v>
      </c>
      <c r="B100" t="s">
        <v>161</v>
      </c>
      <c r="C100" s="2" t="s">
        <v>36</v>
      </c>
      <c r="D100" s="3">
        <v>43765.6875</v>
      </c>
      <c r="E100" t="s">
        <v>18</v>
      </c>
      <c r="F100" t="s">
        <v>19</v>
      </c>
      <c r="G100" t="s">
        <v>33</v>
      </c>
      <c r="H100" t="s">
        <v>56</v>
      </c>
      <c r="I100">
        <v>2</v>
      </c>
      <c r="J100" s="9">
        <v>1</v>
      </c>
      <c r="K100">
        <f t="shared" si="159"/>
        <v>3</v>
      </c>
      <c r="L100" t="str">
        <f t="shared" si="158"/>
        <v>Home Win</v>
      </c>
      <c r="M100">
        <f t="shared" si="160"/>
        <v>1</v>
      </c>
      <c r="N100">
        <f t="shared" si="161"/>
        <v>0</v>
      </c>
      <c r="O100" s="12" t="str">
        <f t="shared" si="162"/>
        <v>Liverpool Win</v>
      </c>
      <c r="P100" s="12" t="b">
        <f t="shared" si="163"/>
        <v>0</v>
      </c>
      <c r="Q100" s="12" t="b">
        <f t="shared" si="164"/>
        <v>0</v>
      </c>
      <c r="R100" s="12" t="b">
        <f t="shared" si="165"/>
        <v>0</v>
      </c>
      <c r="S100" s="12" t="b">
        <f t="shared" si="166"/>
        <v>0</v>
      </c>
      <c r="T100" s="12" t="str">
        <f t="shared" si="167"/>
        <v>Spurs Lose</v>
      </c>
    </row>
    <row r="101" spans="1:20">
      <c r="A101" s="5" t="s">
        <v>576</v>
      </c>
      <c r="B101" t="s">
        <v>163</v>
      </c>
      <c r="C101" s="2" t="s">
        <v>36</v>
      </c>
      <c r="D101" s="3">
        <v>43765.6875</v>
      </c>
      <c r="E101" t="s">
        <v>465</v>
      </c>
      <c r="F101" t="s">
        <v>466</v>
      </c>
      <c r="G101" t="s">
        <v>53</v>
      </c>
      <c r="H101" t="s">
        <v>44</v>
      </c>
      <c r="I101">
        <v>1</v>
      </c>
      <c r="J101" s="9">
        <v>3</v>
      </c>
      <c r="K101">
        <f t="shared" si="159"/>
        <v>4</v>
      </c>
      <c r="L101" t="str">
        <f t="shared" si="158"/>
        <v>Away Win</v>
      </c>
      <c r="M101">
        <f t="shared" si="160"/>
        <v>0</v>
      </c>
      <c r="N101">
        <f t="shared" si="161"/>
        <v>1</v>
      </c>
      <c r="O101" s="12" t="b">
        <f t="shared" si="162"/>
        <v>0</v>
      </c>
      <c r="P101" s="12" t="str">
        <f t="shared" si="163"/>
        <v>Norwich Lose</v>
      </c>
      <c r="Q101" s="12" t="b">
        <f t="shared" si="164"/>
        <v>0</v>
      </c>
      <c r="R101" s="12" t="b">
        <f t="shared" si="165"/>
        <v>0</v>
      </c>
      <c r="S101" s="12" t="str">
        <f t="shared" si="166"/>
        <v>Man Utd Win</v>
      </c>
      <c r="T101" s="12" t="b">
        <f t="shared" si="167"/>
        <v>0</v>
      </c>
    </row>
    <row r="102" spans="1:20">
      <c r="A102" s="5" t="s">
        <v>576</v>
      </c>
      <c r="B102" t="s">
        <v>261</v>
      </c>
      <c r="C102" s="2" t="s">
        <v>54</v>
      </c>
      <c r="D102" s="3">
        <v>43771.520833333336</v>
      </c>
      <c r="E102" t="s">
        <v>471</v>
      </c>
      <c r="F102" t="s">
        <v>472</v>
      </c>
      <c r="G102" t="s">
        <v>53</v>
      </c>
      <c r="H102" t="s">
        <v>16</v>
      </c>
      <c r="I102">
        <v>1</v>
      </c>
      <c r="J102" s="9">
        <v>0</v>
      </c>
      <c r="K102">
        <f t="shared" si="159"/>
        <v>1</v>
      </c>
      <c r="L102" t="str">
        <f t="shared" si="158"/>
        <v>Home Win</v>
      </c>
      <c r="M102">
        <f t="shared" si="160"/>
        <v>1</v>
      </c>
      <c r="N102">
        <f t="shared" si="161"/>
        <v>0</v>
      </c>
      <c r="O102" s="12" t="str">
        <f t="shared" si="162"/>
        <v>Bournemouth Win</v>
      </c>
      <c r="P102" s="12" t="b">
        <f t="shared" si="163"/>
        <v>0</v>
      </c>
      <c r="Q102" s="12" t="b">
        <f t="shared" si="164"/>
        <v>0</v>
      </c>
      <c r="R102" s="12" t="b">
        <f t="shared" si="165"/>
        <v>0</v>
      </c>
      <c r="S102" s="12" t="b">
        <f t="shared" si="166"/>
        <v>0</v>
      </c>
      <c r="T102" s="12" t="str">
        <f t="shared" si="167"/>
        <v>Man Utd Lose</v>
      </c>
    </row>
    <row r="103" spans="1:20">
      <c r="A103" s="5" t="s">
        <v>576</v>
      </c>
      <c r="B103" t="s">
        <v>181</v>
      </c>
      <c r="C103" s="2" t="s">
        <v>54</v>
      </c>
      <c r="D103" s="3">
        <v>43771.625</v>
      </c>
      <c r="E103" t="s">
        <v>55</v>
      </c>
      <c r="F103" t="s">
        <v>10</v>
      </c>
      <c r="G103" t="s">
        <v>39</v>
      </c>
      <c r="H103" t="s">
        <v>84</v>
      </c>
      <c r="I103">
        <v>1</v>
      </c>
      <c r="J103" s="9">
        <v>1</v>
      </c>
      <c r="K103">
        <f t="shared" si="159"/>
        <v>2</v>
      </c>
      <c r="L103" t="str">
        <f t="shared" si="158"/>
        <v>Draw</v>
      </c>
      <c r="M103">
        <f t="shared" si="160"/>
        <v>0</v>
      </c>
      <c r="N103">
        <f t="shared" si="161"/>
        <v>0</v>
      </c>
      <c r="O103" s="12" t="b">
        <f t="shared" si="162"/>
        <v>0</v>
      </c>
      <c r="P103" s="12" t="b">
        <f t="shared" si="163"/>
        <v>0</v>
      </c>
      <c r="Q103" s="12" t="str">
        <f t="shared" si="164"/>
        <v>Arsenal Draw</v>
      </c>
      <c r="R103" s="12" t="str">
        <f t="shared" si="165"/>
        <v>Wolves Draw</v>
      </c>
      <c r="S103" s="12" t="b">
        <f t="shared" si="166"/>
        <v>0</v>
      </c>
      <c r="T103" s="12" t="b">
        <f t="shared" si="167"/>
        <v>0</v>
      </c>
    </row>
    <row r="104" spans="1:20">
      <c r="A104" s="5" t="s">
        <v>576</v>
      </c>
      <c r="B104" t="s">
        <v>172</v>
      </c>
      <c r="C104" s="2" t="s">
        <v>54</v>
      </c>
      <c r="D104" s="3">
        <v>43771.625</v>
      </c>
      <c r="E104" t="s">
        <v>69</v>
      </c>
      <c r="F104" t="s">
        <v>70</v>
      </c>
      <c r="G104" t="s">
        <v>19</v>
      </c>
      <c r="H104" t="s">
        <v>77</v>
      </c>
      <c r="I104">
        <v>1</v>
      </c>
      <c r="J104" s="9">
        <v>2</v>
      </c>
      <c r="K104">
        <f t="shared" si="159"/>
        <v>3</v>
      </c>
      <c r="L104" t="str">
        <f t="shared" si="158"/>
        <v>Away Win</v>
      </c>
      <c r="M104">
        <f t="shared" si="160"/>
        <v>0</v>
      </c>
      <c r="N104">
        <f t="shared" si="161"/>
        <v>1</v>
      </c>
      <c r="O104" s="12" t="b">
        <f t="shared" si="162"/>
        <v>0</v>
      </c>
      <c r="P104" s="12" t="str">
        <f t="shared" si="163"/>
        <v>Aston Villa Lose</v>
      </c>
      <c r="Q104" s="12" t="b">
        <f t="shared" si="164"/>
        <v>0</v>
      </c>
      <c r="R104" s="12" t="b">
        <f t="shared" si="165"/>
        <v>0</v>
      </c>
      <c r="S104" s="12" t="str">
        <f t="shared" si="166"/>
        <v>Liverpool Win</v>
      </c>
      <c r="T104" s="12" t="b">
        <f t="shared" si="167"/>
        <v>0</v>
      </c>
    </row>
    <row r="105" spans="1:20">
      <c r="A105" s="5" t="s">
        <v>576</v>
      </c>
      <c r="B105" t="s">
        <v>175</v>
      </c>
      <c r="C105" s="2" t="s">
        <v>54</v>
      </c>
      <c r="D105" s="3">
        <v>43771.625</v>
      </c>
      <c r="E105" t="s">
        <v>41</v>
      </c>
      <c r="F105" t="s">
        <v>42</v>
      </c>
      <c r="G105" t="s">
        <v>466</v>
      </c>
      <c r="H105" t="s">
        <v>98</v>
      </c>
      <c r="I105">
        <v>2</v>
      </c>
      <c r="J105" s="9">
        <v>0</v>
      </c>
      <c r="K105">
        <f t="shared" si="159"/>
        <v>2</v>
      </c>
      <c r="L105" t="str">
        <f t="shared" si="158"/>
        <v>Home Win</v>
      </c>
      <c r="M105">
        <f t="shared" si="160"/>
        <v>1</v>
      </c>
      <c r="N105">
        <f t="shared" si="161"/>
        <v>0</v>
      </c>
      <c r="O105" s="12" t="str">
        <f t="shared" si="162"/>
        <v>Brighton Win</v>
      </c>
      <c r="P105" s="12" t="b">
        <f t="shared" si="163"/>
        <v>0</v>
      </c>
      <c r="Q105" s="12" t="b">
        <f t="shared" si="164"/>
        <v>0</v>
      </c>
      <c r="R105" s="12" t="b">
        <f t="shared" si="165"/>
        <v>0</v>
      </c>
      <c r="S105" s="12" t="b">
        <f t="shared" si="166"/>
        <v>0</v>
      </c>
      <c r="T105" s="12" t="str">
        <f t="shared" si="167"/>
        <v>Norwich Lose</v>
      </c>
    </row>
    <row r="106" spans="1:20">
      <c r="A106" s="5" t="s">
        <v>576</v>
      </c>
      <c r="B106" t="s">
        <v>178</v>
      </c>
      <c r="C106" s="2" t="s">
        <v>54</v>
      </c>
      <c r="D106" s="3">
        <v>43771.625</v>
      </c>
      <c r="E106" t="s">
        <v>86</v>
      </c>
      <c r="F106" t="s">
        <v>73</v>
      </c>
      <c r="G106" t="s">
        <v>15</v>
      </c>
      <c r="H106" t="s">
        <v>56</v>
      </c>
      <c r="I106">
        <v>2</v>
      </c>
      <c r="J106" s="9">
        <v>1</v>
      </c>
      <c r="K106">
        <f t="shared" si="159"/>
        <v>3</v>
      </c>
      <c r="L106" t="str">
        <f t="shared" si="158"/>
        <v>Home Win</v>
      </c>
      <c r="M106">
        <f t="shared" si="160"/>
        <v>1</v>
      </c>
      <c r="N106">
        <f t="shared" si="161"/>
        <v>0</v>
      </c>
      <c r="O106" s="12" t="str">
        <f t="shared" si="162"/>
        <v>Man City Win</v>
      </c>
      <c r="P106" s="12" t="b">
        <f t="shared" si="163"/>
        <v>0</v>
      </c>
      <c r="Q106" s="12" t="b">
        <f t="shared" si="164"/>
        <v>0</v>
      </c>
      <c r="R106" s="12" t="b">
        <f t="shared" si="165"/>
        <v>0</v>
      </c>
      <c r="S106" s="12" t="b">
        <f t="shared" si="166"/>
        <v>0</v>
      </c>
      <c r="T106" s="12" t="str">
        <f t="shared" si="167"/>
        <v>Southampton Lose</v>
      </c>
    </row>
    <row r="107" spans="1:20">
      <c r="A107" s="5" t="s">
        <v>576</v>
      </c>
      <c r="B107" t="s">
        <v>179</v>
      </c>
      <c r="C107" s="2" t="s">
        <v>54</v>
      </c>
      <c r="D107" s="3">
        <v>43771.625</v>
      </c>
      <c r="E107" t="s">
        <v>37</v>
      </c>
      <c r="F107" t="s">
        <v>38</v>
      </c>
      <c r="G107" t="s">
        <v>66</v>
      </c>
      <c r="H107" t="s">
        <v>158</v>
      </c>
      <c r="I107">
        <v>3</v>
      </c>
      <c r="J107" s="9">
        <v>0</v>
      </c>
      <c r="K107">
        <f t="shared" si="159"/>
        <v>3</v>
      </c>
      <c r="L107" t="str">
        <f t="shared" si="158"/>
        <v>Home Win</v>
      </c>
      <c r="M107">
        <f t="shared" si="160"/>
        <v>1</v>
      </c>
      <c r="N107">
        <f t="shared" si="161"/>
        <v>0</v>
      </c>
      <c r="O107" s="12" t="str">
        <f t="shared" si="162"/>
        <v>Sheffield Utd Win</v>
      </c>
      <c r="P107" s="12" t="b">
        <f t="shared" si="163"/>
        <v>0</v>
      </c>
      <c r="Q107" s="12" t="b">
        <f t="shared" si="164"/>
        <v>0</v>
      </c>
      <c r="R107" s="12" t="b">
        <f t="shared" si="165"/>
        <v>0</v>
      </c>
      <c r="S107" s="12" t="b">
        <f t="shared" si="166"/>
        <v>0</v>
      </c>
      <c r="T107" s="12" t="str">
        <f t="shared" si="167"/>
        <v>Burnley Lose</v>
      </c>
    </row>
    <row r="108" spans="1:20">
      <c r="A108" s="5" t="s">
        <v>576</v>
      </c>
      <c r="B108" t="s">
        <v>174</v>
      </c>
      <c r="C108" s="2" t="s">
        <v>54</v>
      </c>
      <c r="D108" s="3">
        <v>43771.625</v>
      </c>
      <c r="E108" t="s">
        <v>23</v>
      </c>
      <c r="F108" t="s">
        <v>24</v>
      </c>
      <c r="G108" t="s">
        <v>25</v>
      </c>
      <c r="H108" t="s">
        <v>75</v>
      </c>
      <c r="I108">
        <v>2</v>
      </c>
      <c r="J108" s="9">
        <v>3</v>
      </c>
      <c r="K108">
        <f t="shared" si="159"/>
        <v>5</v>
      </c>
      <c r="L108" t="str">
        <f t="shared" si="158"/>
        <v>Away Win</v>
      </c>
      <c r="M108">
        <f t="shared" si="160"/>
        <v>0</v>
      </c>
      <c r="N108">
        <f t="shared" si="161"/>
        <v>1</v>
      </c>
      <c r="O108" s="12" t="b">
        <f t="shared" si="162"/>
        <v>0</v>
      </c>
      <c r="P108" s="12" t="str">
        <f t="shared" si="163"/>
        <v>West Ham Lose</v>
      </c>
      <c r="Q108" s="12" t="b">
        <f t="shared" si="164"/>
        <v>0</v>
      </c>
      <c r="R108" s="12" t="b">
        <f t="shared" si="165"/>
        <v>0</v>
      </c>
      <c r="S108" s="12" t="str">
        <f t="shared" si="166"/>
        <v>Newcastle Win</v>
      </c>
      <c r="T108" s="12" t="b">
        <f t="shared" si="167"/>
        <v>0</v>
      </c>
    </row>
    <row r="109" spans="1:20">
      <c r="A109" s="5" t="s">
        <v>576</v>
      </c>
      <c r="B109" t="s">
        <v>176</v>
      </c>
      <c r="C109" s="2" t="s">
        <v>54</v>
      </c>
      <c r="D109" s="3">
        <v>43771.729166666664</v>
      </c>
      <c r="E109" t="s">
        <v>463</v>
      </c>
      <c r="F109" t="s">
        <v>464</v>
      </c>
      <c r="G109" t="s">
        <v>43</v>
      </c>
      <c r="H109" t="s">
        <v>77</v>
      </c>
      <c r="I109">
        <v>1</v>
      </c>
      <c r="J109" s="9">
        <v>2</v>
      </c>
      <c r="K109">
        <f t="shared" si="159"/>
        <v>3</v>
      </c>
      <c r="L109" t="str">
        <f t="shared" si="158"/>
        <v>Away Win</v>
      </c>
      <c r="M109">
        <f t="shared" si="160"/>
        <v>0</v>
      </c>
      <c r="N109">
        <f t="shared" si="161"/>
        <v>1</v>
      </c>
      <c r="O109" s="12" t="b">
        <f t="shared" si="162"/>
        <v>0</v>
      </c>
      <c r="P109" s="12" t="str">
        <f t="shared" si="163"/>
        <v>Watford Lose</v>
      </c>
      <c r="Q109" s="12" t="b">
        <f t="shared" si="164"/>
        <v>0</v>
      </c>
      <c r="R109" s="12" t="b">
        <f t="shared" si="165"/>
        <v>0</v>
      </c>
      <c r="S109" s="12" t="str">
        <f t="shared" si="166"/>
        <v>Chelsea Win</v>
      </c>
      <c r="T109" s="12" t="b">
        <f t="shared" si="167"/>
        <v>0</v>
      </c>
    </row>
    <row r="110" spans="1:20">
      <c r="A110" s="5" t="s">
        <v>576</v>
      </c>
      <c r="B110" t="s">
        <v>180</v>
      </c>
      <c r="C110" s="2" t="s">
        <v>54</v>
      </c>
      <c r="D110" s="3">
        <v>43772.583333333336</v>
      </c>
      <c r="E110" t="s">
        <v>13</v>
      </c>
      <c r="F110" t="s">
        <v>14</v>
      </c>
      <c r="G110" t="s">
        <v>30</v>
      </c>
      <c r="H110" t="s">
        <v>26</v>
      </c>
      <c r="I110">
        <v>0</v>
      </c>
      <c r="J110" s="9">
        <v>2</v>
      </c>
      <c r="K110">
        <f t="shared" si="159"/>
        <v>2</v>
      </c>
      <c r="L110" t="str">
        <f t="shared" si="158"/>
        <v>Away Win</v>
      </c>
      <c r="M110">
        <f t="shared" si="160"/>
        <v>0</v>
      </c>
      <c r="N110">
        <f t="shared" si="161"/>
        <v>1</v>
      </c>
      <c r="O110" s="12" t="b">
        <f t="shared" si="162"/>
        <v>0</v>
      </c>
      <c r="P110" s="12" t="str">
        <f t="shared" si="163"/>
        <v>Crystal Palace Lose</v>
      </c>
      <c r="Q110" s="12" t="b">
        <f t="shared" si="164"/>
        <v>0</v>
      </c>
      <c r="R110" s="12" t="b">
        <f t="shared" si="165"/>
        <v>0</v>
      </c>
      <c r="S110" s="12" t="str">
        <f t="shared" si="166"/>
        <v>Leicester Win</v>
      </c>
      <c r="T110" s="12" t="b">
        <f t="shared" si="167"/>
        <v>0</v>
      </c>
    </row>
    <row r="111" spans="1:20">
      <c r="A111" s="5" t="s">
        <v>576</v>
      </c>
      <c r="B111" t="s">
        <v>173</v>
      </c>
      <c r="C111" s="2" t="s">
        <v>54</v>
      </c>
      <c r="D111" s="3">
        <v>43772.6875</v>
      </c>
      <c r="E111" t="s">
        <v>47</v>
      </c>
      <c r="F111" t="s">
        <v>34</v>
      </c>
      <c r="G111" t="s">
        <v>33</v>
      </c>
      <c r="H111" t="s">
        <v>84</v>
      </c>
      <c r="I111">
        <v>1</v>
      </c>
      <c r="J111" s="9">
        <v>1</v>
      </c>
      <c r="K111">
        <f t="shared" si="159"/>
        <v>2</v>
      </c>
      <c r="L111" t="str">
        <f t="shared" si="158"/>
        <v>Draw</v>
      </c>
      <c r="M111">
        <f t="shared" si="160"/>
        <v>0</v>
      </c>
      <c r="N111">
        <f t="shared" si="161"/>
        <v>0</v>
      </c>
      <c r="O111" s="12" t="b">
        <f t="shared" si="162"/>
        <v>0</v>
      </c>
      <c r="P111" s="12" t="b">
        <f t="shared" si="163"/>
        <v>0</v>
      </c>
      <c r="Q111" s="12" t="str">
        <f t="shared" si="164"/>
        <v>Everton Draw</v>
      </c>
      <c r="R111" s="12" t="str">
        <f t="shared" si="165"/>
        <v>Spurs Draw</v>
      </c>
      <c r="S111" s="12" t="b">
        <f t="shared" si="166"/>
        <v>0</v>
      </c>
      <c r="T111" s="12" t="b">
        <f t="shared" si="167"/>
        <v>0</v>
      </c>
    </row>
    <row r="112" spans="1:20">
      <c r="A112" s="5" t="s">
        <v>576</v>
      </c>
      <c r="B112" t="s">
        <v>185</v>
      </c>
      <c r="C112" s="2" t="s">
        <v>68</v>
      </c>
      <c r="D112" s="3">
        <v>43777.833333333336</v>
      </c>
      <c r="E112" t="s">
        <v>465</v>
      </c>
      <c r="F112" t="s">
        <v>466</v>
      </c>
      <c r="G112" t="s">
        <v>464</v>
      </c>
      <c r="H112" t="s">
        <v>26</v>
      </c>
      <c r="I112">
        <v>0</v>
      </c>
      <c r="J112" s="9">
        <v>2</v>
      </c>
      <c r="K112">
        <f t="shared" si="159"/>
        <v>2</v>
      </c>
      <c r="L112" t="str">
        <f t="shared" si="158"/>
        <v>Away Win</v>
      </c>
      <c r="M112">
        <f t="shared" si="160"/>
        <v>0</v>
      </c>
      <c r="N112">
        <f t="shared" si="161"/>
        <v>1</v>
      </c>
      <c r="O112" s="12" t="b">
        <f t="shared" si="162"/>
        <v>0</v>
      </c>
      <c r="P112" s="12" t="str">
        <f t="shared" si="163"/>
        <v>Norwich Lose</v>
      </c>
      <c r="Q112" s="12" t="b">
        <f t="shared" si="164"/>
        <v>0</v>
      </c>
      <c r="R112" s="12" t="b">
        <f t="shared" si="165"/>
        <v>0</v>
      </c>
      <c r="S112" s="12" t="str">
        <f t="shared" si="166"/>
        <v>Watford Win</v>
      </c>
      <c r="T112" s="12" t="b">
        <f t="shared" si="167"/>
        <v>0</v>
      </c>
    </row>
    <row r="113" spans="1:20">
      <c r="A113" s="5" t="s">
        <v>576</v>
      </c>
      <c r="B113" t="s">
        <v>188</v>
      </c>
      <c r="C113" s="2" t="s">
        <v>68</v>
      </c>
      <c r="D113" s="3">
        <v>43778.520833333336</v>
      </c>
      <c r="E113" t="s">
        <v>63</v>
      </c>
      <c r="F113" t="s">
        <v>43</v>
      </c>
      <c r="G113" t="s">
        <v>14</v>
      </c>
      <c r="H113" t="s">
        <v>98</v>
      </c>
      <c r="I113">
        <v>2</v>
      </c>
      <c r="J113" s="9">
        <v>0</v>
      </c>
      <c r="K113">
        <f t="shared" si="159"/>
        <v>2</v>
      </c>
      <c r="L113" t="str">
        <f t="shared" si="158"/>
        <v>Home Win</v>
      </c>
      <c r="M113">
        <f t="shared" si="160"/>
        <v>1</v>
      </c>
      <c r="N113">
        <f t="shared" si="161"/>
        <v>0</v>
      </c>
      <c r="O113" s="12" t="str">
        <f t="shared" si="162"/>
        <v>Chelsea Win</v>
      </c>
      <c r="P113" s="12" t="b">
        <f t="shared" si="163"/>
        <v>0</v>
      </c>
      <c r="Q113" s="12" t="b">
        <f t="shared" si="164"/>
        <v>0</v>
      </c>
      <c r="R113" s="12" t="b">
        <f t="shared" si="165"/>
        <v>0</v>
      </c>
      <c r="S113" s="12" t="b">
        <f t="shared" si="166"/>
        <v>0</v>
      </c>
      <c r="T113" s="12" t="str">
        <f t="shared" si="167"/>
        <v>Crystal Palace Lose</v>
      </c>
    </row>
    <row r="114" spans="1:20">
      <c r="A114" s="5" t="s">
        <v>576</v>
      </c>
      <c r="B114" t="s">
        <v>190</v>
      </c>
      <c r="C114" s="2" t="s">
        <v>68</v>
      </c>
      <c r="D114" s="3">
        <v>43778.625</v>
      </c>
      <c r="E114" t="s">
        <v>81</v>
      </c>
      <c r="F114" t="s">
        <v>66</v>
      </c>
      <c r="G114" t="s">
        <v>24</v>
      </c>
      <c r="H114" t="s">
        <v>158</v>
      </c>
      <c r="I114">
        <v>3</v>
      </c>
      <c r="J114" s="9">
        <v>0</v>
      </c>
      <c r="K114">
        <f t="shared" si="159"/>
        <v>3</v>
      </c>
      <c r="L114" t="str">
        <f t="shared" si="158"/>
        <v>Home Win</v>
      </c>
      <c r="M114">
        <f t="shared" si="160"/>
        <v>1</v>
      </c>
      <c r="N114">
        <f t="shared" si="161"/>
        <v>0</v>
      </c>
      <c r="O114" s="12" t="str">
        <f t="shared" si="162"/>
        <v>Burnley Win</v>
      </c>
      <c r="P114" s="12" t="b">
        <f t="shared" si="163"/>
        <v>0</v>
      </c>
      <c r="Q114" s="12" t="b">
        <f t="shared" si="164"/>
        <v>0</v>
      </c>
      <c r="R114" s="12" t="b">
        <f t="shared" si="165"/>
        <v>0</v>
      </c>
      <c r="S114" s="12" t="b">
        <f t="shared" si="166"/>
        <v>0</v>
      </c>
      <c r="T114" s="12" t="str">
        <f t="shared" si="167"/>
        <v>West Ham Lose</v>
      </c>
    </row>
    <row r="115" spans="1:20">
      <c r="A115" s="5" t="s">
        <v>576</v>
      </c>
      <c r="B115" t="s">
        <v>191</v>
      </c>
      <c r="C115" s="2" t="s">
        <v>68</v>
      </c>
      <c r="D115" s="3">
        <v>43778.625</v>
      </c>
      <c r="E115" t="s">
        <v>61</v>
      </c>
      <c r="F115" t="s">
        <v>25</v>
      </c>
      <c r="G115" t="s">
        <v>472</v>
      </c>
      <c r="H115" t="s">
        <v>56</v>
      </c>
      <c r="I115">
        <v>2</v>
      </c>
      <c r="J115" s="9">
        <v>1</v>
      </c>
      <c r="K115">
        <f t="shared" si="159"/>
        <v>3</v>
      </c>
      <c r="L115" t="str">
        <f t="shared" si="158"/>
        <v>Home Win</v>
      </c>
      <c r="M115">
        <f t="shared" si="160"/>
        <v>1</v>
      </c>
      <c r="N115">
        <f t="shared" si="161"/>
        <v>0</v>
      </c>
      <c r="O115" s="12" t="str">
        <f t="shared" si="162"/>
        <v>Newcastle Win</v>
      </c>
      <c r="P115" s="12" t="b">
        <f t="shared" si="163"/>
        <v>0</v>
      </c>
      <c r="Q115" s="12" t="b">
        <f t="shared" si="164"/>
        <v>0</v>
      </c>
      <c r="R115" s="12" t="b">
        <f t="shared" si="165"/>
        <v>0</v>
      </c>
      <c r="S115" s="12" t="b">
        <f t="shared" si="166"/>
        <v>0</v>
      </c>
      <c r="T115" s="12" t="str">
        <f t="shared" si="167"/>
        <v>Bournemouth Lose</v>
      </c>
    </row>
    <row r="116" spans="1:20">
      <c r="A116" s="5" t="s">
        <v>576</v>
      </c>
      <c r="B116" t="s">
        <v>184</v>
      </c>
      <c r="C116" s="2" t="s">
        <v>68</v>
      </c>
      <c r="D116" s="3">
        <v>43778.625</v>
      </c>
      <c r="E116" t="s">
        <v>58</v>
      </c>
      <c r="F116" t="s">
        <v>15</v>
      </c>
      <c r="G116" t="s">
        <v>34</v>
      </c>
      <c r="H116" t="s">
        <v>77</v>
      </c>
      <c r="I116">
        <v>1</v>
      </c>
      <c r="J116" s="9">
        <v>2</v>
      </c>
      <c r="K116">
        <f t="shared" si="159"/>
        <v>3</v>
      </c>
      <c r="L116" t="str">
        <f t="shared" si="158"/>
        <v>Away Win</v>
      </c>
      <c r="M116">
        <f t="shared" si="160"/>
        <v>0</v>
      </c>
      <c r="N116">
        <f t="shared" si="161"/>
        <v>1</v>
      </c>
      <c r="O116" s="12" t="b">
        <f t="shared" si="162"/>
        <v>0</v>
      </c>
      <c r="P116" s="12" t="str">
        <f t="shared" si="163"/>
        <v>Southampton Lose</v>
      </c>
      <c r="Q116" s="12" t="b">
        <f t="shared" si="164"/>
        <v>0</v>
      </c>
      <c r="R116" s="12" t="b">
        <f t="shared" si="165"/>
        <v>0</v>
      </c>
      <c r="S116" s="12" t="str">
        <f t="shared" si="166"/>
        <v>Everton Win</v>
      </c>
      <c r="T116" s="12" t="b">
        <f t="shared" si="167"/>
        <v>0</v>
      </c>
    </row>
    <row r="117" spans="1:20">
      <c r="A117" s="5" t="s">
        <v>576</v>
      </c>
      <c r="B117" t="s">
        <v>187</v>
      </c>
      <c r="C117" s="2" t="s">
        <v>68</v>
      </c>
      <c r="D117" s="3">
        <v>43778.625</v>
      </c>
      <c r="E117" t="s">
        <v>32</v>
      </c>
      <c r="F117" t="s">
        <v>33</v>
      </c>
      <c r="G117" t="s">
        <v>38</v>
      </c>
      <c r="H117" t="s">
        <v>84</v>
      </c>
      <c r="I117">
        <v>1</v>
      </c>
      <c r="J117" s="9">
        <v>1</v>
      </c>
      <c r="K117">
        <f t="shared" si="159"/>
        <v>2</v>
      </c>
      <c r="L117" t="str">
        <f t="shared" si="158"/>
        <v>Draw</v>
      </c>
      <c r="M117">
        <f t="shared" si="160"/>
        <v>0</v>
      </c>
      <c r="N117">
        <f t="shared" si="161"/>
        <v>0</v>
      </c>
      <c r="O117" s="12" t="b">
        <f t="shared" si="162"/>
        <v>0</v>
      </c>
      <c r="P117" s="12" t="b">
        <f t="shared" si="163"/>
        <v>0</v>
      </c>
      <c r="Q117" s="12" t="str">
        <f t="shared" si="164"/>
        <v>Spurs Draw</v>
      </c>
      <c r="R117" s="12" t="str">
        <f t="shared" si="165"/>
        <v>Sheffield Utd Draw</v>
      </c>
      <c r="S117" s="12" t="b">
        <f t="shared" si="166"/>
        <v>0</v>
      </c>
      <c r="T117" s="12" t="b">
        <f t="shared" si="167"/>
        <v>0</v>
      </c>
    </row>
    <row r="118" spans="1:20">
      <c r="A118" s="5" t="s">
        <v>576</v>
      </c>
      <c r="B118" t="s">
        <v>186</v>
      </c>
      <c r="C118" s="2" t="s">
        <v>68</v>
      </c>
      <c r="D118" s="3">
        <v>43778.729166666664</v>
      </c>
      <c r="E118" t="s">
        <v>65</v>
      </c>
      <c r="F118" t="s">
        <v>30</v>
      </c>
      <c r="G118" t="s">
        <v>10</v>
      </c>
      <c r="H118" t="s">
        <v>98</v>
      </c>
      <c r="I118">
        <v>2</v>
      </c>
      <c r="J118" s="9">
        <v>0</v>
      </c>
      <c r="K118">
        <f t="shared" si="159"/>
        <v>2</v>
      </c>
      <c r="L118" t="str">
        <f t="shared" si="158"/>
        <v>Home Win</v>
      </c>
      <c r="M118">
        <f t="shared" si="160"/>
        <v>1</v>
      </c>
      <c r="N118">
        <f t="shared" si="161"/>
        <v>0</v>
      </c>
      <c r="O118" s="12" t="str">
        <f t="shared" si="162"/>
        <v>Leicester Win</v>
      </c>
      <c r="P118" s="12" t="b">
        <f t="shared" si="163"/>
        <v>0</v>
      </c>
      <c r="Q118" s="12" t="b">
        <f t="shared" si="164"/>
        <v>0</v>
      </c>
      <c r="R118" s="12" t="b">
        <f t="shared" si="165"/>
        <v>0</v>
      </c>
      <c r="S118" s="12" t="b">
        <f t="shared" si="166"/>
        <v>0</v>
      </c>
      <c r="T118" s="12" t="str">
        <f t="shared" si="167"/>
        <v>Arsenal Lose</v>
      </c>
    </row>
    <row r="119" spans="1:20">
      <c r="A119" s="5" t="s">
        <v>576</v>
      </c>
      <c r="B119" t="s">
        <v>182</v>
      </c>
      <c r="C119" s="2" t="s">
        <v>68</v>
      </c>
      <c r="D119" s="3">
        <v>43779.583333333336</v>
      </c>
      <c r="E119" t="s">
        <v>52</v>
      </c>
      <c r="F119" t="s">
        <v>53</v>
      </c>
      <c r="G119" t="s">
        <v>42</v>
      </c>
      <c r="H119" t="s">
        <v>91</v>
      </c>
      <c r="I119">
        <v>3</v>
      </c>
      <c r="J119" s="9">
        <v>1</v>
      </c>
      <c r="K119">
        <f t="shared" si="159"/>
        <v>4</v>
      </c>
      <c r="L119" t="str">
        <f t="shared" si="158"/>
        <v>Home Win</v>
      </c>
      <c r="M119">
        <f t="shared" si="160"/>
        <v>1</v>
      </c>
      <c r="N119">
        <f t="shared" si="161"/>
        <v>0</v>
      </c>
      <c r="O119" s="12" t="str">
        <f t="shared" si="162"/>
        <v>Man Utd Win</v>
      </c>
      <c r="P119" s="12" t="b">
        <f t="shared" si="163"/>
        <v>0</v>
      </c>
      <c r="Q119" s="12" t="b">
        <f t="shared" si="164"/>
        <v>0</v>
      </c>
      <c r="R119" s="12" t="b">
        <f t="shared" si="165"/>
        <v>0</v>
      </c>
      <c r="S119" s="12" t="b">
        <f t="shared" si="166"/>
        <v>0</v>
      </c>
      <c r="T119" s="12" t="str">
        <f t="shared" si="167"/>
        <v>Brighton Lose</v>
      </c>
    </row>
    <row r="120" spans="1:20">
      <c r="A120" s="5" t="s">
        <v>576</v>
      </c>
      <c r="B120" t="s">
        <v>183</v>
      </c>
      <c r="C120" s="2" t="s">
        <v>68</v>
      </c>
      <c r="D120" s="3">
        <v>43779.583333333336</v>
      </c>
      <c r="E120" t="s">
        <v>72</v>
      </c>
      <c r="F120" t="s">
        <v>39</v>
      </c>
      <c r="G120" t="s">
        <v>70</v>
      </c>
      <c r="H120" t="s">
        <v>56</v>
      </c>
      <c r="I120">
        <v>2</v>
      </c>
      <c r="J120" s="9">
        <v>1</v>
      </c>
      <c r="K120">
        <f t="shared" si="159"/>
        <v>3</v>
      </c>
      <c r="L120" t="str">
        <f t="shared" si="158"/>
        <v>Home Win</v>
      </c>
      <c r="M120">
        <f t="shared" si="160"/>
        <v>1</v>
      </c>
      <c r="N120">
        <f t="shared" si="161"/>
        <v>0</v>
      </c>
      <c r="O120" s="12" t="str">
        <f t="shared" si="162"/>
        <v>Wolves Win</v>
      </c>
      <c r="P120" s="12" t="b">
        <f t="shared" si="163"/>
        <v>0</v>
      </c>
      <c r="Q120" s="12" t="b">
        <f t="shared" si="164"/>
        <v>0</v>
      </c>
      <c r="R120" s="12" t="b">
        <f t="shared" si="165"/>
        <v>0</v>
      </c>
      <c r="S120" s="12" t="b">
        <f t="shared" si="166"/>
        <v>0</v>
      </c>
      <c r="T120" s="12" t="str">
        <f t="shared" si="167"/>
        <v>Aston Villa Lose</v>
      </c>
    </row>
    <row r="121" spans="1:20">
      <c r="A121" s="5" t="s">
        <v>576</v>
      </c>
      <c r="B121" t="s">
        <v>189</v>
      </c>
      <c r="C121" s="2" t="s">
        <v>68</v>
      </c>
      <c r="D121" s="3">
        <v>43779.6875</v>
      </c>
      <c r="E121" t="s">
        <v>18</v>
      </c>
      <c r="F121" t="s">
        <v>19</v>
      </c>
      <c r="G121" t="s">
        <v>73</v>
      </c>
      <c r="H121" t="s">
        <v>91</v>
      </c>
      <c r="I121">
        <v>3</v>
      </c>
      <c r="J121" s="9">
        <v>1</v>
      </c>
      <c r="K121">
        <f t="shared" si="159"/>
        <v>4</v>
      </c>
      <c r="L121" t="str">
        <f t="shared" si="158"/>
        <v>Home Win</v>
      </c>
      <c r="M121">
        <f t="shared" si="160"/>
        <v>1</v>
      </c>
      <c r="N121">
        <f t="shared" si="161"/>
        <v>0</v>
      </c>
      <c r="O121" s="12" t="str">
        <f t="shared" si="162"/>
        <v>Liverpool Win</v>
      </c>
      <c r="P121" s="12" t="b">
        <f t="shared" si="163"/>
        <v>0</v>
      </c>
      <c r="Q121" s="12" t="b">
        <f t="shared" si="164"/>
        <v>0</v>
      </c>
      <c r="R121" s="12" t="b">
        <f t="shared" si="165"/>
        <v>0</v>
      </c>
      <c r="S121" s="12" t="b">
        <f t="shared" si="166"/>
        <v>0</v>
      </c>
      <c r="T121" s="12" t="str">
        <f t="shared" si="167"/>
        <v>Man City Lose</v>
      </c>
    </row>
    <row r="122" spans="1:20">
      <c r="A122" s="5" t="s">
        <v>576</v>
      </c>
      <c r="B122" t="s">
        <v>193</v>
      </c>
      <c r="C122" s="2" t="s">
        <v>62</v>
      </c>
      <c r="D122" s="3">
        <v>43792.520833333336</v>
      </c>
      <c r="E122" t="s">
        <v>23</v>
      </c>
      <c r="F122" t="s">
        <v>24</v>
      </c>
      <c r="G122" t="s">
        <v>33</v>
      </c>
      <c r="H122" t="s">
        <v>75</v>
      </c>
      <c r="I122">
        <v>2</v>
      </c>
      <c r="J122" s="9">
        <v>3</v>
      </c>
      <c r="K122">
        <f t="shared" si="159"/>
        <v>5</v>
      </c>
      <c r="L122" t="str">
        <f t="shared" si="158"/>
        <v>Away Win</v>
      </c>
      <c r="M122">
        <f t="shared" si="160"/>
        <v>0</v>
      </c>
      <c r="N122">
        <f t="shared" si="161"/>
        <v>1</v>
      </c>
      <c r="O122" s="12" t="b">
        <f t="shared" si="162"/>
        <v>0</v>
      </c>
      <c r="P122" s="12" t="str">
        <f t="shared" si="163"/>
        <v>West Ham Lose</v>
      </c>
      <c r="Q122" s="12" t="b">
        <f t="shared" si="164"/>
        <v>0</v>
      </c>
      <c r="R122" s="12" t="b">
        <f t="shared" si="165"/>
        <v>0</v>
      </c>
      <c r="S122" s="12" t="str">
        <f t="shared" si="166"/>
        <v>Spurs Win</v>
      </c>
      <c r="T122" s="12" t="b">
        <f t="shared" si="167"/>
        <v>0</v>
      </c>
    </row>
    <row r="123" spans="1:20">
      <c r="A123" s="5" t="s">
        <v>576</v>
      </c>
      <c r="B123" t="s">
        <v>194</v>
      </c>
      <c r="C123" s="2" t="s">
        <v>62</v>
      </c>
      <c r="D123" s="3">
        <v>43792.625</v>
      </c>
      <c r="E123" t="s">
        <v>471</v>
      </c>
      <c r="F123" t="s">
        <v>472</v>
      </c>
      <c r="G123" t="s">
        <v>39</v>
      </c>
      <c r="H123" t="s">
        <v>77</v>
      </c>
      <c r="I123">
        <v>1</v>
      </c>
      <c r="J123" s="9">
        <v>2</v>
      </c>
      <c r="K123">
        <f t="shared" si="159"/>
        <v>3</v>
      </c>
      <c r="L123" t="str">
        <f t="shared" si="158"/>
        <v>Away Win</v>
      </c>
      <c r="M123">
        <f t="shared" si="160"/>
        <v>0</v>
      </c>
      <c r="N123">
        <f t="shared" si="161"/>
        <v>1</v>
      </c>
      <c r="O123" s="12" t="b">
        <f t="shared" si="162"/>
        <v>0</v>
      </c>
      <c r="P123" s="12" t="str">
        <f t="shared" si="163"/>
        <v>Bournemouth Lose</v>
      </c>
      <c r="Q123" s="12" t="b">
        <f t="shared" si="164"/>
        <v>0</v>
      </c>
      <c r="R123" s="12" t="b">
        <f t="shared" si="165"/>
        <v>0</v>
      </c>
      <c r="S123" s="12" t="str">
        <f t="shared" si="166"/>
        <v>Wolves Win</v>
      </c>
      <c r="T123" s="12" t="b">
        <f t="shared" si="167"/>
        <v>0</v>
      </c>
    </row>
    <row r="124" spans="1:20">
      <c r="A124" s="5" t="s">
        <v>576</v>
      </c>
      <c r="B124" t="s">
        <v>200</v>
      </c>
      <c r="C124" s="2" t="s">
        <v>62</v>
      </c>
      <c r="D124" s="3">
        <v>43792.625</v>
      </c>
      <c r="E124" t="s">
        <v>55</v>
      </c>
      <c r="F124" t="s">
        <v>10</v>
      </c>
      <c r="G124" t="s">
        <v>15</v>
      </c>
      <c r="H124" t="s">
        <v>106</v>
      </c>
      <c r="I124">
        <v>2</v>
      </c>
      <c r="J124" s="9">
        <v>2</v>
      </c>
      <c r="K124">
        <f t="shared" si="159"/>
        <v>4</v>
      </c>
      <c r="L124" t="str">
        <f t="shared" si="158"/>
        <v>Draw</v>
      </c>
      <c r="M124">
        <f t="shared" si="160"/>
        <v>0</v>
      </c>
      <c r="N124">
        <f t="shared" si="161"/>
        <v>0</v>
      </c>
      <c r="O124" s="12" t="b">
        <f t="shared" si="162"/>
        <v>0</v>
      </c>
      <c r="P124" s="12" t="b">
        <f t="shared" si="163"/>
        <v>0</v>
      </c>
      <c r="Q124" s="12" t="str">
        <f t="shared" si="164"/>
        <v>Arsenal Draw</v>
      </c>
      <c r="R124" s="12" t="str">
        <f t="shared" si="165"/>
        <v>Southampton Draw</v>
      </c>
      <c r="S124" s="12" t="b">
        <f t="shared" si="166"/>
        <v>0</v>
      </c>
      <c r="T124" s="12" t="b">
        <f t="shared" si="167"/>
        <v>0</v>
      </c>
    </row>
    <row r="125" spans="1:20">
      <c r="A125" s="5" t="s">
        <v>576</v>
      </c>
      <c r="B125" t="s">
        <v>195</v>
      </c>
      <c r="C125" s="2" t="s">
        <v>62</v>
      </c>
      <c r="D125" s="3">
        <v>43792.625</v>
      </c>
      <c r="E125" t="s">
        <v>41</v>
      </c>
      <c r="F125" t="s">
        <v>42</v>
      </c>
      <c r="G125" t="s">
        <v>30</v>
      </c>
      <c r="H125" t="s">
        <v>26</v>
      </c>
      <c r="I125">
        <v>0</v>
      </c>
      <c r="J125" s="9">
        <v>2</v>
      </c>
      <c r="K125">
        <f t="shared" si="159"/>
        <v>2</v>
      </c>
      <c r="L125" t="str">
        <f t="shared" si="158"/>
        <v>Away Win</v>
      </c>
      <c r="M125">
        <f t="shared" si="160"/>
        <v>0</v>
      </c>
      <c r="N125">
        <f t="shared" si="161"/>
        <v>1</v>
      </c>
      <c r="O125" s="12" t="b">
        <f t="shared" si="162"/>
        <v>0</v>
      </c>
      <c r="P125" s="12" t="str">
        <f t="shared" si="163"/>
        <v>Brighton Lose</v>
      </c>
      <c r="Q125" s="12" t="b">
        <f t="shared" si="164"/>
        <v>0</v>
      </c>
      <c r="R125" s="12" t="b">
        <f t="shared" si="165"/>
        <v>0</v>
      </c>
      <c r="S125" s="12" t="str">
        <f t="shared" si="166"/>
        <v>Leicester Win</v>
      </c>
      <c r="T125" s="12" t="b">
        <f t="shared" si="167"/>
        <v>0</v>
      </c>
    </row>
    <row r="126" spans="1:20">
      <c r="A126" s="5" t="s">
        <v>576</v>
      </c>
      <c r="B126" t="s">
        <v>196</v>
      </c>
      <c r="C126" s="2" t="s">
        <v>62</v>
      </c>
      <c r="D126" s="3">
        <v>43792.625</v>
      </c>
      <c r="E126" t="s">
        <v>13</v>
      </c>
      <c r="F126" t="s">
        <v>14</v>
      </c>
      <c r="G126" t="s">
        <v>19</v>
      </c>
      <c r="H126" t="s">
        <v>77</v>
      </c>
      <c r="I126">
        <v>1</v>
      </c>
      <c r="J126" s="9">
        <v>2</v>
      </c>
      <c r="K126">
        <f t="shared" si="159"/>
        <v>3</v>
      </c>
      <c r="L126" t="str">
        <f t="shared" si="158"/>
        <v>Away Win</v>
      </c>
      <c r="M126">
        <f t="shared" si="160"/>
        <v>0</v>
      </c>
      <c r="N126">
        <f t="shared" si="161"/>
        <v>1</v>
      </c>
      <c r="O126" s="12" t="b">
        <f t="shared" si="162"/>
        <v>0</v>
      </c>
      <c r="P126" s="12" t="str">
        <f t="shared" si="163"/>
        <v>Crystal Palace Lose</v>
      </c>
      <c r="Q126" s="12" t="b">
        <f t="shared" si="164"/>
        <v>0</v>
      </c>
      <c r="R126" s="12" t="b">
        <f t="shared" si="165"/>
        <v>0</v>
      </c>
      <c r="S126" s="12" t="str">
        <f t="shared" si="166"/>
        <v>Liverpool Win</v>
      </c>
      <c r="T126" s="12" t="b">
        <f t="shared" si="167"/>
        <v>0</v>
      </c>
    </row>
    <row r="127" spans="1:20">
      <c r="A127" s="5" t="s">
        <v>576</v>
      </c>
      <c r="B127" t="s">
        <v>201</v>
      </c>
      <c r="C127" s="2" t="s">
        <v>62</v>
      </c>
      <c r="D127" s="3">
        <v>43792.625</v>
      </c>
      <c r="E127" t="s">
        <v>47</v>
      </c>
      <c r="F127" t="s">
        <v>34</v>
      </c>
      <c r="G127" t="s">
        <v>466</v>
      </c>
      <c r="H127" t="s">
        <v>26</v>
      </c>
      <c r="I127">
        <v>0</v>
      </c>
      <c r="J127" s="9">
        <v>2</v>
      </c>
      <c r="K127">
        <f t="shared" si="159"/>
        <v>2</v>
      </c>
      <c r="L127" t="str">
        <f t="shared" si="158"/>
        <v>Away Win</v>
      </c>
      <c r="M127">
        <f t="shared" si="160"/>
        <v>0</v>
      </c>
      <c r="N127">
        <f t="shared" si="161"/>
        <v>1</v>
      </c>
      <c r="O127" s="12" t="b">
        <f t="shared" si="162"/>
        <v>0</v>
      </c>
      <c r="P127" s="12" t="str">
        <f t="shared" si="163"/>
        <v>Everton Lose</v>
      </c>
      <c r="Q127" s="12" t="b">
        <f t="shared" si="164"/>
        <v>0</v>
      </c>
      <c r="R127" s="12" t="b">
        <f t="shared" si="165"/>
        <v>0</v>
      </c>
      <c r="S127" s="12" t="str">
        <f t="shared" si="166"/>
        <v>Norwich Win</v>
      </c>
      <c r="T127" s="12" t="b">
        <f t="shared" si="167"/>
        <v>0</v>
      </c>
    </row>
    <row r="128" spans="1:20">
      <c r="A128" s="5" t="s">
        <v>576</v>
      </c>
      <c r="B128" t="s">
        <v>199</v>
      </c>
      <c r="C128" s="2" t="s">
        <v>62</v>
      </c>
      <c r="D128" s="3">
        <v>43792.625</v>
      </c>
      <c r="E128" t="s">
        <v>463</v>
      </c>
      <c r="F128" t="s">
        <v>464</v>
      </c>
      <c r="G128" t="s">
        <v>66</v>
      </c>
      <c r="H128" t="s">
        <v>11</v>
      </c>
      <c r="I128">
        <v>0</v>
      </c>
      <c r="J128" s="9">
        <v>3</v>
      </c>
      <c r="K128">
        <f t="shared" si="159"/>
        <v>3</v>
      </c>
      <c r="L128" t="str">
        <f t="shared" si="158"/>
        <v>Away Win</v>
      </c>
      <c r="M128">
        <f t="shared" si="160"/>
        <v>0</v>
      </c>
      <c r="N128">
        <f t="shared" si="161"/>
        <v>1</v>
      </c>
      <c r="O128" s="12" t="b">
        <f t="shared" si="162"/>
        <v>0</v>
      </c>
      <c r="P128" s="12" t="str">
        <f t="shared" si="163"/>
        <v>Watford Lose</v>
      </c>
      <c r="Q128" s="12" t="b">
        <f t="shared" si="164"/>
        <v>0</v>
      </c>
      <c r="R128" s="12" t="b">
        <f t="shared" si="165"/>
        <v>0</v>
      </c>
      <c r="S128" s="12" t="str">
        <f t="shared" si="166"/>
        <v>Burnley Win</v>
      </c>
      <c r="T128" s="12" t="b">
        <f t="shared" si="167"/>
        <v>0</v>
      </c>
    </row>
    <row r="129" spans="1:20">
      <c r="A129" s="5" t="s">
        <v>576</v>
      </c>
      <c r="B129" t="s">
        <v>198</v>
      </c>
      <c r="C129" s="2" t="s">
        <v>62</v>
      </c>
      <c r="D129" s="3">
        <v>43792.729166666664</v>
      </c>
      <c r="E129" t="s">
        <v>86</v>
      </c>
      <c r="F129" t="s">
        <v>73</v>
      </c>
      <c r="G129" t="s">
        <v>43</v>
      </c>
      <c r="H129" t="s">
        <v>56</v>
      </c>
      <c r="I129">
        <v>2</v>
      </c>
      <c r="J129" s="9">
        <v>1</v>
      </c>
      <c r="K129">
        <f t="shared" si="159"/>
        <v>3</v>
      </c>
      <c r="L129" t="str">
        <f t="shared" si="158"/>
        <v>Home Win</v>
      </c>
      <c r="M129">
        <f t="shared" si="160"/>
        <v>1</v>
      </c>
      <c r="N129">
        <f t="shared" si="161"/>
        <v>0</v>
      </c>
      <c r="O129" s="12" t="str">
        <f t="shared" si="162"/>
        <v>Man City Win</v>
      </c>
      <c r="P129" s="12" t="b">
        <f t="shared" si="163"/>
        <v>0</v>
      </c>
      <c r="Q129" s="12" t="b">
        <f t="shared" si="164"/>
        <v>0</v>
      </c>
      <c r="R129" s="12" t="b">
        <f t="shared" si="165"/>
        <v>0</v>
      </c>
      <c r="S129" s="12" t="b">
        <f t="shared" si="166"/>
        <v>0</v>
      </c>
      <c r="T129" s="12" t="str">
        <f t="shared" si="167"/>
        <v>Chelsea Lose</v>
      </c>
    </row>
    <row r="130" spans="1:20">
      <c r="A130" s="5" t="s">
        <v>576</v>
      </c>
      <c r="B130" t="s">
        <v>192</v>
      </c>
      <c r="C130" s="2" t="s">
        <v>62</v>
      </c>
      <c r="D130" s="3">
        <v>43793.6875</v>
      </c>
      <c r="E130" t="s">
        <v>37</v>
      </c>
      <c r="F130" t="s">
        <v>38</v>
      </c>
      <c r="G130" t="s">
        <v>53</v>
      </c>
      <c r="H130" t="s">
        <v>79</v>
      </c>
      <c r="I130">
        <v>3</v>
      </c>
      <c r="J130" s="9">
        <v>3</v>
      </c>
      <c r="K130">
        <f t="shared" si="159"/>
        <v>6</v>
      </c>
      <c r="L130" t="str">
        <f t="shared" ref="L130:L193" si="189">IF(ISBLANK(H130),"Not Played",IF(I130&gt;J130,"Home Win",IF(I130&lt;J130,"Away Win",IF(I130=J130,"Draw"))))</f>
        <v>Draw</v>
      </c>
      <c r="M130">
        <f t="shared" si="160"/>
        <v>0</v>
      </c>
      <c r="N130">
        <f t="shared" si="161"/>
        <v>0</v>
      </c>
      <c r="O130" s="12" t="b">
        <f t="shared" si="162"/>
        <v>0</v>
      </c>
      <c r="P130" s="12" t="b">
        <f t="shared" si="163"/>
        <v>0</v>
      </c>
      <c r="Q130" s="12" t="str">
        <f t="shared" si="164"/>
        <v>Sheffield Utd Draw</v>
      </c>
      <c r="R130" s="12" t="str">
        <f t="shared" si="165"/>
        <v>Man Utd Draw</v>
      </c>
      <c r="S130" s="12" t="b">
        <f t="shared" si="166"/>
        <v>0</v>
      </c>
      <c r="T130" s="12" t="b">
        <f t="shared" si="167"/>
        <v>0</v>
      </c>
    </row>
    <row r="131" spans="1:20">
      <c r="A131" s="5" t="s">
        <v>576</v>
      </c>
      <c r="B131" t="s">
        <v>197</v>
      </c>
      <c r="C131" s="2" t="s">
        <v>62</v>
      </c>
      <c r="D131" s="3">
        <v>43794.833333333336</v>
      </c>
      <c r="E131" t="s">
        <v>69</v>
      </c>
      <c r="F131" t="s">
        <v>70</v>
      </c>
      <c r="G131" t="s">
        <v>25</v>
      </c>
      <c r="H131" t="s">
        <v>98</v>
      </c>
      <c r="I131">
        <v>2</v>
      </c>
      <c r="J131" s="9">
        <v>0</v>
      </c>
      <c r="K131">
        <f t="shared" ref="K131:K194" si="190">SUM(I131:J131)</f>
        <v>2</v>
      </c>
      <c r="L131" t="str">
        <f t="shared" si="189"/>
        <v>Home Win</v>
      </c>
      <c r="M131">
        <f t="shared" ref="M131:M194" si="191">COUNTIF(L131,"Home Win")</f>
        <v>1</v>
      </c>
      <c r="N131">
        <f t="shared" ref="N131:N194" si="192">COUNTIF(L131,"Away Win")</f>
        <v>0</v>
      </c>
      <c r="O131" s="12" t="str">
        <f t="shared" ref="O131:O194" si="193">IF(L131="Home Win",INDEX(F131:F2129,1) &amp; " Win")</f>
        <v>Aston Villa Win</v>
      </c>
      <c r="P131" s="12" t="b">
        <f t="shared" ref="P131:P194" si="194">IF(L131="Away Win",INDEX(F131:F2129,1) &amp; " Lose")</f>
        <v>0</v>
      </c>
      <c r="Q131" s="12" t="b">
        <f t="shared" ref="Q131:Q194" si="195">IF(L131="Draw",INDEX(F131:F2129,1) &amp; " Draw")</f>
        <v>0</v>
      </c>
      <c r="R131" s="12" t="b">
        <f t="shared" ref="R131:R194" si="196">IF(L131="Draw",INDEX(G131:G2129,1)&amp;" Draw")</f>
        <v>0</v>
      </c>
      <c r="S131" s="12" t="b">
        <f t="shared" ref="S131:S194" si="197">IF(L131="Away Win",INDEX(G131:G2129,1) &amp; " Win")</f>
        <v>0</v>
      </c>
      <c r="T131" s="12" t="str">
        <f t="shared" ref="T131:T194" si="198">IF(L131="Home Win",INDEX(G131:G2129,1)&amp;" Lose")</f>
        <v>Newcastle Lose</v>
      </c>
    </row>
    <row r="132" spans="1:20">
      <c r="A132" s="5" t="s">
        <v>576</v>
      </c>
      <c r="B132" t="s">
        <v>209</v>
      </c>
      <c r="C132" s="2" t="s">
        <v>45</v>
      </c>
      <c r="D132" s="3">
        <v>43799.520833333336</v>
      </c>
      <c r="E132" t="s">
        <v>61</v>
      </c>
      <c r="F132" t="s">
        <v>25</v>
      </c>
      <c r="G132" t="s">
        <v>73</v>
      </c>
      <c r="H132" t="s">
        <v>106</v>
      </c>
      <c r="I132">
        <v>2</v>
      </c>
      <c r="J132" s="9">
        <v>2</v>
      </c>
      <c r="K132">
        <f t="shared" si="190"/>
        <v>4</v>
      </c>
      <c r="L132" t="str">
        <f t="shared" si="189"/>
        <v>Draw</v>
      </c>
      <c r="M132">
        <f t="shared" si="191"/>
        <v>0</v>
      </c>
      <c r="N132">
        <f t="shared" si="192"/>
        <v>0</v>
      </c>
      <c r="O132" s="12" t="b">
        <f t="shared" si="193"/>
        <v>0</v>
      </c>
      <c r="P132" s="12" t="b">
        <f t="shared" si="194"/>
        <v>0</v>
      </c>
      <c r="Q132" s="12" t="str">
        <f t="shared" si="195"/>
        <v>Newcastle Draw</v>
      </c>
      <c r="R132" s="12" t="str">
        <f t="shared" si="196"/>
        <v>Man City Draw</v>
      </c>
      <c r="S132" s="12" t="b">
        <f t="shared" si="197"/>
        <v>0</v>
      </c>
      <c r="T132" s="12" t="b">
        <f t="shared" si="198"/>
        <v>0</v>
      </c>
    </row>
    <row r="133" spans="1:20">
      <c r="A133" s="5" t="s">
        <v>576</v>
      </c>
      <c r="B133" t="s">
        <v>207</v>
      </c>
      <c r="C133" s="2" t="s">
        <v>45</v>
      </c>
      <c r="D133" s="3">
        <v>43799.625</v>
      </c>
      <c r="E133" t="s">
        <v>81</v>
      </c>
      <c r="F133" t="s">
        <v>66</v>
      </c>
      <c r="G133" t="s">
        <v>14</v>
      </c>
      <c r="H133" t="s">
        <v>26</v>
      </c>
      <c r="I133">
        <v>0</v>
      </c>
      <c r="J133" s="9">
        <v>2</v>
      </c>
      <c r="K133">
        <f t="shared" si="190"/>
        <v>2</v>
      </c>
      <c r="L133" t="str">
        <f t="shared" si="189"/>
        <v>Away Win</v>
      </c>
      <c r="M133">
        <f t="shared" si="191"/>
        <v>0</v>
      </c>
      <c r="N133">
        <f t="shared" si="192"/>
        <v>1</v>
      </c>
      <c r="O133" s="12" t="b">
        <f t="shared" si="193"/>
        <v>0</v>
      </c>
      <c r="P133" s="12" t="str">
        <f t="shared" si="194"/>
        <v>Burnley Lose</v>
      </c>
      <c r="Q133" s="12" t="b">
        <f t="shared" si="195"/>
        <v>0</v>
      </c>
      <c r="R133" s="12" t="b">
        <f t="shared" si="196"/>
        <v>0</v>
      </c>
      <c r="S133" s="12" t="str">
        <f t="shared" si="197"/>
        <v>Crystal Palace Win</v>
      </c>
      <c r="T133" s="12" t="b">
        <f t="shared" si="198"/>
        <v>0</v>
      </c>
    </row>
    <row r="134" spans="1:20">
      <c r="A134" s="5" t="s">
        <v>576</v>
      </c>
      <c r="B134" t="s">
        <v>212</v>
      </c>
      <c r="C134" s="2" t="s">
        <v>45</v>
      </c>
      <c r="D134" s="3">
        <v>43799.625</v>
      </c>
      <c r="E134" t="s">
        <v>63</v>
      </c>
      <c r="F134" t="s">
        <v>43</v>
      </c>
      <c r="G134" t="s">
        <v>24</v>
      </c>
      <c r="H134" t="s">
        <v>35</v>
      </c>
      <c r="I134">
        <v>0</v>
      </c>
      <c r="J134" s="9">
        <v>1</v>
      </c>
      <c r="K134">
        <f t="shared" si="190"/>
        <v>1</v>
      </c>
      <c r="L134" t="str">
        <f t="shared" si="189"/>
        <v>Away Win</v>
      </c>
      <c r="M134">
        <f t="shared" si="191"/>
        <v>0</v>
      </c>
      <c r="N134">
        <f t="shared" si="192"/>
        <v>1</v>
      </c>
      <c r="O134" s="12" t="b">
        <f t="shared" si="193"/>
        <v>0</v>
      </c>
      <c r="P134" s="12" t="str">
        <f t="shared" si="194"/>
        <v>Chelsea Lose</v>
      </c>
      <c r="Q134" s="12" t="b">
        <f t="shared" si="195"/>
        <v>0</v>
      </c>
      <c r="R134" s="12" t="b">
        <f t="shared" si="196"/>
        <v>0</v>
      </c>
      <c r="S134" s="12" t="str">
        <f t="shared" si="197"/>
        <v>West Ham Win</v>
      </c>
      <c r="T134" s="12" t="b">
        <f t="shared" si="198"/>
        <v>0</v>
      </c>
    </row>
    <row r="135" spans="1:20">
      <c r="A135" s="5" t="s">
        <v>576</v>
      </c>
      <c r="B135" t="s">
        <v>202</v>
      </c>
      <c r="C135" s="2" t="s">
        <v>45</v>
      </c>
      <c r="D135" s="3">
        <v>43799.625</v>
      </c>
      <c r="E135" t="s">
        <v>18</v>
      </c>
      <c r="F135" t="s">
        <v>19</v>
      </c>
      <c r="G135" t="s">
        <v>42</v>
      </c>
      <c r="H135" t="s">
        <v>56</v>
      </c>
      <c r="I135">
        <v>2</v>
      </c>
      <c r="J135" s="9">
        <v>1</v>
      </c>
      <c r="K135">
        <f t="shared" si="190"/>
        <v>3</v>
      </c>
      <c r="L135" t="str">
        <f t="shared" si="189"/>
        <v>Home Win</v>
      </c>
      <c r="M135">
        <f t="shared" si="191"/>
        <v>1</v>
      </c>
      <c r="N135">
        <f t="shared" si="192"/>
        <v>0</v>
      </c>
      <c r="O135" s="12" t="str">
        <f t="shared" si="193"/>
        <v>Liverpool Win</v>
      </c>
      <c r="P135" s="12" t="b">
        <f t="shared" si="194"/>
        <v>0</v>
      </c>
      <c r="Q135" s="12" t="b">
        <f t="shared" si="195"/>
        <v>0</v>
      </c>
      <c r="R135" s="12" t="b">
        <f t="shared" si="196"/>
        <v>0</v>
      </c>
      <c r="S135" s="12" t="b">
        <f t="shared" si="197"/>
        <v>0</v>
      </c>
      <c r="T135" s="12" t="str">
        <f t="shared" si="198"/>
        <v>Brighton Lose</v>
      </c>
    </row>
    <row r="136" spans="1:20">
      <c r="A136" s="5" t="s">
        <v>576</v>
      </c>
      <c r="B136" t="s">
        <v>208</v>
      </c>
      <c r="C136" s="2" t="s">
        <v>45</v>
      </c>
      <c r="D136" s="3">
        <v>43799.625</v>
      </c>
      <c r="E136" t="s">
        <v>32</v>
      </c>
      <c r="F136" t="s">
        <v>33</v>
      </c>
      <c r="G136" t="s">
        <v>472</v>
      </c>
      <c r="H136" t="s">
        <v>267</v>
      </c>
      <c r="I136">
        <v>3</v>
      </c>
      <c r="J136" s="9">
        <v>2</v>
      </c>
      <c r="K136">
        <f t="shared" si="190"/>
        <v>5</v>
      </c>
      <c r="L136" t="str">
        <f t="shared" si="189"/>
        <v>Home Win</v>
      </c>
      <c r="M136">
        <f t="shared" si="191"/>
        <v>1</v>
      </c>
      <c r="N136">
        <f t="shared" si="192"/>
        <v>0</v>
      </c>
      <c r="O136" s="12" t="str">
        <f t="shared" si="193"/>
        <v>Spurs Win</v>
      </c>
      <c r="P136" s="12" t="b">
        <f t="shared" si="194"/>
        <v>0</v>
      </c>
      <c r="Q136" s="12" t="b">
        <f t="shared" si="195"/>
        <v>0</v>
      </c>
      <c r="R136" s="12" t="b">
        <f t="shared" si="196"/>
        <v>0</v>
      </c>
      <c r="S136" s="12" t="b">
        <f t="shared" si="197"/>
        <v>0</v>
      </c>
      <c r="T136" s="12" t="str">
        <f t="shared" si="198"/>
        <v>Bournemouth Lose</v>
      </c>
    </row>
    <row r="137" spans="1:20">
      <c r="A137" s="5" t="s">
        <v>576</v>
      </c>
      <c r="B137" t="s">
        <v>204</v>
      </c>
      <c r="C137" s="2" t="s">
        <v>45</v>
      </c>
      <c r="D137" s="3">
        <v>43799.729166666664</v>
      </c>
      <c r="E137" t="s">
        <v>58</v>
      </c>
      <c r="F137" t="s">
        <v>15</v>
      </c>
      <c r="G137" t="s">
        <v>464</v>
      </c>
      <c r="H137" t="s">
        <v>56</v>
      </c>
      <c r="I137">
        <v>2</v>
      </c>
      <c r="J137" s="9">
        <v>1</v>
      </c>
      <c r="K137">
        <f t="shared" si="190"/>
        <v>3</v>
      </c>
      <c r="L137" t="str">
        <f t="shared" si="189"/>
        <v>Home Win</v>
      </c>
      <c r="M137">
        <f t="shared" si="191"/>
        <v>1</v>
      </c>
      <c r="N137">
        <f t="shared" si="192"/>
        <v>0</v>
      </c>
      <c r="O137" s="12" t="str">
        <f t="shared" si="193"/>
        <v>Southampton Win</v>
      </c>
      <c r="P137" s="12" t="b">
        <f t="shared" si="194"/>
        <v>0</v>
      </c>
      <c r="Q137" s="12" t="b">
        <f t="shared" si="195"/>
        <v>0</v>
      </c>
      <c r="R137" s="12" t="b">
        <f t="shared" si="196"/>
        <v>0</v>
      </c>
      <c r="S137" s="12" t="b">
        <f t="shared" si="197"/>
        <v>0</v>
      </c>
      <c r="T137" s="12" t="str">
        <f t="shared" si="198"/>
        <v>Watford Lose</v>
      </c>
    </row>
    <row r="138" spans="1:20">
      <c r="A138" s="5" t="s">
        <v>576</v>
      </c>
      <c r="B138" t="s">
        <v>206</v>
      </c>
      <c r="C138" s="2" t="s">
        <v>45</v>
      </c>
      <c r="D138" s="3">
        <v>43800.583333333336</v>
      </c>
      <c r="E138" t="s">
        <v>465</v>
      </c>
      <c r="F138" t="s">
        <v>466</v>
      </c>
      <c r="G138" t="s">
        <v>10</v>
      </c>
      <c r="H138" t="s">
        <v>106</v>
      </c>
      <c r="I138">
        <v>2</v>
      </c>
      <c r="J138" s="9">
        <v>2</v>
      </c>
      <c r="K138">
        <f t="shared" si="190"/>
        <v>4</v>
      </c>
      <c r="L138" t="str">
        <f t="shared" si="189"/>
        <v>Draw</v>
      </c>
      <c r="M138">
        <f t="shared" si="191"/>
        <v>0</v>
      </c>
      <c r="N138">
        <f t="shared" si="192"/>
        <v>0</v>
      </c>
      <c r="O138" s="12" t="b">
        <f t="shared" si="193"/>
        <v>0</v>
      </c>
      <c r="P138" s="12" t="b">
        <f t="shared" si="194"/>
        <v>0</v>
      </c>
      <c r="Q138" s="12" t="str">
        <f t="shared" si="195"/>
        <v>Norwich Draw</v>
      </c>
      <c r="R138" s="12" t="str">
        <f t="shared" si="196"/>
        <v>Arsenal Draw</v>
      </c>
      <c r="S138" s="12" t="b">
        <f t="shared" si="197"/>
        <v>0</v>
      </c>
      <c r="T138" s="12" t="b">
        <f t="shared" si="198"/>
        <v>0</v>
      </c>
    </row>
    <row r="139" spans="1:20">
      <c r="A139" s="5" t="s">
        <v>576</v>
      </c>
      <c r="B139" t="s">
        <v>211</v>
      </c>
      <c r="C139" s="2" t="s">
        <v>45</v>
      </c>
      <c r="D139" s="3">
        <v>43800.583333333336</v>
      </c>
      <c r="E139" t="s">
        <v>72</v>
      </c>
      <c r="F139" t="s">
        <v>39</v>
      </c>
      <c r="G139" t="s">
        <v>38</v>
      </c>
      <c r="H139" t="s">
        <v>84</v>
      </c>
      <c r="I139">
        <v>1</v>
      </c>
      <c r="J139" s="9">
        <v>1</v>
      </c>
      <c r="K139">
        <f t="shared" si="190"/>
        <v>2</v>
      </c>
      <c r="L139" t="str">
        <f t="shared" si="189"/>
        <v>Draw</v>
      </c>
      <c r="M139">
        <f t="shared" si="191"/>
        <v>0</v>
      </c>
      <c r="N139">
        <f t="shared" si="192"/>
        <v>0</v>
      </c>
      <c r="O139" s="12" t="b">
        <f t="shared" si="193"/>
        <v>0</v>
      </c>
      <c r="P139" s="12" t="b">
        <f t="shared" si="194"/>
        <v>0</v>
      </c>
      <c r="Q139" s="12" t="str">
        <f t="shared" si="195"/>
        <v>Wolves Draw</v>
      </c>
      <c r="R139" s="12" t="str">
        <f t="shared" si="196"/>
        <v>Sheffield Utd Draw</v>
      </c>
      <c r="S139" s="12" t="b">
        <f t="shared" si="197"/>
        <v>0</v>
      </c>
      <c r="T139" s="12" t="b">
        <f t="shared" si="198"/>
        <v>0</v>
      </c>
    </row>
    <row r="140" spans="1:20">
      <c r="A140" s="5" t="s">
        <v>576</v>
      </c>
      <c r="B140" t="s">
        <v>213</v>
      </c>
      <c r="C140" s="2" t="s">
        <v>45</v>
      </c>
      <c r="D140" s="3">
        <v>43800.6875</v>
      </c>
      <c r="E140" t="s">
        <v>65</v>
      </c>
      <c r="F140" t="s">
        <v>30</v>
      </c>
      <c r="G140" t="s">
        <v>34</v>
      </c>
      <c r="H140" t="s">
        <v>56</v>
      </c>
      <c r="I140">
        <v>2</v>
      </c>
      <c r="J140" s="9">
        <v>1</v>
      </c>
      <c r="K140">
        <f t="shared" si="190"/>
        <v>3</v>
      </c>
      <c r="L140" t="str">
        <f t="shared" si="189"/>
        <v>Home Win</v>
      </c>
      <c r="M140">
        <f t="shared" si="191"/>
        <v>1</v>
      </c>
      <c r="N140">
        <f t="shared" si="192"/>
        <v>0</v>
      </c>
      <c r="O140" s="12" t="str">
        <f t="shared" si="193"/>
        <v>Leicester Win</v>
      </c>
      <c r="P140" s="12" t="b">
        <f t="shared" si="194"/>
        <v>0</v>
      </c>
      <c r="Q140" s="12" t="b">
        <f t="shared" si="195"/>
        <v>0</v>
      </c>
      <c r="R140" s="12" t="b">
        <f t="shared" si="196"/>
        <v>0</v>
      </c>
      <c r="S140" s="12" t="b">
        <f t="shared" si="197"/>
        <v>0</v>
      </c>
      <c r="T140" s="12" t="str">
        <f t="shared" si="198"/>
        <v>Everton Lose</v>
      </c>
    </row>
    <row r="141" spans="1:20">
      <c r="A141" s="5" t="s">
        <v>576</v>
      </c>
      <c r="B141" t="s">
        <v>205</v>
      </c>
      <c r="C141" s="2" t="s">
        <v>45</v>
      </c>
      <c r="D141" s="3">
        <v>43800.6875</v>
      </c>
      <c r="E141" t="s">
        <v>52</v>
      </c>
      <c r="F141" t="s">
        <v>53</v>
      </c>
      <c r="G141" t="s">
        <v>70</v>
      </c>
      <c r="H141" t="s">
        <v>106</v>
      </c>
      <c r="I141">
        <v>2</v>
      </c>
      <c r="J141" s="9">
        <v>2</v>
      </c>
      <c r="K141">
        <f t="shared" si="190"/>
        <v>4</v>
      </c>
      <c r="L141" t="str">
        <f t="shared" si="189"/>
        <v>Draw</v>
      </c>
      <c r="M141">
        <f t="shared" si="191"/>
        <v>0</v>
      </c>
      <c r="N141">
        <f t="shared" si="192"/>
        <v>0</v>
      </c>
      <c r="O141" s="12" t="b">
        <f t="shared" si="193"/>
        <v>0</v>
      </c>
      <c r="P141" s="12" t="b">
        <f t="shared" si="194"/>
        <v>0</v>
      </c>
      <c r="Q141" s="12" t="str">
        <f t="shared" si="195"/>
        <v>Man Utd Draw</v>
      </c>
      <c r="R141" s="12" t="str">
        <f t="shared" si="196"/>
        <v>Aston Villa Draw</v>
      </c>
      <c r="S141" s="12" t="b">
        <f t="shared" si="197"/>
        <v>0</v>
      </c>
      <c r="T141" s="12" t="b">
        <f t="shared" si="198"/>
        <v>0</v>
      </c>
    </row>
    <row r="142" spans="1:20">
      <c r="A142" s="5" t="s">
        <v>576</v>
      </c>
      <c r="B142" t="s">
        <v>221</v>
      </c>
      <c r="C142" s="2" t="s">
        <v>49</v>
      </c>
      <c r="D142" s="3">
        <v>43802.8125</v>
      </c>
      <c r="E142" t="s">
        <v>13</v>
      </c>
      <c r="F142" t="s">
        <v>14</v>
      </c>
      <c r="G142" t="s">
        <v>472</v>
      </c>
      <c r="H142" t="s">
        <v>16</v>
      </c>
      <c r="I142">
        <v>1</v>
      </c>
      <c r="J142" s="9">
        <v>0</v>
      </c>
      <c r="K142">
        <f t="shared" si="190"/>
        <v>1</v>
      </c>
      <c r="L142" t="str">
        <f t="shared" si="189"/>
        <v>Home Win</v>
      </c>
      <c r="M142">
        <f t="shared" si="191"/>
        <v>1</v>
      </c>
      <c r="N142">
        <f t="shared" si="192"/>
        <v>0</v>
      </c>
      <c r="O142" s="12" t="str">
        <f t="shared" si="193"/>
        <v>Crystal Palace Win</v>
      </c>
      <c r="P142" s="12" t="b">
        <f t="shared" si="194"/>
        <v>0</v>
      </c>
      <c r="Q142" s="12" t="b">
        <f t="shared" si="195"/>
        <v>0</v>
      </c>
      <c r="R142" s="12" t="b">
        <f t="shared" si="196"/>
        <v>0</v>
      </c>
      <c r="S142" s="12" t="b">
        <f t="shared" si="197"/>
        <v>0</v>
      </c>
      <c r="T142" s="12" t="str">
        <f t="shared" si="198"/>
        <v>Bournemouth Lose</v>
      </c>
    </row>
    <row r="143" spans="1:20">
      <c r="A143" s="5" t="s">
        <v>576</v>
      </c>
      <c r="B143" t="s">
        <v>215</v>
      </c>
      <c r="C143" s="2" t="s">
        <v>49</v>
      </c>
      <c r="D143" s="3">
        <v>43802.84375</v>
      </c>
      <c r="E143" t="s">
        <v>81</v>
      </c>
      <c r="F143" t="s">
        <v>66</v>
      </c>
      <c r="G143" t="s">
        <v>73</v>
      </c>
      <c r="H143" t="s">
        <v>110</v>
      </c>
      <c r="I143">
        <v>1</v>
      </c>
      <c r="J143" s="9">
        <v>4</v>
      </c>
      <c r="K143">
        <f t="shared" si="190"/>
        <v>5</v>
      </c>
      <c r="L143" t="str">
        <f t="shared" si="189"/>
        <v>Away Win</v>
      </c>
      <c r="M143">
        <f t="shared" si="191"/>
        <v>0</v>
      </c>
      <c r="N143">
        <f t="shared" si="192"/>
        <v>1</v>
      </c>
      <c r="O143" s="12" t="b">
        <f t="shared" si="193"/>
        <v>0</v>
      </c>
      <c r="P143" s="12" t="str">
        <f t="shared" si="194"/>
        <v>Burnley Lose</v>
      </c>
      <c r="Q143" s="12" t="b">
        <f t="shared" si="195"/>
        <v>0</v>
      </c>
      <c r="R143" s="12" t="b">
        <f t="shared" si="196"/>
        <v>0</v>
      </c>
      <c r="S143" s="12" t="str">
        <f t="shared" si="197"/>
        <v>Man City Win</v>
      </c>
      <c r="T143" s="12" t="b">
        <f t="shared" si="198"/>
        <v>0</v>
      </c>
    </row>
    <row r="144" spans="1:20">
      <c r="A144" s="5" t="s">
        <v>576</v>
      </c>
      <c r="B144" t="s">
        <v>216</v>
      </c>
      <c r="C144" s="2" t="s">
        <v>49</v>
      </c>
      <c r="D144" s="3">
        <v>43803.8125</v>
      </c>
      <c r="E144" t="s">
        <v>65</v>
      </c>
      <c r="F144" t="s">
        <v>30</v>
      </c>
      <c r="G144" t="s">
        <v>464</v>
      </c>
      <c r="H144" t="s">
        <v>98</v>
      </c>
      <c r="I144">
        <v>2</v>
      </c>
      <c r="J144" s="9">
        <v>0</v>
      </c>
      <c r="K144">
        <f t="shared" si="190"/>
        <v>2</v>
      </c>
      <c r="L144" t="str">
        <f t="shared" si="189"/>
        <v>Home Win</v>
      </c>
      <c r="M144">
        <f t="shared" si="191"/>
        <v>1</v>
      </c>
      <c r="N144">
        <f t="shared" si="192"/>
        <v>0</v>
      </c>
      <c r="O144" s="12" t="str">
        <f t="shared" si="193"/>
        <v>Leicester Win</v>
      </c>
      <c r="P144" s="12" t="b">
        <f t="shared" si="194"/>
        <v>0</v>
      </c>
      <c r="Q144" s="12" t="b">
        <f t="shared" si="195"/>
        <v>0</v>
      </c>
      <c r="R144" s="12" t="b">
        <f t="shared" si="196"/>
        <v>0</v>
      </c>
      <c r="S144" s="12" t="b">
        <f t="shared" si="197"/>
        <v>0</v>
      </c>
      <c r="T144" s="12" t="str">
        <f t="shared" si="198"/>
        <v>Watford Lose</v>
      </c>
    </row>
    <row r="145" spans="1:20">
      <c r="A145" s="5" t="s">
        <v>576</v>
      </c>
      <c r="B145" t="s">
        <v>214</v>
      </c>
      <c r="C145" s="2" t="s">
        <v>49</v>
      </c>
      <c r="D145" s="3">
        <v>43803.8125</v>
      </c>
      <c r="E145" t="s">
        <v>72</v>
      </c>
      <c r="F145" t="s">
        <v>39</v>
      </c>
      <c r="G145" t="s">
        <v>24</v>
      </c>
      <c r="H145" t="s">
        <v>98</v>
      </c>
      <c r="I145">
        <v>2</v>
      </c>
      <c r="J145" s="9">
        <v>0</v>
      </c>
      <c r="K145">
        <f t="shared" si="190"/>
        <v>2</v>
      </c>
      <c r="L145" t="str">
        <f t="shared" si="189"/>
        <v>Home Win</v>
      </c>
      <c r="M145">
        <f t="shared" si="191"/>
        <v>1</v>
      </c>
      <c r="N145">
        <f t="shared" si="192"/>
        <v>0</v>
      </c>
      <c r="O145" s="12" t="str">
        <f t="shared" si="193"/>
        <v>Wolves Win</v>
      </c>
      <c r="P145" s="12" t="b">
        <f t="shared" si="194"/>
        <v>0</v>
      </c>
      <c r="Q145" s="12" t="b">
        <f t="shared" si="195"/>
        <v>0</v>
      </c>
      <c r="R145" s="12" t="b">
        <f t="shared" si="196"/>
        <v>0</v>
      </c>
      <c r="S145" s="12" t="b">
        <f t="shared" si="197"/>
        <v>0</v>
      </c>
      <c r="T145" s="12" t="str">
        <f t="shared" si="198"/>
        <v>West Ham Lose</v>
      </c>
    </row>
    <row r="146" spans="1:20">
      <c r="A146" s="5" t="s">
        <v>576</v>
      </c>
      <c r="B146" t="s">
        <v>222</v>
      </c>
      <c r="C146" s="2" t="s">
        <v>49</v>
      </c>
      <c r="D146" s="3">
        <v>43803.8125</v>
      </c>
      <c r="E146" t="s">
        <v>52</v>
      </c>
      <c r="F146" t="s">
        <v>53</v>
      </c>
      <c r="G146" t="s">
        <v>33</v>
      </c>
      <c r="H146" t="s">
        <v>56</v>
      </c>
      <c r="I146">
        <v>2</v>
      </c>
      <c r="J146" s="9">
        <v>1</v>
      </c>
      <c r="K146">
        <f t="shared" si="190"/>
        <v>3</v>
      </c>
      <c r="L146" t="str">
        <f t="shared" si="189"/>
        <v>Home Win</v>
      </c>
      <c r="M146">
        <f t="shared" si="191"/>
        <v>1</v>
      </c>
      <c r="N146">
        <f t="shared" si="192"/>
        <v>0</v>
      </c>
      <c r="O146" s="12" t="str">
        <f t="shared" si="193"/>
        <v>Man Utd Win</v>
      </c>
      <c r="P146" s="12" t="b">
        <f t="shared" si="194"/>
        <v>0</v>
      </c>
      <c r="Q146" s="12" t="b">
        <f t="shared" si="195"/>
        <v>0</v>
      </c>
      <c r="R146" s="12" t="b">
        <f t="shared" si="196"/>
        <v>0</v>
      </c>
      <c r="S146" s="12" t="b">
        <f t="shared" si="197"/>
        <v>0</v>
      </c>
      <c r="T146" s="12" t="str">
        <f t="shared" si="198"/>
        <v>Spurs Lose</v>
      </c>
    </row>
    <row r="147" spans="1:20">
      <c r="A147" s="5" t="s">
        <v>576</v>
      </c>
      <c r="B147" t="s">
        <v>218</v>
      </c>
      <c r="C147" s="2" t="s">
        <v>49</v>
      </c>
      <c r="D147" s="3">
        <v>43803.8125</v>
      </c>
      <c r="E147" t="s">
        <v>63</v>
      </c>
      <c r="F147" t="s">
        <v>43</v>
      </c>
      <c r="G147" t="s">
        <v>70</v>
      </c>
      <c r="H147" t="s">
        <v>56</v>
      </c>
      <c r="I147">
        <v>2</v>
      </c>
      <c r="J147" s="9">
        <v>1</v>
      </c>
      <c r="K147">
        <f t="shared" si="190"/>
        <v>3</v>
      </c>
      <c r="L147" t="str">
        <f t="shared" si="189"/>
        <v>Home Win</v>
      </c>
      <c r="M147">
        <f t="shared" si="191"/>
        <v>1</v>
      </c>
      <c r="N147">
        <f t="shared" si="192"/>
        <v>0</v>
      </c>
      <c r="O147" s="12" t="str">
        <f t="shared" si="193"/>
        <v>Chelsea Win</v>
      </c>
      <c r="P147" s="12" t="b">
        <f t="shared" si="194"/>
        <v>0</v>
      </c>
      <c r="Q147" s="12" t="b">
        <f t="shared" si="195"/>
        <v>0</v>
      </c>
      <c r="R147" s="12" t="b">
        <f t="shared" si="196"/>
        <v>0</v>
      </c>
      <c r="S147" s="12" t="b">
        <f t="shared" si="197"/>
        <v>0</v>
      </c>
      <c r="T147" s="12" t="str">
        <f t="shared" si="198"/>
        <v>Aston Villa Lose</v>
      </c>
    </row>
    <row r="148" spans="1:20">
      <c r="A148" s="5" t="s">
        <v>576</v>
      </c>
      <c r="B148" t="s">
        <v>219</v>
      </c>
      <c r="C148" s="2" t="s">
        <v>49</v>
      </c>
      <c r="D148" s="3">
        <v>43803.8125</v>
      </c>
      <c r="E148" t="s">
        <v>58</v>
      </c>
      <c r="F148" t="s">
        <v>15</v>
      </c>
      <c r="G148" t="s">
        <v>466</v>
      </c>
      <c r="H148" t="s">
        <v>56</v>
      </c>
      <c r="I148">
        <v>2</v>
      </c>
      <c r="J148" s="9">
        <v>1</v>
      </c>
      <c r="K148">
        <f t="shared" si="190"/>
        <v>3</v>
      </c>
      <c r="L148" t="str">
        <f t="shared" si="189"/>
        <v>Home Win</v>
      </c>
      <c r="M148">
        <f t="shared" si="191"/>
        <v>1</v>
      </c>
      <c r="N148">
        <f t="shared" si="192"/>
        <v>0</v>
      </c>
      <c r="O148" s="12" t="str">
        <f t="shared" si="193"/>
        <v>Southampton Win</v>
      </c>
      <c r="P148" s="12" t="b">
        <f t="shared" si="194"/>
        <v>0</v>
      </c>
      <c r="Q148" s="12" t="b">
        <f t="shared" si="195"/>
        <v>0</v>
      </c>
      <c r="R148" s="12" t="b">
        <f t="shared" si="196"/>
        <v>0</v>
      </c>
      <c r="S148" s="12" t="b">
        <f t="shared" si="197"/>
        <v>0</v>
      </c>
      <c r="T148" s="12" t="str">
        <f t="shared" si="198"/>
        <v>Norwich Lose</v>
      </c>
    </row>
    <row r="149" spans="1:20">
      <c r="A149" s="5" t="s">
        <v>576</v>
      </c>
      <c r="B149" t="s">
        <v>223</v>
      </c>
      <c r="C149" s="2" t="s">
        <v>49</v>
      </c>
      <c r="D149" s="3">
        <v>43803.84375</v>
      </c>
      <c r="E149" t="s">
        <v>18</v>
      </c>
      <c r="F149" t="s">
        <v>19</v>
      </c>
      <c r="G149" t="s">
        <v>34</v>
      </c>
      <c r="H149" t="s">
        <v>48</v>
      </c>
      <c r="I149">
        <v>5</v>
      </c>
      <c r="J149" s="9">
        <v>2</v>
      </c>
      <c r="K149">
        <f t="shared" si="190"/>
        <v>7</v>
      </c>
      <c r="L149" t="str">
        <f t="shared" si="189"/>
        <v>Home Win</v>
      </c>
      <c r="M149">
        <f t="shared" si="191"/>
        <v>1</v>
      </c>
      <c r="N149">
        <f t="shared" si="192"/>
        <v>0</v>
      </c>
      <c r="O149" s="12" t="str">
        <f t="shared" si="193"/>
        <v>Liverpool Win</v>
      </c>
      <c r="P149" s="12" t="b">
        <f t="shared" si="194"/>
        <v>0</v>
      </c>
      <c r="Q149" s="12" t="b">
        <f t="shared" si="195"/>
        <v>0</v>
      </c>
      <c r="R149" s="12" t="b">
        <f t="shared" si="196"/>
        <v>0</v>
      </c>
      <c r="S149" s="12" t="b">
        <f t="shared" si="197"/>
        <v>0</v>
      </c>
      <c r="T149" s="12" t="str">
        <f t="shared" si="198"/>
        <v>Everton Lose</v>
      </c>
    </row>
    <row r="150" spans="1:20">
      <c r="A150" s="5" t="s">
        <v>576</v>
      </c>
      <c r="B150" t="s">
        <v>220</v>
      </c>
      <c r="C150" s="2" t="s">
        <v>49</v>
      </c>
      <c r="D150" s="3">
        <v>43804.8125</v>
      </c>
      <c r="E150" t="s">
        <v>37</v>
      </c>
      <c r="F150" t="s">
        <v>38</v>
      </c>
      <c r="G150" t="s">
        <v>25</v>
      </c>
      <c r="H150" t="s">
        <v>26</v>
      </c>
      <c r="I150">
        <v>0</v>
      </c>
      <c r="J150" s="9">
        <v>2</v>
      </c>
      <c r="K150">
        <f t="shared" si="190"/>
        <v>2</v>
      </c>
      <c r="L150" t="str">
        <f t="shared" si="189"/>
        <v>Away Win</v>
      </c>
      <c r="M150">
        <f t="shared" si="191"/>
        <v>0</v>
      </c>
      <c r="N150">
        <f t="shared" si="192"/>
        <v>1</v>
      </c>
      <c r="O150" s="12" t="b">
        <f t="shared" si="193"/>
        <v>0</v>
      </c>
      <c r="P150" s="12" t="str">
        <f t="shared" si="194"/>
        <v>Sheffield Utd Lose</v>
      </c>
      <c r="Q150" s="12" t="b">
        <f t="shared" si="195"/>
        <v>0</v>
      </c>
      <c r="R150" s="12" t="b">
        <f t="shared" si="196"/>
        <v>0</v>
      </c>
      <c r="S150" s="12" t="str">
        <f t="shared" si="197"/>
        <v>Newcastle Win</v>
      </c>
      <c r="T150" s="12" t="b">
        <f t="shared" si="198"/>
        <v>0</v>
      </c>
    </row>
    <row r="151" spans="1:20">
      <c r="A151" s="5" t="s">
        <v>576</v>
      </c>
      <c r="B151" t="s">
        <v>217</v>
      </c>
      <c r="C151" s="2" t="s">
        <v>49</v>
      </c>
      <c r="D151" s="3">
        <v>43804.84375</v>
      </c>
      <c r="E151" t="s">
        <v>55</v>
      </c>
      <c r="F151" t="s">
        <v>10</v>
      </c>
      <c r="G151" t="s">
        <v>42</v>
      </c>
      <c r="H151" t="s">
        <v>77</v>
      </c>
      <c r="I151">
        <v>1</v>
      </c>
      <c r="J151" s="9">
        <v>2</v>
      </c>
      <c r="K151">
        <f t="shared" si="190"/>
        <v>3</v>
      </c>
      <c r="L151" t="str">
        <f t="shared" si="189"/>
        <v>Away Win</v>
      </c>
      <c r="M151">
        <f t="shared" si="191"/>
        <v>0</v>
      </c>
      <c r="N151">
        <f t="shared" si="192"/>
        <v>1</v>
      </c>
      <c r="O151" s="12" t="b">
        <f t="shared" si="193"/>
        <v>0</v>
      </c>
      <c r="P151" s="12" t="str">
        <f t="shared" si="194"/>
        <v>Arsenal Lose</v>
      </c>
      <c r="Q151" s="12" t="b">
        <f t="shared" si="195"/>
        <v>0</v>
      </c>
      <c r="R151" s="12" t="b">
        <f t="shared" si="196"/>
        <v>0</v>
      </c>
      <c r="S151" s="12" t="str">
        <f t="shared" si="197"/>
        <v>Brighton Win</v>
      </c>
      <c r="T151" s="12" t="b">
        <f t="shared" si="198"/>
        <v>0</v>
      </c>
    </row>
    <row r="152" spans="1:20">
      <c r="A152" s="5" t="s">
        <v>576</v>
      </c>
      <c r="B152" t="s">
        <v>224</v>
      </c>
      <c r="C152" s="2" t="s">
        <v>64</v>
      </c>
      <c r="D152" s="3">
        <v>43806.520833333336</v>
      </c>
      <c r="E152" t="s">
        <v>47</v>
      </c>
      <c r="F152" t="s">
        <v>34</v>
      </c>
      <c r="G152" t="s">
        <v>43</v>
      </c>
      <c r="H152" t="s">
        <v>91</v>
      </c>
      <c r="I152">
        <v>3</v>
      </c>
      <c r="J152" s="9">
        <v>1</v>
      </c>
      <c r="K152">
        <f t="shared" si="190"/>
        <v>4</v>
      </c>
      <c r="L152" t="str">
        <f t="shared" si="189"/>
        <v>Home Win</v>
      </c>
      <c r="M152">
        <f t="shared" si="191"/>
        <v>1</v>
      </c>
      <c r="N152">
        <f t="shared" si="192"/>
        <v>0</v>
      </c>
      <c r="O152" s="12" t="str">
        <f t="shared" si="193"/>
        <v>Everton Win</v>
      </c>
      <c r="P152" s="12" t="b">
        <f t="shared" si="194"/>
        <v>0</v>
      </c>
      <c r="Q152" s="12" t="b">
        <f t="shared" si="195"/>
        <v>0</v>
      </c>
      <c r="R152" s="12" t="b">
        <f t="shared" si="196"/>
        <v>0</v>
      </c>
      <c r="S152" s="12" t="b">
        <f t="shared" si="197"/>
        <v>0</v>
      </c>
      <c r="T152" s="12" t="str">
        <f t="shared" si="198"/>
        <v>Chelsea Lose</v>
      </c>
    </row>
    <row r="153" spans="1:20">
      <c r="A153" s="5" t="s">
        <v>576</v>
      </c>
      <c r="B153" t="s">
        <v>226</v>
      </c>
      <c r="C153" s="2" t="s">
        <v>64</v>
      </c>
      <c r="D153" s="3">
        <v>43806.625</v>
      </c>
      <c r="E153" t="s">
        <v>471</v>
      </c>
      <c r="F153" t="s">
        <v>472</v>
      </c>
      <c r="G153" t="s">
        <v>19</v>
      </c>
      <c r="H153" t="s">
        <v>11</v>
      </c>
      <c r="I153">
        <v>0</v>
      </c>
      <c r="J153" s="9">
        <v>3</v>
      </c>
      <c r="K153">
        <f t="shared" si="190"/>
        <v>3</v>
      </c>
      <c r="L153" t="str">
        <f t="shared" si="189"/>
        <v>Away Win</v>
      </c>
      <c r="M153">
        <f t="shared" si="191"/>
        <v>0</v>
      </c>
      <c r="N153">
        <f t="shared" si="192"/>
        <v>1</v>
      </c>
      <c r="O153" s="12" t="b">
        <f t="shared" si="193"/>
        <v>0</v>
      </c>
      <c r="P153" s="12" t="str">
        <f t="shared" si="194"/>
        <v>Bournemouth Lose</v>
      </c>
      <c r="Q153" s="12" t="b">
        <f t="shared" si="195"/>
        <v>0</v>
      </c>
      <c r="R153" s="12" t="b">
        <f t="shared" si="196"/>
        <v>0</v>
      </c>
      <c r="S153" s="12" t="str">
        <f t="shared" si="197"/>
        <v>Liverpool Win</v>
      </c>
      <c r="T153" s="12" t="b">
        <f t="shared" si="198"/>
        <v>0</v>
      </c>
    </row>
    <row r="154" spans="1:20">
      <c r="A154" s="5" t="s">
        <v>576</v>
      </c>
      <c r="B154" t="s">
        <v>228</v>
      </c>
      <c r="C154" s="2" t="s">
        <v>64</v>
      </c>
      <c r="D154" s="3">
        <v>43806.625</v>
      </c>
      <c r="E154" t="s">
        <v>32</v>
      </c>
      <c r="F154" t="s">
        <v>33</v>
      </c>
      <c r="G154" t="s">
        <v>66</v>
      </c>
      <c r="H154" t="s">
        <v>164</v>
      </c>
      <c r="I154">
        <v>5</v>
      </c>
      <c r="J154" s="9">
        <v>0</v>
      </c>
      <c r="K154">
        <f t="shared" si="190"/>
        <v>5</v>
      </c>
      <c r="L154" t="str">
        <f t="shared" si="189"/>
        <v>Home Win</v>
      </c>
      <c r="M154">
        <f t="shared" si="191"/>
        <v>1</v>
      </c>
      <c r="N154">
        <f t="shared" si="192"/>
        <v>0</v>
      </c>
      <c r="O154" s="12" t="str">
        <f t="shared" si="193"/>
        <v>Spurs Win</v>
      </c>
      <c r="P154" s="12" t="b">
        <f t="shared" si="194"/>
        <v>0</v>
      </c>
      <c r="Q154" s="12" t="b">
        <f t="shared" si="195"/>
        <v>0</v>
      </c>
      <c r="R154" s="12" t="b">
        <f t="shared" si="196"/>
        <v>0</v>
      </c>
      <c r="S154" s="12" t="b">
        <f t="shared" si="197"/>
        <v>0</v>
      </c>
      <c r="T154" s="12" t="str">
        <f t="shared" si="198"/>
        <v>Burnley Lose</v>
      </c>
    </row>
    <row r="155" spans="1:20">
      <c r="A155" s="5" t="s">
        <v>576</v>
      </c>
      <c r="B155" t="s">
        <v>246</v>
      </c>
      <c r="C155" s="2" t="s">
        <v>64</v>
      </c>
      <c r="D155" s="3">
        <v>43806.625</v>
      </c>
      <c r="E155" t="s">
        <v>463</v>
      </c>
      <c r="F155" t="s">
        <v>464</v>
      </c>
      <c r="G155" t="s">
        <v>14</v>
      </c>
      <c r="H155" t="s">
        <v>116</v>
      </c>
      <c r="I155">
        <v>0</v>
      </c>
      <c r="J155" s="9">
        <v>0</v>
      </c>
      <c r="K155">
        <f t="shared" si="190"/>
        <v>0</v>
      </c>
      <c r="L155" t="str">
        <f t="shared" si="189"/>
        <v>Draw</v>
      </c>
      <c r="M155">
        <f t="shared" si="191"/>
        <v>0</v>
      </c>
      <c r="N155">
        <f t="shared" si="192"/>
        <v>0</v>
      </c>
      <c r="O155" s="12" t="b">
        <f t="shared" si="193"/>
        <v>0</v>
      </c>
      <c r="P155" s="12" t="b">
        <f t="shared" si="194"/>
        <v>0</v>
      </c>
      <c r="Q155" s="12" t="str">
        <f t="shared" si="195"/>
        <v>Watford Draw</v>
      </c>
      <c r="R155" s="12" t="str">
        <f t="shared" si="196"/>
        <v>Crystal Palace Draw</v>
      </c>
      <c r="S155" s="12" t="b">
        <f t="shared" si="197"/>
        <v>0</v>
      </c>
      <c r="T155" s="12" t="b">
        <f t="shared" si="198"/>
        <v>0</v>
      </c>
    </row>
    <row r="156" spans="1:20">
      <c r="A156" s="5" t="s">
        <v>576</v>
      </c>
      <c r="B156" t="s">
        <v>315</v>
      </c>
      <c r="C156" s="2" t="s">
        <v>64</v>
      </c>
      <c r="D156" s="3">
        <v>43806.729166666664</v>
      </c>
      <c r="E156" t="s">
        <v>86</v>
      </c>
      <c r="F156" t="s">
        <v>73</v>
      </c>
      <c r="G156" t="s">
        <v>53</v>
      </c>
      <c r="H156" t="s">
        <v>77</v>
      </c>
      <c r="I156">
        <v>1</v>
      </c>
      <c r="J156" s="9">
        <v>2</v>
      </c>
      <c r="K156">
        <f t="shared" si="190"/>
        <v>3</v>
      </c>
      <c r="L156" t="str">
        <f t="shared" si="189"/>
        <v>Away Win</v>
      </c>
      <c r="M156">
        <f t="shared" si="191"/>
        <v>0</v>
      </c>
      <c r="N156">
        <f t="shared" si="192"/>
        <v>1</v>
      </c>
      <c r="O156" s="12" t="b">
        <f t="shared" si="193"/>
        <v>0</v>
      </c>
      <c r="P156" s="12" t="str">
        <f t="shared" si="194"/>
        <v>Man City Lose</v>
      </c>
      <c r="Q156" s="12" t="b">
        <f t="shared" si="195"/>
        <v>0</v>
      </c>
      <c r="R156" s="12" t="b">
        <f t="shared" si="196"/>
        <v>0</v>
      </c>
      <c r="S156" s="12" t="str">
        <f t="shared" si="197"/>
        <v>Man Utd Win</v>
      </c>
      <c r="T156" s="12" t="b">
        <f t="shared" si="198"/>
        <v>0</v>
      </c>
    </row>
    <row r="157" spans="1:20">
      <c r="A157" s="5" t="s">
        <v>576</v>
      </c>
      <c r="B157" t="s">
        <v>227</v>
      </c>
      <c r="C157" s="2" t="s">
        <v>64</v>
      </c>
      <c r="D157" s="3">
        <v>43807.583333333336</v>
      </c>
      <c r="E157" t="s">
        <v>69</v>
      </c>
      <c r="F157" t="s">
        <v>70</v>
      </c>
      <c r="G157" t="s">
        <v>30</v>
      </c>
      <c r="H157" t="s">
        <v>110</v>
      </c>
      <c r="I157">
        <v>1</v>
      </c>
      <c r="J157" s="9">
        <v>4</v>
      </c>
      <c r="K157">
        <f t="shared" si="190"/>
        <v>5</v>
      </c>
      <c r="L157" t="str">
        <f t="shared" si="189"/>
        <v>Away Win</v>
      </c>
      <c r="M157">
        <f t="shared" si="191"/>
        <v>0</v>
      </c>
      <c r="N157">
        <f t="shared" si="192"/>
        <v>1</v>
      </c>
      <c r="O157" s="12" t="b">
        <f t="shared" si="193"/>
        <v>0</v>
      </c>
      <c r="P157" s="12" t="str">
        <f t="shared" si="194"/>
        <v>Aston Villa Lose</v>
      </c>
      <c r="Q157" s="12" t="b">
        <f t="shared" si="195"/>
        <v>0</v>
      </c>
      <c r="R157" s="12" t="b">
        <f t="shared" si="196"/>
        <v>0</v>
      </c>
      <c r="S157" s="12" t="str">
        <f t="shared" si="197"/>
        <v>Leicester Win</v>
      </c>
      <c r="T157" s="12" t="b">
        <f t="shared" si="198"/>
        <v>0</v>
      </c>
    </row>
    <row r="158" spans="1:20">
      <c r="A158" s="5" t="s">
        <v>576</v>
      </c>
      <c r="B158" t="s">
        <v>231</v>
      </c>
      <c r="C158" s="2" t="s">
        <v>64</v>
      </c>
      <c r="D158" s="3">
        <v>43807.583333333336</v>
      </c>
      <c r="E158" t="s">
        <v>61</v>
      </c>
      <c r="F158" t="s">
        <v>25</v>
      </c>
      <c r="G158" t="s">
        <v>15</v>
      </c>
      <c r="H158" t="s">
        <v>56</v>
      </c>
      <c r="I158">
        <v>2</v>
      </c>
      <c r="J158" s="9">
        <v>1</v>
      </c>
      <c r="K158">
        <f t="shared" si="190"/>
        <v>3</v>
      </c>
      <c r="L158" t="str">
        <f t="shared" si="189"/>
        <v>Home Win</v>
      </c>
      <c r="M158">
        <f t="shared" si="191"/>
        <v>1</v>
      </c>
      <c r="N158">
        <f t="shared" si="192"/>
        <v>0</v>
      </c>
      <c r="O158" s="12" t="str">
        <f t="shared" si="193"/>
        <v>Newcastle Win</v>
      </c>
      <c r="P158" s="12" t="b">
        <f t="shared" si="194"/>
        <v>0</v>
      </c>
      <c r="Q158" s="12" t="b">
        <f t="shared" si="195"/>
        <v>0</v>
      </c>
      <c r="R158" s="12" t="b">
        <f t="shared" si="196"/>
        <v>0</v>
      </c>
      <c r="S158" s="12" t="b">
        <f t="shared" si="197"/>
        <v>0</v>
      </c>
      <c r="T158" s="12" t="str">
        <f t="shared" si="198"/>
        <v>Southampton Lose</v>
      </c>
    </row>
    <row r="159" spans="1:20">
      <c r="A159" s="5" t="s">
        <v>576</v>
      </c>
      <c r="B159" t="s">
        <v>232</v>
      </c>
      <c r="C159" s="2" t="s">
        <v>64</v>
      </c>
      <c r="D159" s="3">
        <v>43807.583333333336</v>
      </c>
      <c r="E159" t="s">
        <v>465</v>
      </c>
      <c r="F159" t="s">
        <v>466</v>
      </c>
      <c r="G159" t="s">
        <v>38</v>
      </c>
      <c r="H159" t="s">
        <v>77</v>
      </c>
      <c r="I159">
        <v>1</v>
      </c>
      <c r="J159" s="9">
        <v>2</v>
      </c>
      <c r="K159">
        <f t="shared" si="190"/>
        <v>3</v>
      </c>
      <c r="L159" t="str">
        <f t="shared" si="189"/>
        <v>Away Win</v>
      </c>
      <c r="M159">
        <f t="shared" si="191"/>
        <v>0</v>
      </c>
      <c r="N159">
        <f t="shared" si="192"/>
        <v>1</v>
      </c>
      <c r="O159" s="12" t="b">
        <f t="shared" si="193"/>
        <v>0</v>
      </c>
      <c r="P159" s="12" t="str">
        <f t="shared" si="194"/>
        <v>Norwich Lose</v>
      </c>
      <c r="Q159" s="12" t="b">
        <f t="shared" si="195"/>
        <v>0</v>
      </c>
      <c r="R159" s="12" t="b">
        <f t="shared" si="196"/>
        <v>0</v>
      </c>
      <c r="S159" s="12" t="str">
        <f t="shared" si="197"/>
        <v>Sheffield Utd Win</v>
      </c>
      <c r="T159" s="12" t="b">
        <f t="shared" si="198"/>
        <v>0</v>
      </c>
    </row>
    <row r="160" spans="1:20">
      <c r="A160" s="5" t="s">
        <v>576</v>
      </c>
      <c r="B160" t="s">
        <v>225</v>
      </c>
      <c r="C160" s="2" t="s">
        <v>64</v>
      </c>
      <c r="D160" s="3">
        <v>43807.6875</v>
      </c>
      <c r="E160" t="s">
        <v>41</v>
      </c>
      <c r="F160" t="s">
        <v>42</v>
      </c>
      <c r="G160" t="s">
        <v>39</v>
      </c>
      <c r="H160" t="s">
        <v>106</v>
      </c>
      <c r="I160">
        <v>2</v>
      </c>
      <c r="J160" s="9">
        <v>2</v>
      </c>
      <c r="K160">
        <f t="shared" si="190"/>
        <v>4</v>
      </c>
      <c r="L160" t="str">
        <f t="shared" si="189"/>
        <v>Draw</v>
      </c>
      <c r="M160">
        <f t="shared" si="191"/>
        <v>0</v>
      </c>
      <c r="N160">
        <f t="shared" si="192"/>
        <v>0</v>
      </c>
      <c r="O160" s="12" t="b">
        <f t="shared" si="193"/>
        <v>0</v>
      </c>
      <c r="P160" s="12" t="b">
        <f t="shared" si="194"/>
        <v>0</v>
      </c>
      <c r="Q160" s="12" t="str">
        <f t="shared" si="195"/>
        <v>Brighton Draw</v>
      </c>
      <c r="R160" s="12" t="str">
        <f t="shared" si="196"/>
        <v>Wolves Draw</v>
      </c>
      <c r="S160" s="12" t="b">
        <f t="shared" si="197"/>
        <v>0</v>
      </c>
      <c r="T160" s="12" t="b">
        <f t="shared" si="198"/>
        <v>0</v>
      </c>
    </row>
    <row r="161" spans="1:20">
      <c r="A161" s="5" t="s">
        <v>576</v>
      </c>
      <c r="B161" t="s">
        <v>229</v>
      </c>
      <c r="C161" s="2" t="s">
        <v>64</v>
      </c>
      <c r="D161" s="3">
        <v>43808.833333333336</v>
      </c>
      <c r="E161" t="s">
        <v>23</v>
      </c>
      <c r="F161" t="s">
        <v>24</v>
      </c>
      <c r="G161" t="s">
        <v>10</v>
      </c>
      <c r="H161" t="s">
        <v>44</v>
      </c>
      <c r="I161">
        <v>1</v>
      </c>
      <c r="J161" s="9">
        <v>3</v>
      </c>
      <c r="K161">
        <f t="shared" si="190"/>
        <v>4</v>
      </c>
      <c r="L161" t="str">
        <f t="shared" si="189"/>
        <v>Away Win</v>
      </c>
      <c r="M161">
        <f t="shared" si="191"/>
        <v>0</v>
      </c>
      <c r="N161">
        <f t="shared" si="192"/>
        <v>1</v>
      </c>
      <c r="O161" s="12" t="b">
        <f t="shared" si="193"/>
        <v>0</v>
      </c>
      <c r="P161" s="12" t="str">
        <f t="shared" si="194"/>
        <v>West Ham Lose</v>
      </c>
      <c r="Q161" s="12" t="b">
        <f t="shared" si="195"/>
        <v>0</v>
      </c>
      <c r="R161" s="12" t="b">
        <f t="shared" si="196"/>
        <v>0</v>
      </c>
      <c r="S161" s="12" t="str">
        <f t="shared" si="197"/>
        <v>Arsenal Win</v>
      </c>
      <c r="T161" s="12" t="b">
        <f t="shared" si="198"/>
        <v>0</v>
      </c>
    </row>
    <row r="162" spans="1:20">
      <c r="A162" s="5" t="s">
        <v>576</v>
      </c>
      <c r="B162" t="s">
        <v>234</v>
      </c>
      <c r="C162" s="2" t="s">
        <v>51</v>
      </c>
      <c r="D162" s="3">
        <v>43813.520833333336</v>
      </c>
      <c r="E162" t="s">
        <v>18</v>
      </c>
      <c r="F162" t="s">
        <v>19</v>
      </c>
      <c r="G162" t="s">
        <v>464</v>
      </c>
      <c r="H162" t="s">
        <v>98</v>
      </c>
      <c r="I162">
        <v>2</v>
      </c>
      <c r="J162" s="9">
        <v>0</v>
      </c>
      <c r="K162">
        <f t="shared" si="190"/>
        <v>2</v>
      </c>
      <c r="L162" t="str">
        <f t="shared" si="189"/>
        <v>Home Win</v>
      </c>
      <c r="M162">
        <f t="shared" si="191"/>
        <v>1</v>
      </c>
      <c r="N162">
        <f t="shared" si="192"/>
        <v>0</v>
      </c>
      <c r="O162" s="12" t="str">
        <f t="shared" si="193"/>
        <v>Liverpool Win</v>
      </c>
      <c r="P162" s="12" t="b">
        <f t="shared" si="194"/>
        <v>0</v>
      </c>
      <c r="Q162" s="12" t="b">
        <f t="shared" si="195"/>
        <v>0</v>
      </c>
      <c r="R162" s="12" t="b">
        <f t="shared" si="196"/>
        <v>0</v>
      </c>
      <c r="S162" s="12" t="b">
        <f t="shared" si="197"/>
        <v>0</v>
      </c>
      <c r="T162" s="12" t="str">
        <f t="shared" si="198"/>
        <v>Watford Lose</v>
      </c>
    </row>
    <row r="163" spans="1:20">
      <c r="A163" s="5" t="s">
        <v>576</v>
      </c>
      <c r="B163" t="s">
        <v>314</v>
      </c>
      <c r="C163" s="2" t="s">
        <v>51</v>
      </c>
      <c r="D163" s="3">
        <v>43813.625</v>
      </c>
      <c r="E163" t="s">
        <v>81</v>
      </c>
      <c r="F163" t="s">
        <v>66</v>
      </c>
      <c r="G163" t="s">
        <v>25</v>
      </c>
      <c r="H163" t="s">
        <v>16</v>
      </c>
      <c r="I163">
        <v>1</v>
      </c>
      <c r="J163" s="9">
        <v>0</v>
      </c>
      <c r="K163">
        <f t="shared" si="190"/>
        <v>1</v>
      </c>
      <c r="L163" t="str">
        <f t="shared" si="189"/>
        <v>Home Win</v>
      </c>
      <c r="M163">
        <f t="shared" si="191"/>
        <v>1</v>
      </c>
      <c r="N163">
        <f t="shared" si="192"/>
        <v>0</v>
      </c>
      <c r="O163" s="12" t="str">
        <f t="shared" si="193"/>
        <v>Burnley Win</v>
      </c>
      <c r="P163" s="12" t="b">
        <f t="shared" si="194"/>
        <v>0</v>
      </c>
      <c r="Q163" s="12" t="b">
        <f t="shared" si="195"/>
        <v>0</v>
      </c>
      <c r="R163" s="12" t="b">
        <f t="shared" si="196"/>
        <v>0</v>
      </c>
      <c r="S163" s="12" t="b">
        <f t="shared" si="197"/>
        <v>0</v>
      </c>
      <c r="T163" s="12" t="str">
        <f t="shared" si="198"/>
        <v>Newcastle Lose</v>
      </c>
    </row>
    <row r="164" spans="1:20">
      <c r="A164" s="5" t="s">
        <v>576</v>
      </c>
      <c r="B164" t="s">
        <v>241</v>
      </c>
      <c r="C164" s="2" t="s">
        <v>51</v>
      </c>
      <c r="D164" s="3">
        <v>43813.625</v>
      </c>
      <c r="E164" t="s">
        <v>63</v>
      </c>
      <c r="F164" t="s">
        <v>43</v>
      </c>
      <c r="G164" t="s">
        <v>472</v>
      </c>
      <c r="H164" t="s">
        <v>35</v>
      </c>
      <c r="I164">
        <v>0</v>
      </c>
      <c r="J164" s="9">
        <v>1</v>
      </c>
      <c r="K164">
        <f t="shared" si="190"/>
        <v>1</v>
      </c>
      <c r="L164" t="str">
        <f t="shared" si="189"/>
        <v>Away Win</v>
      </c>
      <c r="M164">
        <f t="shared" si="191"/>
        <v>0</v>
      </c>
      <c r="N164">
        <f t="shared" si="192"/>
        <v>1</v>
      </c>
      <c r="O164" s="12" t="b">
        <f t="shared" si="193"/>
        <v>0</v>
      </c>
      <c r="P164" s="12" t="str">
        <f t="shared" si="194"/>
        <v>Chelsea Lose</v>
      </c>
      <c r="Q164" s="12" t="b">
        <f t="shared" si="195"/>
        <v>0</v>
      </c>
      <c r="R164" s="12" t="b">
        <f t="shared" si="196"/>
        <v>0</v>
      </c>
      <c r="S164" s="12" t="str">
        <f t="shared" si="197"/>
        <v>Bournemouth Win</v>
      </c>
      <c r="T164" s="12" t="b">
        <f t="shared" si="198"/>
        <v>0</v>
      </c>
    </row>
    <row r="165" spans="1:20">
      <c r="A165" s="5" t="s">
        <v>576</v>
      </c>
      <c r="B165" t="s">
        <v>233</v>
      </c>
      <c r="C165" s="2" t="s">
        <v>51</v>
      </c>
      <c r="D165" s="3">
        <v>43813.625</v>
      </c>
      <c r="E165" t="s">
        <v>65</v>
      </c>
      <c r="F165" t="s">
        <v>30</v>
      </c>
      <c r="G165" t="s">
        <v>466</v>
      </c>
      <c r="H165" t="s">
        <v>84</v>
      </c>
      <c r="I165">
        <v>1</v>
      </c>
      <c r="J165" s="9">
        <v>1</v>
      </c>
      <c r="K165">
        <f t="shared" si="190"/>
        <v>2</v>
      </c>
      <c r="L165" t="str">
        <f t="shared" si="189"/>
        <v>Draw</v>
      </c>
      <c r="M165">
        <f t="shared" si="191"/>
        <v>0</v>
      </c>
      <c r="N165">
        <f t="shared" si="192"/>
        <v>0</v>
      </c>
      <c r="O165" s="12" t="b">
        <f t="shared" si="193"/>
        <v>0</v>
      </c>
      <c r="P165" s="12" t="b">
        <f t="shared" si="194"/>
        <v>0</v>
      </c>
      <c r="Q165" s="12" t="str">
        <f t="shared" si="195"/>
        <v>Leicester Draw</v>
      </c>
      <c r="R165" s="12" t="str">
        <f t="shared" si="196"/>
        <v>Norwich Draw</v>
      </c>
      <c r="S165" s="12" t="b">
        <f t="shared" si="197"/>
        <v>0</v>
      </c>
      <c r="T165" s="12" t="b">
        <f t="shared" si="198"/>
        <v>0</v>
      </c>
    </row>
    <row r="166" spans="1:20">
      <c r="A166" s="5" t="s">
        <v>576</v>
      </c>
      <c r="B166" t="s">
        <v>242</v>
      </c>
      <c r="C166" s="2" t="s">
        <v>51</v>
      </c>
      <c r="D166" s="3">
        <v>43813.625</v>
      </c>
      <c r="E166" t="s">
        <v>37</v>
      </c>
      <c r="F166" t="s">
        <v>38</v>
      </c>
      <c r="G166" t="s">
        <v>70</v>
      </c>
      <c r="H166" t="s">
        <v>98</v>
      </c>
      <c r="I166">
        <v>2</v>
      </c>
      <c r="J166" s="9">
        <v>0</v>
      </c>
      <c r="K166">
        <f t="shared" si="190"/>
        <v>2</v>
      </c>
      <c r="L166" t="str">
        <f t="shared" si="189"/>
        <v>Home Win</v>
      </c>
      <c r="M166">
        <f t="shared" si="191"/>
        <v>1</v>
      </c>
      <c r="N166">
        <f t="shared" si="192"/>
        <v>0</v>
      </c>
      <c r="O166" s="12" t="str">
        <f t="shared" si="193"/>
        <v>Sheffield Utd Win</v>
      </c>
      <c r="P166" s="12" t="b">
        <f t="shared" si="194"/>
        <v>0</v>
      </c>
      <c r="Q166" s="12" t="b">
        <f t="shared" si="195"/>
        <v>0</v>
      </c>
      <c r="R166" s="12" t="b">
        <f t="shared" si="196"/>
        <v>0</v>
      </c>
      <c r="S166" s="12" t="b">
        <f t="shared" si="197"/>
        <v>0</v>
      </c>
      <c r="T166" s="12" t="str">
        <f t="shared" si="198"/>
        <v>Aston Villa Lose</v>
      </c>
    </row>
    <row r="167" spans="1:20">
      <c r="A167" s="5" t="s">
        <v>576</v>
      </c>
      <c r="B167" t="s">
        <v>235</v>
      </c>
      <c r="C167" s="2" t="s">
        <v>51</v>
      </c>
      <c r="D167" s="3">
        <v>43813.729166666664</v>
      </c>
      <c r="E167" t="s">
        <v>58</v>
      </c>
      <c r="F167" t="s">
        <v>15</v>
      </c>
      <c r="G167" t="s">
        <v>24</v>
      </c>
      <c r="H167" t="s">
        <v>35</v>
      </c>
      <c r="I167">
        <v>0</v>
      </c>
      <c r="J167" s="9">
        <v>1</v>
      </c>
      <c r="K167">
        <f t="shared" si="190"/>
        <v>1</v>
      </c>
      <c r="L167" t="str">
        <f t="shared" si="189"/>
        <v>Away Win</v>
      </c>
      <c r="M167">
        <f t="shared" si="191"/>
        <v>0</v>
      </c>
      <c r="N167">
        <f t="shared" si="192"/>
        <v>1</v>
      </c>
      <c r="O167" s="12" t="b">
        <f t="shared" si="193"/>
        <v>0</v>
      </c>
      <c r="P167" s="12" t="str">
        <f t="shared" si="194"/>
        <v>Southampton Lose</v>
      </c>
      <c r="Q167" s="12" t="b">
        <f t="shared" si="195"/>
        <v>0</v>
      </c>
      <c r="R167" s="12" t="b">
        <f t="shared" si="196"/>
        <v>0</v>
      </c>
      <c r="S167" s="12" t="str">
        <f t="shared" si="197"/>
        <v>West Ham Win</v>
      </c>
      <c r="T167" s="12" t="b">
        <f t="shared" si="198"/>
        <v>0</v>
      </c>
    </row>
    <row r="168" spans="1:20">
      <c r="A168" s="5" t="s">
        <v>576</v>
      </c>
      <c r="B168" t="s">
        <v>240</v>
      </c>
      <c r="C168" s="2" t="s">
        <v>51</v>
      </c>
      <c r="D168" s="3">
        <v>43814.583333333336</v>
      </c>
      <c r="E168" t="s">
        <v>52</v>
      </c>
      <c r="F168" t="s">
        <v>53</v>
      </c>
      <c r="G168" t="s">
        <v>34</v>
      </c>
      <c r="H168" t="s">
        <v>84</v>
      </c>
      <c r="I168">
        <v>1</v>
      </c>
      <c r="J168" s="9">
        <v>1</v>
      </c>
      <c r="K168">
        <f t="shared" si="190"/>
        <v>2</v>
      </c>
      <c r="L168" t="str">
        <f t="shared" si="189"/>
        <v>Draw</v>
      </c>
      <c r="M168">
        <f t="shared" si="191"/>
        <v>0</v>
      </c>
      <c r="N168">
        <f t="shared" si="192"/>
        <v>0</v>
      </c>
      <c r="O168" s="12" t="b">
        <f t="shared" si="193"/>
        <v>0</v>
      </c>
      <c r="P168" s="12" t="b">
        <f t="shared" si="194"/>
        <v>0</v>
      </c>
      <c r="Q168" s="12" t="str">
        <f t="shared" si="195"/>
        <v>Man Utd Draw</v>
      </c>
      <c r="R168" s="12" t="str">
        <f t="shared" si="196"/>
        <v>Everton Draw</v>
      </c>
      <c r="S168" s="12" t="b">
        <f t="shared" si="197"/>
        <v>0</v>
      </c>
      <c r="T168" s="12" t="b">
        <f t="shared" si="198"/>
        <v>0</v>
      </c>
    </row>
    <row r="169" spans="1:20">
      <c r="A169" s="5" t="s">
        <v>576</v>
      </c>
      <c r="B169" t="s">
        <v>238</v>
      </c>
      <c r="C169" s="2" t="s">
        <v>51</v>
      </c>
      <c r="D169" s="3">
        <v>43814.583333333336</v>
      </c>
      <c r="E169" t="s">
        <v>72</v>
      </c>
      <c r="F169" t="s">
        <v>39</v>
      </c>
      <c r="G169" t="s">
        <v>33</v>
      </c>
      <c r="H169" t="s">
        <v>77</v>
      </c>
      <c r="I169">
        <v>1</v>
      </c>
      <c r="J169" s="9">
        <v>2</v>
      </c>
      <c r="K169">
        <f t="shared" si="190"/>
        <v>3</v>
      </c>
      <c r="L169" t="str">
        <f t="shared" si="189"/>
        <v>Away Win</v>
      </c>
      <c r="M169">
        <f t="shared" si="191"/>
        <v>0</v>
      </c>
      <c r="N169">
        <f t="shared" si="192"/>
        <v>1</v>
      </c>
      <c r="O169" s="12" t="b">
        <f t="shared" si="193"/>
        <v>0</v>
      </c>
      <c r="P169" s="12" t="str">
        <f t="shared" si="194"/>
        <v>Wolves Lose</v>
      </c>
      <c r="Q169" s="12" t="b">
        <f t="shared" si="195"/>
        <v>0</v>
      </c>
      <c r="R169" s="12" t="b">
        <f t="shared" si="196"/>
        <v>0</v>
      </c>
      <c r="S169" s="12" t="str">
        <f t="shared" si="197"/>
        <v>Spurs Win</v>
      </c>
      <c r="T169" s="12" t="b">
        <f t="shared" si="198"/>
        <v>0</v>
      </c>
    </row>
    <row r="170" spans="1:20">
      <c r="A170" s="5" t="s">
        <v>576</v>
      </c>
      <c r="B170" t="s">
        <v>237</v>
      </c>
      <c r="C170" s="2" t="s">
        <v>51</v>
      </c>
      <c r="D170" s="3">
        <v>43814.6875</v>
      </c>
      <c r="E170" t="s">
        <v>55</v>
      </c>
      <c r="F170" t="s">
        <v>10</v>
      </c>
      <c r="G170" t="s">
        <v>73</v>
      </c>
      <c r="H170" t="s">
        <v>11</v>
      </c>
      <c r="I170">
        <v>0</v>
      </c>
      <c r="J170" s="9">
        <v>3</v>
      </c>
      <c r="K170">
        <f t="shared" si="190"/>
        <v>3</v>
      </c>
      <c r="L170" t="str">
        <f t="shared" si="189"/>
        <v>Away Win</v>
      </c>
      <c r="M170">
        <f t="shared" si="191"/>
        <v>0</v>
      </c>
      <c r="N170">
        <f t="shared" si="192"/>
        <v>1</v>
      </c>
      <c r="O170" s="12" t="b">
        <f t="shared" si="193"/>
        <v>0</v>
      </c>
      <c r="P170" s="12" t="str">
        <f t="shared" si="194"/>
        <v>Arsenal Lose</v>
      </c>
      <c r="Q170" s="12" t="b">
        <f t="shared" si="195"/>
        <v>0</v>
      </c>
      <c r="R170" s="12" t="b">
        <f t="shared" si="196"/>
        <v>0</v>
      </c>
      <c r="S170" s="12" t="str">
        <f t="shared" si="197"/>
        <v>Man City Win</v>
      </c>
      <c r="T170" s="12" t="b">
        <f t="shared" si="198"/>
        <v>0</v>
      </c>
    </row>
    <row r="171" spans="1:20">
      <c r="A171" s="5" t="s">
        <v>576</v>
      </c>
      <c r="B171" t="s">
        <v>236</v>
      </c>
      <c r="C171" s="2" t="s">
        <v>51</v>
      </c>
      <c r="D171" s="3">
        <v>43815.822916666664</v>
      </c>
      <c r="E171" t="s">
        <v>13</v>
      </c>
      <c r="F171" t="s">
        <v>14</v>
      </c>
      <c r="G171" t="s">
        <v>42</v>
      </c>
      <c r="H171" t="s">
        <v>84</v>
      </c>
      <c r="I171">
        <v>1</v>
      </c>
      <c r="J171" s="9">
        <v>1</v>
      </c>
      <c r="K171">
        <f t="shared" si="190"/>
        <v>2</v>
      </c>
      <c r="L171" t="str">
        <f t="shared" si="189"/>
        <v>Draw</v>
      </c>
      <c r="M171">
        <f t="shared" si="191"/>
        <v>0</v>
      </c>
      <c r="N171">
        <f t="shared" si="192"/>
        <v>0</v>
      </c>
      <c r="O171" s="12" t="b">
        <f t="shared" si="193"/>
        <v>0</v>
      </c>
      <c r="P171" s="12" t="b">
        <f t="shared" si="194"/>
        <v>0</v>
      </c>
      <c r="Q171" s="12" t="str">
        <f t="shared" si="195"/>
        <v>Crystal Palace Draw</v>
      </c>
      <c r="R171" s="12" t="str">
        <f t="shared" si="196"/>
        <v>Brighton Draw</v>
      </c>
      <c r="S171" s="12" t="b">
        <f t="shared" si="197"/>
        <v>0</v>
      </c>
      <c r="T171" s="12" t="b">
        <f t="shared" si="198"/>
        <v>0</v>
      </c>
    </row>
    <row r="172" spans="1:20">
      <c r="A172" s="5" t="s">
        <v>576</v>
      </c>
      <c r="B172" t="s">
        <v>326</v>
      </c>
      <c r="C172" s="2" t="s">
        <v>60</v>
      </c>
      <c r="D172" s="3">
        <v>43820.520833333336</v>
      </c>
      <c r="E172" t="s">
        <v>47</v>
      </c>
      <c r="F172" t="s">
        <v>34</v>
      </c>
      <c r="G172" t="s">
        <v>10</v>
      </c>
      <c r="H172" t="s">
        <v>116</v>
      </c>
      <c r="I172">
        <v>0</v>
      </c>
      <c r="J172" s="9">
        <v>0</v>
      </c>
      <c r="K172">
        <f t="shared" si="190"/>
        <v>0</v>
      </c>
      <c r="L172" t="str">
        <f t="shared" si="189"/>
        <v>Draw</v>
      </c>
      <c r="M172">
        <f t="shared" si="191"/>
        <v>0</v>
      </c>
      <c r="N172">
        <f t="shared" si="192"/>
        <v>0</v>
      </c>
      <c r="O172" s="12" t="b">
        <f t="shared" si="193"/>
        <v>0</v>
      </c>
      <c r="P172" s="12" t="b">
        <f t="shared" si="194"/>
        <v>0</v>
      </c>
      <c r="Q172" s="12" t="str">
        <f t="shared" si="195"/>
        <v>Everton Draw</v>
      </c>
      <c r="R172" s="12" t="str">
        <f t="shared" si="196"/>
        <v>Arsenal Draw</v>
      </c>
      <c r="S172" s="12" t="b">
        <f t="shared" si="197"/>
        <v>0</v>
      </c>
      <c r="T172" s="12" t="b">
        <f t="shared" si="198"/>
        <v>0</v>
      </c>
    </row>
    <row r="173" spans="1:20">
      <c r="A173" s="5" t="s">
        <v>576</v>
      </c>
      <c r="B173" t="s">
        <v>247</v>
      </c>
      <c r="C173" s="2" t="s">
        <v>60</v>
      </c>
      <c r="D173" s="3">
        <v>43820.625</v>
      </c>
      <c r="E173" t="s">
        <v>471</v>
      </c>
      <c r="F173" t="s">
        <v>472</v>
      </c>
      <c r="G173" t="s">
        <v>66</v>
      </c>
      <c r="H173" t="s">
        <v>35</v>
      </c>
      <c r="I173">
        <v>0</v>
      </c>
      <c r="J173" s="9">
        <v>1</v>
      </c>
      <c r="K173">
        <f t="shared" si="190"/>
        <v>1</v>
      </c>
      <c r="L173" t="str">
        <f t="shared" si="189"/>
        <v>Away Win</v>
      </c>
      <c r="M173">
        <f t="shared" si="191"/>
        <v>0</v>
      </c>
      <c r="N173">
        <f t="shared" si="192"/>
        <v>1</v>
      </c>
      <c r="O173" s="12" t="b">
        <f t="shared" si="193"/>
        <v>0</v>
      </c>
      <c r="P173" s="12" t="str">
        <f t="shared" si="194"/>
        <v>Bournemouth Lose</v>
      </c>
      <c r="Q173" s="12" t="b">
        <f t="shared" si="195"/>
        <v>0</v>
      </c>
      <c r="R173" s="12" t="b">
        <f t="shared" si="196"/>
        <v>0</v>
      </c>
      <c r="S173" s="12" t="str">
        <f t="shared" si="197"/>
        <v>Burnley Win</v>
      </c>
      <c r="T173" s="12" t="b">
        <f t="shared" si="198"/>
        <v>0</v>
      </c>
    </row>
    <row r="174" spans="1:20">
      <c r="A174" s="5" t="s">
        <v>576</v>
      </c>
      <c r="B174" t="s">
        <v>368</v>
      </c>
      <c r="C174" s="2" t="s">
        <v>60</v>
      </c>
      <c r="D174" s="3">
        <v>43820.625</v>
      </c>
      <c r="E174" t="s">
        <v>69</v>
      </c>
      <c r="F174" t="s">
        <v>70</v>
      </c>
      <c r="G174" t="s">
        <v>15</v>
      </c>
      <c r="H174" t="s">
        <v>44</v>
      </c>
      <c r="I174">
        <v>1</v>
      </c>
      <c r="J174" s="9">
        <v>3</v>
      </c>
      <c r="K174">
        <f t="shared" si="190"/>
        <v>4</v>
      </c>
      <c r="L174" t="str">
        <f t="shared" si="189"/>
        <v>Away Win</v>
      </c>
      <c r="M174">
        <f t="shared" si="191"/>
        <v>0</v>
      </c>
      <c r="N174">
        <f t="shared" si="192"/>
        <v>1</v>
      </c>
      <c r="O174" s="12" t="b">
        <f t="shared" si="193"/>
        <v>0</v>
      </c>
      <c r="P174" s="12" t="str">
        <f t="shared" si="194"/>
        <v>Aston Villa Lose</v>
      </c>
      <c r="Q174" s="12" t="b">
        <f t="shared" si="195"/>
        <v>0</v>
      </c>
      <c r="R174" s="12" t="b">
        <f t="shared" si="196"/>
        <v>0</v>
      </c>
      <c r="S174" s="12" t="str">
        <f t="shared" si="197"/>
        <v>Southampton Win</v>
      </c>
      <c r="T174" s="12" t="b">
        <f t="shared" si="198"/>
        <v>0</v>
      </c>
    </row>
    <row r="175" spans="1:20">
      <c r="A175" s="5" t="s">
        <v>576</v>
      </c>
      <c r="B175" t="s">
        <v>259</v>
      </c>
      <c r="C175" s="2" t="s">
        <v>60</v>
      </c>
      <c r="D175" s="3">
        <v>43820.625</v>
      </c>
      <c r="E175" t="s">
        <v>41</v>
      </c>
      <c r="F175" t="s">
        <v>42</v>
      </c>
      <c r="G175" t="s">
        <v>38</v>
      </c>
      <c r="H175" t="s">
        <v>35</v>
      </c>
      <c r="I175">
        <v>0</v>
      </c>
      <c r="J175" s="9">
        <v>1</v>
      </c>
      <c r="K175">
        <f t="shared" si="190"/>
        <v>1</v>
      </c>
      <c r="L175" t="str">
        <f t="shared" si="189"/>
        <v>Away Win</v>
      </c>
      <c r="M175">
        <f t="shared" si="191"/>
        <v>0</v>
      </c>
      <c r="N175">
        <f t="shared" si="192"/>
        <v>1</v>
      </c>
      <c r="O175" s="12" t="b">
        <f t="shared" si="193"/>
        <v>0</v>
      </c>
      <c r="P175" s="12" t="str">
        <f t="shared" si="194"/>
        <v>Brighton Lose</v>
      </c>
      <c r="Q175" s="12" t="b">
        <f t="shared" si="195"/>
        <v>0</v>
      </c>
      <c r="R175" s="12" t="b">
        <f t="shared" si="196"/>
        <v>0</v>
      </c>
      <c r="S175" s="12" t="str">
        <f t="shared" si="197"/>
        <v>Sheffield Utd Win</v>
      </c>
      <c r="T175" s="12" t="b">
        <f t="shared" si="198"/>
        <v>0</v>
      </c>
    </row>
    <row r="176" spans="1:20">
      <c r="A176" s="5" t="s">
        <v>576</v>
      </c>
      <c r="B176" t="s">
        <v>243</v>
      </c>
      <c r="C176" s="2" t="s">
        <v>60</v>
      </c>
      <c r="D176" s="3">
        <v>43820.625</v>
      </c>
      <c r="E176" t="s">
        <v>61</v>
      </c>
      <c r="F176" t="s">
        <v>25</v>
      </c>
      <c r="G176" t="s">
        <v>14</v>
      </c>
      <c r="H176" t="s">
        <v>16</v>
      </c>
      <c r="I176">
        <v>1</v>
      </c>
      <c r="J176" s="9">
        <v>0</v>
      </c>
      <c r="K176">
        <f t="shared" si="190"/>
        <v>1</v>
      </c>
      <c r="L176" t="str">
        <f t="shared" si="189"/>
        <v>Home Win</v>
      </c>
      <c r="M176">
        <f t="shared" si="191"/>
        <v>1</v>
      </c>
      <c r="N176">
        <f t="shared" si="192"/>
        <v>0</v>
      </c>
      <c r="O176" s="12" t="str">
        <f t="shared" si="193"/>
        <v>Newcastle Win</v>
      </c>
      <c r="P176" s="12" t="b">
        <f t="shared" si="194"/>
        <v>0</v>
      </c>
      <c r="Q176" s="12" t="b">
        <f t="shared" si="195"/>
        <v>0</v>
      </c>
      <c r="R176" s="12" t="b">
        <f t="shared" si="196"/>
        <v>0</v>
      </c>
      <c r="S176" s="12" t="b">
        <f t="shared" si="197"/>
        <v>0</v>
      </c>
      <c r="T176" s="12" t="str">
        <f t="shared" si="198"/>
        <v>Crystal Palace Lose</v>
      </c>
    </row>
    <row r="177" spans="1:20">
      <c r="A177" s="5" t="s">
        <v>576</v>
      </c>
      <c r="B177" t="s">
        <v>257</v>
      </c>
      <c r="C177" s="2" t="s">
        <v>60</v>
      </c>
      <c r="D177" s="3">
        <v>43820.625</v>
      </c>
      <c r="E177" t="s">
        <v>465</v>
      </c>
      <c r="F177" t="s">
        <v>466</v>
      </c>
      <c r="G177" t="s">
        <v>39</v>
      </c>
      <c r="H177" t="s">
        <v>77</v>
      </c>
      <c r="I177">
        <v>1</v>
      </c>
      <c r="J177" s="9">
        <v>2</v>
      </c>
      <c r="K177">
        <f t="shared" si="190"/>
        <v>3</v>
      </c>
      <c r="L177" t="str">
        <f t="shared" si="189"/>
        <v>Away Win</v>
      </c>
      <c r="M177">
        <f t="shared" si="191"/>
        <v>0</v>
      </c>
      <c r="N177">
        <f t="shared" si="192"/>
        <v>1</v>
      </c>
      <c r="O177" s="12" t="b">
        <f t="shared" si="193"/>
        <v>0</v>
      </c>
      <c r="P177" s="12" t="str">
        <f t="shared" si="194"/>
        <v>Norwich Lose</v>
      </c>
      <c r="Q177" s="12" t="b">
        <f t="shared" si="195"/>
        <v>0</v>
      </c>
      <c r="R177" s="12" t="b">
        <f t="shared" si="196"/>
        <v>0</v>
      </c>
      <c r="S177" s="12" t="str">
        <f t="shared" si="197"/>
        <v>Wolves Win</v>
      </c>
      <c r="T177" s="12" t="b">
        <f t="shared" si="198"/>
        <v>0</v>
      </c>
    </row>
    <row r="178" spans="1:20">
      <c r="A178" s="5" t="s">
        <v>576</v>
      </c>
      <c r="B178" t="s">
        <v>258</v>
      </c>
      <c r="C178" s="2" t="s">
        <v>60</v>
      </c>
      <c r="D178" s="3">
        <v>43820.729166666664</v>
      </c>
      <c r="E178" t="s">
        <v>86</v>
      </c>
      <c r="F178" t="s">
        <v>73</v>
      </c>
      <c r="G178" t="s">
        <v>30</v>
      </c>
      <c r="H178" t="s">
        <v>91</v>
      </c>
      <c r="I178">
        <v>3</v>
      </c>
      <c r="J178" s="9">
        <v>1</v>
      </c>
      <c r="K178">
        <f t="shared" si="190"/>
        <v>4</v>
      </c>
      <c r="L178" t="str">
        <f t="shared" si="189"/>
        <v>Home Win</v>
      </c>
      <c r="M178">
        <f t="shared" si="191"/>
        <v>1</v>
      </c>
      <c r="N178">
        <f t="shared" si="192"/>
        <v>0</v>
      </c>
      <c r="O178" s="12" t="str">
        <f t="shared" si="193"/>
        <v>Man City Win</v>
      </c>
      <c r="P178" s="12" t="b">
        <f t="shared" si="194"/>
        <v>0</v>
      </c>
      <c r="Q178" s="12" t="b">
        <f t="shared" si="195"/>
        <v>0</v>
      </c>
      <c r="R178" s="12" t="b">
        <f t="shared" si="196"/>
        <v>0</v>
      </c>
      <c r="S178" s="12" t="b">
        <f t="shared" si="197"/>
        <v>0</v>
      </c>
      <c r="T178" s="12" t="str">
        <f t="shared" si="198"/>
        <v>Leicester Lose</v>
      </c>
    </row>
    <row r="179" spans="1:20">
      <c r="A179" s="5" t="s">
        <v>576</v>
      </c>
      <c r="B179" t="s">
        <v>260</v>
      </c>
      <c r="C179" s="2" t="s">
        <v>60</v>
      </c>
      <c r="D179" s="3">
        <v>43821.583333333336</v>
      </c>
      <c r="E179" t="s">
        <v>463</v>
      </c>
      <c r="F179" t="s">
        <v>464</v>
      </c>
      <c r="G179" t="s">
        <v>53</v>
      </c>
      <c r="H179" t="s">
        <v>98</v>
      </c>
      <c r="I179">
        <v>2</v>
      </c>
      <c r="J179" s="9">
        <v>0</v>
      </c>
      <c r="K179">
        <f t="shared" si="190"/>
        <v>2</v>
      </c>
      <c r="L179" t="str">
        <f t="shared" si="189"/>
        <v>Home Win</v>
      </c>
      <c r="M179">
        <f t="shared" si="191"/>
        <v>1</v>
      </c>
      <c r="N179">
        <f t="shared" si="192"/>
        <v>0</v>
      </c>
      <c r="O179" s="12" t="str">
        <f t="shared" si="193"/>
        <v>Watford Win</v>
      </c>
      <c r="P179" s="12" t="b">
        <f t="shared" si="194"/>
        <v>0</v>
      </c>
      <c r="Q179" s="12" t="b">
        <f t="shared" si="195"/>
        <v>0</v>
      </c>
      <c r="R179" s="12" t="b">
        <f t="shared" si="196"/>
        <v>0</v>
      </c>
      <c r="S179" s="12" t="b">
        <f t="shared" si="197"/>
        <v>0</v>
      </c>
      <c r="T179" s="12" t="str">
        <f t="shared" si="198"/>
        <v>Man Utd Lose</v>
      </c>
    </row>
    <row r="180" spans="1:20">
      <c r="A180" s="5" t="s">
        <v>576</v>
      </c>
      <c r="B180" t="s">
        <v>244</v>
      </c>
      <c r="C180" s="2" t="s">
        <v>60</v>
      </c>
      <c r="D180" s="3">
        <v>43821.6875</v>
      </c>
      <c r="E180" t="s">
        <v>32</v>
      </c>
      <c r="F180" t="s">
        <v>33</v>
      </c>
      <c r="G180" t="s">
        <v>43</v>
      </c>
      <c r="H180" t="s">
        <v>26</v>
      </c>
      <c r="I180">
        <v>0</v>
      </c>
      <c r="J180" s="9">
        <v>2</v>
      </c>
      <c r="K180">
        <f t="shared" si="190"/>
        <v>2</v>
      </c>
      <c r="L180" t="str">
        <f t="shared" si="189"/>
        <v>Away Win</v>
      </c>
      <c r="M180">
        <f t="shared" si="191"/>
        <v>0</v>
      </c>
      <c r="N180">
        <f t="shared" si="192"/>
        <v>1</v>
      </c>
      <c r="O180" s="12" t="b">
        <f t="shared" si="193"/>
        <v>0</v>
      </c>
      <c r="P180" s="12" t="str">
        <f t="shared" si="194"/>
        <v>Spurs Lose</v>
      </c>
      <c r="Q180" s="12" t="b">
        <f t="shared" si="195"/>
        <v>0</v>
      </c>
      <c r="R180" s="12" t="b">
        <f t="shared" si="196"/>
        <v>0</v>
      </c>
      <c r="S180" s="12" t="str">
        <f t="shared" si="197"/>
        <v>Chelsea Win</v>
      </c>
      <c r="T180" s="12" t="b">
        <f t="shared" si="198"/>
        <v>0</v>
      </c>
    </row>
    <row r="181" spans="1:20">
      <c r="A181" s="5" t="s">
        <v>576</v>
      </c>
      <c r="B181" t="s">
        <v>250</v>
      </c>
      <c r="C181" s="2" t="s">
        <v>57</v>
      </c>
      <c r="D181" s="3">
        <v>43825.520833333336</v>
      </c>
      <c r="E181" t="s">
        <v>32</v>
      </c>
      <c r="F181" t="s">
        <v>33</v>
      </c>
      <c r="G181" t="s">
        <v>42</v>
      </c>
      <c r="H181" t="s">
        <v>56</v>
      </c>
      <c r="I181">
        <v>2</v>
      </c>
      <c r="J181" s="9">
        <v>1</v>
      </c>
      <c r="K181">
        <f t="shared" si="190"/>
        <v>3</v>
      </c>
      <c r="L181" t="str">
        <f t="shared" si="189"/>
        <v>Home Win</v>
      </c>
      <c r="M181">
        <f t="shared" si="191"/>
        <v>1</v>
      </c>
      <c r="N181">
        <f t="shared" si="192"/>
        <v>0</v>
      </c>
      <c r="O181" s="12" t="str">
        <f t="shared" si="193"/>
        <v>Spurs Win</v>
      </c>
      <c r="P181" s="12" t="b">
        <f t="shared" si="194"/>
        <v>0</v>
      </c>
      <c r="Q181" s="12" t="b">
        <f t="shared" si="195"/>
        <v>0</v>
      </c>
      <c r="R181" s="12" t="b">
        <f t="shared" si="196"/>
        <v>0</v>
      </c>
      <c r="S181" s="12" t="b">
        <f t="shared" si="197"/>
        <v>0</v>
      </c>
      <c r="T181" s="12" t="str">
        <f t="shared" si="198"/>
        <v>Brighton Lose</v>
      </c>
    </row>
    <row r="182" spans="1:20">
      <c r="A182" s="5" t="s">
        <v>576</v>
      </c>
      <c r="B182" t="s">
        <v>256</v>
      </c>
      <c r="C182" s="2" t="s">
        <v>57</v>
      </c>
      <c r="D182" s="3">
        <v>43825.625</v>
      </c>
      <c r="E182" t="s">
        <v>471</v>
      </c>
      <c r="F182" t="s">
        <v>472</v>
      </c>
      <c r="G182" t="s">
        <v>10</v>
      </c>
      <c r="H182" t="s">
        <v>84</v>
      </c>
      <c r="I182">
        <v>1</v>
      </c>
      <c r="J182" s="9">
        <v>1</v>
      </c>
      <c r="K182">
        <f t="shared" si="190"/>
        <v>2</v>
      </c>
      <c r="L182" t="str">
        <f t="shared" si="189"/>
        <v>Draw</v>
      </c>
      <c r="M182">
        <f t="shared" si="191"/>
        <v>0</v>
      </c>
      <c r="N182">
        <f t="shared" si="192"/>
        <v>0</v>
      </c>
      <c r="O182" s="12" t="b">
        <f t="shared" si="193"/>
        <v>0</v>
      </c>
      <c r="P182" s="12" t="b">
        <f t="shared" si="194"/>
        <v>0</v>
      </c>
      <c r="Q182" s="12" t="str">
        <f t="shared" si="195"/>
        <v>Bournemouth Draw</v>
      </c>
      <c r="R182" s="12" t="str">
        <f t="shared" si="196"/>
        <v>Arsenal Draw</v>
      </c>
      <c r="S182" s="12" t="b">
        <f t="shared" si="197"/>
        <v>0</v>
      </c>
      <c r="T182" s="12" t="b">
        <f t="shared" si="198"/>
        <v>0</v>
      </c>
    </row>
    <row r="183" spans="1:20">
      <c r="A183" s="5" t="s">
        <v>576</v>
      </c>
      <c r="B183" t="s">
        <v>430</v>
      </c>
      <c r="C183" s="2" t="s">
        <v>57</v>
      </c>
      <c r="D183" s="3">
        <v>43825.625</v>
      </c>
      <c r="E183" t="s">
        <v>69</v>
      </c>
      <c r="F183" t="s">
        <v>70</v>
      </c>
      <c r="G183" t="s">
        <v>466</v>
      </c>
      <c r="H183" t="s">
        <v>16</v>
      </c>
      <c r="I183">
        <v>1</v>
      </c>
      <c r="J183" s="9">
        <v>0</v>
      </c>
      <c r="K183">
        <f t="shared" si="190"/>
        <v>1</v>
      </c>
      <c r="L183" t="str">
        <f t="shared" si="189"/>
        <v>Home Win</v>
      </c>
      <c r="M183">
        <f t="shared" si="191"/>
        <v>1</v>
      </c>
      <c r="N183">
        <f t="shared" si="192"/>
        <v>0</v>
      </c>
      <c r="O183" s="12" t="str">
        <f t="shared" si="193"/>
        <v>Aston Villa Win</v>
      </c>
      <c r="P183" s="12" t="b">
        <f t="shared" si="194"/>
        <v>0</v>
      </c>
      <c r="Q183" s="12" t="b">
        <f t="shared" si="195"/>
        <v>0</v>
      </c>
      <c r="R183" s="12" t="b">
        <f t="shared" si="196"/>
        <v>0</v>
      </c>
      <c r="S183" s="12" t="b">
        <f t="shared" si="197"/>
        <v>0</v>
      </c>
      <c r="T183" s="12" t="str">
        <f t="shared" si="198"/>
        <v>Norwich Lose</v>
      </c>
    </row>
    <row r="184" spans="1:20">
      <c r="A184" s="5" t="s">
        <v>576</v>
      </c>
      <c r="B184" t="s">
        <v>251</v>
      </c>
      <c r="C184" s="2" t="s">
        <v>57</v>
      </c>
      <c r="D184" s="3">
        <v>43825.625</v>
      </c>
      <c r="E184" t="s">
        <v>63</v>
      </c>
      <c r="F184" t="s">
        <v>43</v>
      </c>
      <c r="G184" t="s">
        <v>15</v>
      </c>
      <c r="H184" t="s">
        <v>26</v>
      </c>
      <c r="I184">
        <v>0</v>
      </c>
      <c r="J184" s="9">
        <v>2</v>
      </c>
      <c r="K184">
        <f t="shared" si="190"/>
        <v>2</v>
      </c>
      <c r="L184" t="str">
        <f t="shared" si="189"/>
        <v>Away Win</v>
      </c>
      <c r="M184">
        <f t="shared" si="191"/>
        <v>0</v>
      </c>
      <c r="N184">
        <f t="shared" si="192"/>
        <v>1</v>
      </c>
      <c r="O184" s="12" t="b">
        <f t="shared" si="193"/>
        <v>0</v>
      </c>
      <c r="P184" s="12" t="str">
        <f t="shared" si="194"/>
        <v>Chelsea Lose</v>
      </c>
      <c r="Q184" s="12" t="b">
        <f t="shared" si="195"/>
        <v>0</v>
      </c>
      <c r="R184" s="12" t="b">
        <f t="shared" si="196"/>
        <v>0</v>
      </c>
      <c r="S184" s="12" t="str">
        <f t="shared" si="197"/>
        <v>Southampton Win</v>
      </c>
      <c r="T184" s="12" t="b">
        <f t="shared" si="198"/>
        <v>0</v>
      </c>
    </row>
    <row r="185" spans="1:20">
      <c r="A185" s="5" t="s">
        <v>576</v>
      </c>
      <c r="B185" t="s">
        <v>249</v>
      </c>
      <c r="C185" s="2" t="s">
        <v>57</v>
      </c>
      <c r="D185" s="3">
        <v>43825.625</v>
      </c>
      <c r="E185" t="s">
        <v>13</v>
      </c>
      <c r="F185" t="s">
        <v>14</v>
      </c>
      <c r="G185" t="s">
        <v>24</v>
      </c>
      <c r="H185" t="s">
        <v>56</v>
      </c>
      <c r="I185">
        <v>2</v>
      </c>
      <c r="J185" s="9">
        <v>1</v>
      </c>
      <c r="K185">
        <f t="shared" si="190"/>
        <v>3</v>
      </c>
      <c r="L185" t="str">
        <f t="shared" si="189"/>
        <v>Home Win</v>
      </c>
      <c r="M185">
        <f t="shared" si="191"/>
        <v>1</v>
      </c>
      <c r="N185">
        <f t="shared" si="192"/>
        <v>0</v>
      </c>
      <c r="O185" s="12" t="str">
        <f t="shared" si="193"/>
        <v>Crystal Palace Win</v>
      </c>
      <c r="P185" s="12" t="b">
        <f t="shared" si="194"/>
        <v>0</v>
      </c>
      <c r="Q185" s="12" t="b">
        <f t="shared" si="195"/>
        <v>0</v>
      </c>
      <c r="R185" s="12" t="b">
        <f t="shared" si="196"/>
        <v>0</v>
      </c>
      <c r="S185" s="12" t="b">
        <f t="shared" si="197"/>
        <v>0</v>
      </c>
      <c r="T185" s="12" t="str">
        <f t="shared" si="198"/>
        <v>West Ham Lose</v>
      </c>
    </row>
    <row r="186" spans="1:20">
      <c r="A186" s="5" t="s">
        <v>576</v>
      </c>
      <c r="B186" t="s">
        <v>252</v>
      </c>
      <c r="C186" s="2" t="s">
        <v>57</v>
      </c>
      <c r="D186" s="3">
        <v>43825.625</v>
      </c>
      <c r="E186" t="s">
        <v>47</v>
      </c>
      <c r="F186" t="s">
        <v>34</v>
      </c>
      <c r="G186" t="s">
        <v>66</v>
      </c>
      <c r="H186" t="s">
        <v>16</v>
      </c>
      <c r="I186">
        <v>1</v>
      </c>
      <c r="J186" s="9">
        <v>0</v>
      </c>
      <c r="K186">
        <f t="shared" si="190"/>
        <v>1</v>
      </c>
      <c r="L186" t="str">
        <f t="shared" si="189"/>
        <v>Home Win</v>
      </c>
      <c r="M186">
        <f t="shared" si="191"/>
        <v>1</v>
      </c>
      <c r="N186">
        <f t="shared" si="192"/>
        <v>0</v>
      </c>
      <c r="O186" s="12" t="str">
        <f t="shared" si="193"/>
        <v>Everton Win</v>
      </c>
      <c r="P186" s="12" t="b">
        <f t="shared" si="194"/>
        <v>0</v>
      </c>
      <c r="Q186" s="12" t="b">
        <f t="shared" si="195"/>
        <v>0</v>
      </c>
      <c r="R186" s="12" t="b">
        <f t="shared" si="196"/>
        <v>0</v>
      </c>
      <c r="S186" s="12" t="b">
        <f t="shared" si="197"/>
        <v>0</v>
      </c>
      <c r="T186" s="12" t="str">
        <f t="shared" si="198"/>
        <v>Burnley Lose</v>
      </c>
    </row>
    <row r="187" spans="1:20">
      <c r="A187" s="5" t="s">
        <v>576</v>
      </c>
      <c r="B187" t="s">
        <v>253</v>
      </c>
      <c r="C187" s="2" t="s">
        <v>57</v>
      </c>
      <c r="D187" s="3">
        <v>43825.625</v>
      </c>
      <c r="E187" t="s">
        <v>37</v>
      </c>
      <c r="F187" t="s">
        <v>38</v>
      </c>
      <c r="G187" t="s">
        <v>464</v>
      </c>
      <c r="H187" t="s">
        <v>84</v>
      </c>
      <c r="I187">
        <v>1</v>
      </c>
      <c r="J187" s="9">
        <v>1</v>
      </c>
      <c r="K187">
        <f t="shared" si="190"/>
        <v>2</v>
      </c>
      <c r="L187" t="str">
        <f t="shared" si="189"/>
        <v>Draw</v>
      </c>
      <c r="M187">
        <f t="shared" si="191"/>
        <v>0</v>
      </c>
      <c r="N187">
        <f t="shared" si="192"/>
        <v>0</v>
      </c>
      <c r="O187" s="12" t="b">
        <f t="shared" si="193"/>
        <v>0</v>
      </c>
      <c r="P187" s="12" t="b">
        <f t="shared" si="194"/>
        <v>0</v>
      </c>
      <c r="Q187" s="12" t="str">
        <f t="shared" si="195"/>
        <v>Sheffield Utd Draw</v>
      </c>
      <c r="R187" s="12" t="str">
        <f t="shared" si="196"/>
        <v>Watford Draw</v>
      </c>
      <c r="S187" s="12" t="b">
        <f t="shared" si="197"/>
        <v>0</v>
      </c>
      <c r="T187" s="12" t="b">
        <f t="shared" si="198"/>
        <v>0</v>
      </c>
    </row>
    <row r="188" spans="1:20">
      <c r="A188" s="5" t="s">
        <v>576</v>
      </c>
      <c r="B188" t="s">
        <v>255</v>
      </c>
      <c r="C188" s="2" t="s">
        <v>57</v>
      </c>
      <c r="D188" s="3">
        <v>43825.729166666664</v>
      </c>
      <c r="E188" t="s">
        <v>52</v>
      </c>
      <c r="F188" t="s">
        <v>53</v>
      </c>
      <c r="G188" t="s">
        <v>25</v>
      </c>
      <c r="H188" t="s">
        <v>143</v>
      </c>
      <c r="I188">
        <v>4</v>
      </c>
      <c r="J188" s="9">
        <v>1</v>
      </c>
      <c r="K188">
        <f t="shared" si="190"/>
        <v>5</v>
      </c>
      <c r="L188" t="str">
        <f t="shared" si="189"/>
        <v>Home Win</v>
      </c>
      <c r="M188">
        <f t="shared" si="191"/>
        <v>1</v>
      </c>
      <c r="N188">
        <f t="shared" si="192"/>
        <v>0</v>
      </c>
      <c r="O188" s="12" t="str">
        <f t="shared" si="193"/>
        <v>Man Utd Win</v>
      </c>
      <c r="P188" s="12" t="b">
        <f t="shared" si="194"/>
        <v>0</v>
      </c>
      <c r="Q188" s="12" t="b">
        <f t="shared" si="195"/>
        <v>0</v>
      </c>
      <c r="R188" s="12" t="b">
        <f t="shared" si="196"/>
        <v>0</v>
      </c>
      <c r="S188" s="12" t="b">
        <f t="shared" si="197"/>
        <v>0</v>
      </c>
      <c r="T188" s="12" t="str">
        <f t="shared" si="198"/>
        <v>Newcastle Lose</v>
      </c>
    </row>
    <row r="189" spans="1:20">
      <c r="A189" s="5" t="s">
        <v>576</v>
      </c>
      <c r="B189" t="s">
        <v>254</v>
      </c>
      <c r="C189" s="2" t="s">
        <v>57</v>
      </c>
      <c r="D189" s="3">
        <v>43825.833333333336</v>
      </c>
      <c r="E189" t="s">
        <v>65</v>
      </c>
      <c r="F189" t="s">
        <v>30</v>
      </c>
      <c r="G189" t="s">
        <v>19</v>
      </c>
      <c r="H189" t="s">
        <v>239</v>
      </c>
      <c r="I189">
        <v>0</v>
      </c>
      <c r="J189" s="9">
        <v>4</v>
      </c>
      <c r="K189">
        <f t="shared" si="190"/>
        <v>4</v>
      </c>
      <c r="L189" t="str">
        <f t="shared" si="189"/>
        <v>Away Win</v>
      </c>
      <c r="M189">
        <f t="shared" si="191"/>
        <v>0</v>
      </c>
      <c r="N189">
        <f t="shared" si="192"/>
        <v>1</v>
      </c>
      <c r="O189" s="12" t="b">
        <f t="shared" si="193"/>
        <v>0</v>
      </c>
      <c r="P189" s="12" t="str">
        <f t="shared" si="194"/>
        <v>Leicester Lose</v>
      </c>
      <c r="Q189" s="12" t="b">
        <f t="shared" si="195"/>
        <v>0</v>
      </c>
      <c r="R189" s="12" t="b">
        <f t="shared" si="196"/>
        <v>0</v>
      </c>
      <c r="S189" s="12" t="str">
        <f t="shared" si="197"/>
        <v>Liverpool Win</v>
      </c>
      <c r="T189" s="12" t="b">
        <f t="shared" si="198"/>
        <v>0</v>
      </c>
    </row>
    <row r="190" spans="1:20">
      <c r="A190" s="5" t="s">
        <v>576</v>
      </c>
      <c r="B190" t="s">
        <v>248</v>
      </c>
      <c r="C190" s="2" t="s">
        <v>57</v>
      </c>
      <c r="D190" s="3">
        <v>43826.822916666664</v>
      </c>
      <c r="E190" t="s">
        <v>72</v>
      </c>
      <c r="F190" t="s">
        <v>39</v>
      </c>
      <c r="G190" t="s">
        <v>73</v>
      </c>
      <c r="H190" t="s">
        <v>267</v>
      </c>
      <c r="I190">
        <v>3</v>
      </c>
      <c r="J190" s="9">
        <v>2</v>
      </c>
      <c r="K190">
        <f t="shared" si="190"/>
        <v>5</v>
      </c>
      <c r="L190" t="str">
        <f t="shared" si="189"/>
        <v>Home Win</v>
      </c>
      <c r="M190">
        <f t="shared" si="191"/>
        <v>1</v>
      </c>
      <c r="N190">
        <f t="shared" si="192"/>
        <v>0</v>
      </c>
      <c r="O190" s="12" t="str">
        <f t="shared" si="193"/>
        <v>Wolves Win</v>
      </c>
      <c r="P190" s="12" t="b">
        <f t="shared" si="194"/>
        <v>0</v>
      </c>
      <c r="Q190" s="12" t="b">
        <f t="shared" si="195"/>
        <v>0</v>
      </c>
      <c r="R190" s="12" t="b">
        <f t="shared" si="196"/>
        <v>0</v>
      </c>
      <c r="S190" s="12" t="b">
        <f t="shared" si="197"/>
        <v>0</v>
      </c>
      <c r="T190" s="12" t="str">
        <f t="shared" si="198"/>
        <v>Man City Lose</v>
      </c>
    </row>
    <row r="191" spans="1:20">
      <c r="A191" s="5" t="s">
        <v>576</v>
      </c>
      <c r="B191" t="s">
        <v>266</v>
      </c>
      <c r="C191" s="2" t="s">
        <v>71</v>
      </c>
      <c r="D191" s="3">
        <v>43827.520833333336</v>
      </c>
      <c r="E191" t="s">
        <v>41</v>
      </c>
      <c r="F191" t="s">
        <v>42</v>
      </c>
      <c r="G191" t="s">
        <v>472</v>
      </c>
      <c r="H191" t="s">
        <v>98</v>
      </c>
      <c r="I191">
        <v>2</v>
      </c>
      <c r="J191" s="9">
        <v>0</v>
      </c>
      <c r="K191">
        <f t="shared" si="190"/>
        <v>2</v>
      </c>
      <c r="L191" t="str">
        <f t="shared" si="189"/>
        <v>Home Win</v>
      </c>
      <c r="M191">
        <f t="shared" si="191"/>
        <v>1</v>
      </c>
      <c r="N191">
        <f t="shared" si="192"/>
        <v>0</v>
      </c>
      <c r="O191" s="12" t="str">
        <f t="shared" si="193"/>
        <v>Brighton Win</v>
      </c>
      <c r="P191" s="12" t="b">
        <f t="shared" si="194"/>
        <v>0</v>
      </c>
      <c r="Q191" s="12" t="b">
        <f t="shared" si="195"/>
        <v>0</v>
      </c>
      <c r="R191" s="12" t="b">
        <f t="shared" si="196"/>
        <v>0</v>
      </c>
      <c r="S191" s="12" t="b">
        <f t="shared" si="197"/>
        <v>0</v>
      </c>
      <c r="T191" s="12" t="str">
        <f t="shared" si="198"/>
        <v>Bournemouth Lose</v>
      </c>
    </row>
    <row r="192" spans="1:20">
      <c r="A192" s="5" t="s">
        <v>576</v>
      </c>
      <c r="B192" t="s">
        <v>268</v>
      </c>
      <c r="C192" s="2" t="s">
        <v>71</v>
      </c>
      <c r="D192" s="3">
        <v>43827.625</v>
      </c>
      <c r="E192" t="s">
        <v>61</v>
      </c>
      <c r="F192" t="s">
        <v>25</v>
      </c>
      <c r="G192" t="s">
        <v>34</v>
      </c>
      <c r="H192" t="s">
        <v>77</v>
      </c>
      <c r="I192">
        <v>1</v>
      </c>
      <c r="J192" s="9">
        <v>2</v>
      </c>
      <c r="K192">
        <f t="shared" si="190"/>
        <v>3</v>
      </c>
      <c r="L192" t="str">
        <f t="shared" si="189"/>
        <v>Away Win</v>
      </c>
      <c r="M192">
        <f t="shared" si="191"/>
        <v>0</v>
      </c>
      <c r="N192">
        <f t="shared" si="192"/>
        <v>1</v>
      </c>
      <c r="O192" s="12" t="b">
        <f t="shared" si="193"/>
        <v>0</v>
      </c>
      <c r="P192" s="12" t="str">
        <f t="shared" si="194"/>
        <v>Newcastle Lose</v>
      </c>
      <c r="Q192" s="12" t="b">
        <f t="shared" si="195"/>
        <v>0</v>
      </c>
      <c r="R192" s="12" t="b">
        <f t="shared" si="196"/>
        <v>0</v>
      </c>
      <c r="S192" s="12" t="str">
        <f t="shared" si="197"/>
        <v>Everton Win</v>
      </c>
      <c r="T192" s="12" t="b">
        <f t="shared" si="198"/>
        <v>0</v>
      </c>
    </row>
    <row r="193" spans="1:20">
      <c r="A193" s="5" t="s">
        <v>576</v>
      </c>
      <c r="B193" t="s">
        <v>265</v>
      </c>
      <c r="C193" s="2" t="s">
        <v>71</v>
      </c>
      <c r="D193" s="3">
        <v>43827.625</v>
      </c>
      <c r="E193" t="s">
        <v>58</v>
      </c>
      <c r="F193" t="s">
        <v>15</v>
      </c>
      <c r="G193" t="s">
        <v>14</v>
      </c>
      <c r="H193" t="s">
        <v>84</v>
      </c>
      <c r="I193">
        <v>1</v>
      </c>
      <c r="J193" s="9">
        <v>1</v>
      </c>
      <c r="K193">
        <f t="shared" si="190"/>
        <v>2</v>
      </c>
      <c r="L193" t="str">
        <f t="shared" si="189"/>
        <v>Draw</v>
      </c>
      <c r="M193">
        <f t="shared" si="191"/>
        <v>0</v>
      </c>
      <c r="N193">
        <f t="shared" si="192"/>
        <v>0</v>
      </c>
      <c r="O193" s="12" t="b">
        <f t="shared" si="193"/>
        <v>0</v>
      </c>
      <c r="P193" s="12" t="b">
        <f t="shared" si="194"/>
        <v>0</v>
      </c>
      <c r="Q193" s="12" t="str">
        <f t="shared" si="195"/>
        <v>Southampton Draw</v>
      </c>
      <c r="R193" s="12" t="str">
        <f t="shared" si="196"/>
        <v>Crystal Palace Draw</v>
      </c>
      <c r="S193" s="12" t="b">
        <f t="shared" si="197"/>
        <v>0</v>
      </c>
      <c r="T193" s="12" t="b">
        <f t="shared" si="198"/>
        <v>0</v>
      </c>
    </row>
    <row r="194" spans="1:20">
      <c r="A194" s="5" t="s">
        <v>576</v>
      </c>
      <c r="B194" t="s">
        <v>272</v>
      </c>
      <c r="C194" s="2" t="s">
        <v>71</v>
      </c>
      <c r="D194" s="3">
        <v>43827.625</v>
      </c>
      <c r="E194" t="s">
        <v>463</v>
      </c>
      <c r="F194" t="s">
        <v>464</v>
      </c>
      <c r="G194" t="s">
        <v>70</v>
      </c>
      <c r="H194" t="s">
        <v>158</v>
      </c>
      <c r="I194">
        <v>3</v>
      </c>
      <c r="J194" s="9">
        <v>0</v>
      </c>
      <c r="K194">
        <f t="shared" si="190"/>
        <v>3</v>
      </c>
      <c r="L194" t="str">
        <f t="shared" ref="L194:L257" si="199">IF(ISBLANK(H194),"Not Played",IF(I194&gt;J194,"Home Win",IF(I194&lt;J194,"Away Win",IF(I194=J194,"Draw"))))</f>
        <v>Home Win</v>
      </c>
      <c r="M194">
        <f t="shared" si="191"/>
        <v>1</v>
      </c>
      <c r="N194">
        <f t="shared" si="192"/>
        <v>0</v>
      </c>
      <c r="O194" s="12" t="str">
        <f t="shared" si="193"/>
        <v>Watford Win</v>
      </c>
      <c r="P194" s="12" t="b">
        <f t="shared" si="194"/>
        <v>0</v>
      </c>
      <c r="Q194" s="12" t="b">
        <f t="shared" si="195"/>
        <v>0</v>
      </c>
      <c r="R194" s="12" t="b">
        <f t="shared" si="196"/>
        <v>0</v>
      </c>
      <c r="S194" s="12" t="b">
        <f t="shared" si="197"/>
        <v>0</v>
      </c>
      <c r="T194" s="12" t="str">
        <f t="shared" si="198"/>
        <v>Aston Villa Lose</v>
      </c>
    </row>
    <row r="195" spans="1:20">
      <c r="A195" s="5" t="s">
        <v>576</v>
      </c>
      <c r="B195" t="s">
        <v>262</v>
      </c>
      <c r="C195" s="2" t="s">
        <v>71</v>
      </c>
      <c r="D195" s="3">
        <v>43827.729166666664</v>
      </c>
      <c r="E195" t="s">
        <v>465</v>
      </c>
      <c r="F195" t="s">
        <v>466</v>
      </c>
      <c r="G195" t="s">
        <v>33</v>
      </c>
      <c r="H195" t="s">
        <v>106</v>
      </c>
      <c r="I195">
        <v>2</v>
      </c>
      <c r="J195" s="9">
        <v>2</v>
      </c>
      <c r="K195">
        <f t="shared" ref="K195:K258" si="200">SUM(I195:J195)</f>
        <v>4</v>
      </c>
      <c r="L195" t="str">
        <f t="shared" si="199"/>
        <v>Draw</v>
      </c>
      <c r="M195">
        <f t="shared" ref="M195:M258" si="201">COUNTIF(L195,"Home Win")</f>
        <v>0</v>
      </c>
      <c r="N195">
        <f t="shared" ref="N195:N258" si="202">COUNTIF(L195,"Away Win")</f>
        <v>0</v>
      </c>
      <c r="O195" s="12" t="b">
        <f t="shared" ref="O195:O258" si="203">IF(L195="Home Win",INDEX(F195:F2193,1) &amp; " Win")</f>
        <v>0</v>
      </c>
      <c r="P195" s="12" t="b">
        <f t="shared" ref="P195:P258" si="204">IF(L195="Away Win",INDEX(F195:F2193,1) &amp; " Lose")</f>
        <v>0</v>
      </c>
      <c r="Q195" s="12" t="str">
        <f t="shared" ref="Q195:Q258" si="205">IF(L195="Draw",INDEX(F195:F2193,1) &amp; " Draw")</f>
        <v>Norwich Draw</v>
      </c>
      <c r="R195" s="12" t="str">
        <f t="shared" ref="R195:R258" si="206">IF(L195="Draw",INDEX(G195:G2193,1)&amp;" Draw")</f>
        <v>Spurs Draw</v>
      </c>
      <c r="S195" s="12" t="b">
        <f t="shared" ref="S195:S258" si="207">IF(L195="Away Win",INDEX(G195:G2193,1) &amp; " Win")</f>
        <v>0</v>
      </c>
      <c r="T195" s="12" t="b">
        <f t="shared" ref="T195:T258" si="208">IF(L195="Home Win",INDEX(G195:G2193,1)&amp;" Lose")</f>
        <v>0</v>
      </c>
    </row>
    <row r="196" spans="1:20">
      <c r="A196" s="5" t="s">
        <v>576</v>
      </c>
      <c r="B196" t="s">
        <v>263</v>
      </c>
      <c r="C196" s="2" t="s">
        <v>71</v>
      </c>
      <c r="D196" s="3">
        <v>43827.729166666664</v>
      </c>
      <c r="E196" t="s">
        <v>23</v>
      </c>
      <c r="F196" t="s">
        <v>24</v>
      </c>
      <c r="G196" t="s">
        <v>30</v>
      </c>
      <c r="H196" t="s">
        <v>77</v>
      </c>
      <c r="I196">
        <v>1</v>
      </c>
      <c r="J196" s="9">
        <v>2</v>
      </c>
      <c r="K196">
        <f t="shared" si="200"/>
        <v>3</v>
      </c>
      <c r="L196" t="str">
        <f t="shared" si="199"/>
        <v>Away Win</v>
      </c>
      <c r="M196">
        <f t="shared" si="201"/>
        <v>0</v>
      </c>
      <c r="N196">
        <f t="shared" si="202"/>
        <v>1</v>
      </c>
      <c r="O196" s="12" t="b">
        <f t="shared" si="203"/>
        <v>0</v>
      </c>
      <c r="P196" s="12" t="str">
        <f t="shared" si="204"/>
        <v>West Ham Lose</v>
      </c>
      <c r="Q196" s="12" t="b">
        <f t="shared" si="205"/>
        <v>0</v>
      </c>
      <c r="R196" s="12" t="b">
        <f t="shared" si="206"/>
        <v>0</v>
      </c>
      <c r="S196" s="12" t="str">
        <f t="shared" si="207"/>
        <v>Leicester Win</v>
      </c>
      <c r="T196" s="12" t="b">
        <f t="shared" si="208"/>
        <v>0</v>
      </c>
    </row>
    <row r="197" spans="1:20">
      <c r="A197" s="5" t="s">
        <v>576</v>
      </c>
      <c r="B197" t="s">
        <v>270</v>
      </c>
      <c r="C197" s="2" t="s">
        <v>71</v>
      </c>
      <c r="D197" s="3">
        <v>43827.822916666664</v>
      </c>
      <c r="E197" t="s">
        <v>81</v>
      </c>
      <c r="F197" t="s">
        <v>66</v>
      </c>
      <c r="G197" t="s">
        <v>53</v>
      </c>
      <c r="H197" t="s">
        <v>26</v>
      </c>
      <c r="I197">
        <v>0</v>
      </c>
      <c r="J197" s="9">
        <v>2</v>
      </c>
      <c r="K197">
        <f t="shared" si="200"/>
        <v>2</v>
      </c>
      <c r="L197" t="str">
        <f t="shared" si="199"/>
        <v>Away Win</v>
      </c>
      <c r="M197">
        <f t="shared" si="201"/>
        <v>0</v>
      </c>
      <c r="N197">
        <f t="shared" si="202"/>
        <v>1</v>
      </c>
      <c r="O197" s="12" t="b">
        <f t="shared" si="203"/>
        <v>0</v>
      </c>
      <c r="P197" s="12" t="str">
        <f t="shared" si="204"/>
        <v>Burnley Lose</v>
      </c>
      <c r="Q197" s="12" t="b">
        <f t="shared" si="205"/>
        <v>0</v>
      </c>
      <c r="R197" s="12" t="b">
        <f t="shared" si="206"/>
        <v>0</v>
      </c>
      <c r="S197" s="12" t="str">
        <f t="shared" si="207"/>
        <v>Man Utd Win</v>
      </c>
      <c r="T197" s="12" t="b">
        <f t="shared" si="208"/>
        <v>0</v>
      </c>
    </row>
    <row r="198" spans="1:20">
      <c r="A198" s="5" t="s">
        <v>576</v>
      </c>
      <c r="B198" t="s">
        <v>269</v>
      </c>
      <c r="C198" s="2" t="s">
        <v>71</v>
      </c>
      <c r="D198" s="3">
        <v>43828.583333333336</v>
      </c>
      <c r="E198" t="s">
        <v>55</v>
      </c>
      <c r="F198" t="s">
        <v>10</v>
      </c>
      <c r="G198" t="s">
        <v>43</v>
      </c>
      <c r="H198" t="s">
        <v>77</v>
      </c>
      <c r="I198">
        <v>1</v>
      </c>
      <c r="J198" s="9">
        <v>2</v>
      </c>
      <c r="K198">
        <f t="shared" si="200"/>
        <v>3</v>
      </c>
      <c r="L198" t="str">
        <f t="shared" si="199"/>
        <v>Away Win</v>
      </c>
      <c r="M198">
        <f t="shared" si="201"/>
        <v>0</v>
      </c>
      <c r="N198">
        <f t="shared" si="202"/>
        <v>1</v>
      </c>
      <c r="O198" s="12" t="b">
        <f t="shared" si="203"/>
        <v>0</v>
      </c>
      <c r="P198" s="12" t="str">
        <f t="shared" si="204"/>
        <v>Arsenal Lose</v>
      </c>
      <c r="Q198" s="12" t="b">
        <f t="shared" si="205"/>
        <v>0</v>
      </c>
      <c r="R198" s="12" t="b">
        <f t="shared" si="206"/>
        <v>0</v>
      </c>
      <c r="S198" s="12" t="str">
        <f t="shared" si="207"/>
        <v>Chelsea Win</v>
      </c>
      <c r="T198" s="12" t="b">
        <f t="shared" si="208"/>
        <v>0</v>
      </c>
    </row>
    <row r="199" spans="1:20">
      <c r="A199" s="5" t="s">
        <v>576</v>
      </c>
      <c r="B199" t="s">
        <v>271</v>
      </c>
      <c r="C199" s="2" t="s">
        <v>71</v>
      </c>
      <c r="D199" s="3">
        <v>43828.6875</v>
      </c>
      <c r="E199" t="s">
        <v>18</v>
      </c>
      <c r="F199" t="s">
        <v>19</v>
      </c>
      <c r="G199" t="s">
        <v>39</v>
      </c>
      <c r="H199" t="s">
        <v>16</v>
      </c>
      <c r="I199">
        <v>1</v>
      </c>
      <c r="J199" s="9">
        <v>0</v>
      </c>
      <c r="K199">
        <f t="shared" si="200"/>
        <v>1</v>
      </c>
      <c r="L199" t="str">
        <f t="shared" si="199"/>
        <v>Home Win</v>
      </c>
      <c r="M199">
        <f t="shared" si="201"/>
        <v>1</v>
      </c>
      <c r="N199">
        <f t="shared" si="202"/>
        <v>0</v>
      </c>
      <c r="O199" s="12" t="str">
        <f t="shared" si="203"/>
        <v>Liverpool Win</v>
      </c>
      <c r="P199" s="12" t="b">
        <f t="shared" si="204"/>
        <v>0</v>
      </c>
      <c r="Q199" s="12" t="b">
        <f t="shared" si="205"/>
        <v>0</v>
      </c>
      <c r="R199" s="12" t="b">
        <f t="shared" si="206"/>
        <v>0</v>
      </c>
      <c r="S199" s="12" t="b">
        <f t="shared" si="207"/>
        <v>0</v>
      </c>
      <c r="T199" s="12" t="str">
        <f t="shared" si="208"/>
        <v>Wolves Lose</v>
      </c>
    </row>
    <row r="200" spans="1:20">
      <c r="A200" s="5" t="s">
        <v>576</v>
      </c>
      <c r="B200" t="s">
        <v>264</v>
      </c>
      <c r="C200" s="2" t="s">
        <v>71</v>
      </c>
      <c r="D200" s="3">
        <v>43828.75</v>
      </c>
      <c r="E200" t="s">
        <v>86</v>
      </c>
      <c r="F200" t="s">
        <v>73</v>
      </c>
      <c r="G200" t="s">
        <v>38</v>
      </c>
      <c r="H200" t="s">
        <v>98</v>
      </c>
      <c r="I200">
        <v>2</v>
      </c>
      <c r="J200" s="9">
        <v>0</v>
      </c>
      <c r="K200">
        <f t="shared" si="200"/>
        <v>2</v>
      </c>
      <c r="L200" t="str">
        <f t="shared" si="199"/>
        <v>Home Win</v>
      </c>
      <c r="M200">
        <f t="shared" si="201"/>
        <v>1</v>
      </c>
      <c r="N200">
        <f t="shared" si="202"/>
        <v>0</v>
      </c>
      <c r="O200" s="12" t="str">
        <f t="shared" si="203"/>
        <v>Man City Win</v>
      </c>
      <c r="P200" s="12" t="b">
        <f t="shared" si="204"/>
        <v>0</v>
      </c>
      <c r="Q200" s="12" t="b">
        <f t="shared" si="205"/>
        <v>0</v>
      </c>
      <c r="R200" s="12" t="b">
        <f t="shared" si="206"/>
        <v>0</v>
      </c>
      <c r="S200" s="12" t="b">
        <f t="shared" si="207"/>
        <v>0</v>
      </c>
      <c r="T200" s="12" t="str">
        <f t="shared" si="208"/>
        <v>Sheffield Utd Lose</v>
      </c>
    </row>
    <row r="201" spans="1:20">
      <c r="A201" s="5" t="s">
        <v>576</v>
      </c>
      <c r="B201" t="s">
        <v>282</v>
      </c>
      <c r="C201" s="2" t="s">
        <v>74</v>
      </c>
      <c r="D201" s="3">
        <v>43831.520833333336</v>
      </c>
      <c r="E201" t="s">
        <v>41</v>
      </c>
      <c r="F201" t="s">
        <v>42</v>
      </c>
      <c r="G201" t="s">
        <v>43</v>
      </c>
      <c r="H201" t="s">
        <v>84</v>
      </c>
      <c r="I201">
        <v>1</v>
      </c>
      <c r="J201" s="9">
        <v>1</v>
      </c>
      <c r="K201">
        <f t="shared" si="200"/>
        <v>2</v>
      </c>
      <c r="L201" t="str">
        <f t="shared" si="199"/>
        <v>Draw</v>
      </c>
      <c r="M201">
        <f t="shared" si="201"/>
        <v>0</v>
      </c>
      <c r="N201">
        <f t="shared" si="202"/>
        <v>0</v>
      </c>
      <c r="O201" s="12" t="b">
        <f t="shared" si="203"/>
        <v>0</v>
      </c>
      <c r="P201" s="12" t="b">
        <f t="shared" si="204"/>
        <v>0</v>
      </c>
      <c r="Q201" s="12" t="str">
        <f t="shared" si="205"/>
        <v>Brighton Draw</v>
      </c>
      <c r="R201" s="12" t="str">
        <f t="shared" si="206"/>
        <v>Chelsea Draw</v>
      </c>
      <c r="S201" s="12" t="b">
        <f t="shared" si="207"/>
        <v>0</v>
      </c>
      <c r="T201" s="12" t="b">
        <f t="shared" si="208"/>
        <v>0</v>
      </c>
    </row>
    <row r="202" spans="1:20">
      <c r="A202" s="5" t="s">
        <v>576</v>
      </c>
      <c r="B202" t="s">
        <v>279</v>
      </c>
      <c r="C202" s="2" t="s">
        <v>74</v>
      </c>
      <c r="D202" s="3">
        <v>43831.520833333336</v>
      </c>
      <c r="E202" t="s">
        <v>81</v>
      </c>
      <c r="F202" t="s">
        <v>66</v>
      </c>
      <c r="G202" t="s">
        <v>70</v>
      </c>
      <c r="H202" t="s">
        <v>77</v>
      </c>
      <c r="I202">
        <v>1</v>
      </c>
      <c r="J202" s="9">
        <v>2</v>
      </c>
      <c r="K202">
        <f t="shared" si="200"/>
        <v>3</v>
      </c>
      <c r="L202" t="str">
        <f t="shared" si="199"/>
        <v>Away Win</v>
      </c>
      <c r="M202">
        <f t="shared" si="201"/>
        <v>0</v>
      </c>
      <c r="N202">
        <f t="shared" si="202"/>
        <v>1</v>
      </c>
      <c r="O202" s="12" t="b">
        <f t="shared" si="203"/>
        <v>0</v>
      </c>
      <c r="P202" s="12" t="str">
        <f t="shared" si="204"/>
        <v>Burnley Lose</v>
      </c>
      <c r="Q202" s="12" t="b">
        <f t="shared" si="205"/>
        <v>0</v>
      </c>
      <c r="R202" s="12" t="b">
        <f t="shared" si="206"/>
        <v>0</v>
      </c>
      <c r="S202" s="12" t="str">
        <f t="shared" si="207"/>
        <v>Aston Villa Win</v>
      </c>
      <c r="T202" s="12" t="b">
        <f t="shared" si="208"/>
        <v>0</v>
      </c>
    </row>
    <row r="203" spans="1:20">
      <c r="A203" s="5" t="s">
        <v>576</v>
      </c>
      <c r="B203" t="s">
        <v>280</v>
      </c>
      <c r="C203" s="2" t="s">
        <v>74</v>
      </c>
      <c r="D203" s="3">
        <v>43831.625</v>
      </c>
      <c r="E203" t="s">
        <v>61</v>
      </c>
      <c r="F203" t="s">
        <v>25</v>
      </c>
      <c r="G203" t="s">
        <v>30</v>
      </c>
      <c r="H203" t="s">
        <v>11</v>
      </c>
      <c r="I203">
        <v>0</v>
      </c>
      <c r="J203" s="9">
        <v>3</v>
      </c>
      <c r="K203">
        <f t="shared" si="200"/>
        <v>3</v>
      </c>
      <c r="L203" t="str">
        <f t="shared" si="199"/>
        <v>Away Win</v>
      </c>
      <c r="M203">
        <f t="shared" si="201"/>
        <v>0</v>
      </c>
      <c r="N203">
        <f t="shared" si="202"/>
        <v>1</v>
      </c>
      <c r="O203" s="12" t="b">
        <f t="shared" si="203"/>
        <v>0</v>
      </c>
      <c r="P203" s="12" t="str">
        <f t="shared" si="204"/>
        <v>Newcastle Lose</v>
      </c>
      <c r="Q203" s="12" t="b">
        <f t="shared" si="205"/>
        <v>0</v>
      </c>
      <c r="R203" s="12" t="b">
        <f t="shared" si="206"/>
        <v>0</v>
      </c>
      <c r="S203" s="12" t="str">
        <f t="shared" si="207"/>
        <v>Leicester Win</v>
      </c>
      <c r="T203" s="12" t="b">
        <f t="shared" si="208"/>
        <v>0</v>
      </c>
    </row>
    <row r="204" spans="1:20">
      <c r="A204" s="5" t="s">
        <v>576</v>
      </c>
      <c r="B204" t="s">
        <v>278</v>
      </c>
      <c r="C204" s="2" t="s">
        <v>74</v>
      </c>
      <c r="D204" s="3">
        <v>43831.625</v>
      </c>
      <c r="E204" t="s">
        <v>58</v>
      </c>
      <c r="F204" t="s">
        <v>15</v>
      </c>
      <c r="G204" t="s">
        <v>33</v>
      </c>
      <c r="H204" t="s">
        <v>16</v>
      </c>
      <c r="I204">
        <v>1</v>
      </c>
      <c r="J204" s="9">
        <v>0</v>
      </c>
      <c r="K204">
        <f t="shared" si="200"/>
        <v>1</v>
      </c>
      <c r="L204" t="str">
        <f t="shared" si="199"/>
        <v>Home Win</v>
      </c>
      <c r="M204">
        <f t="shared" si="201"/>
        <v>1</v>
      </c>
      <c r="N204">
        <f t="shared" si="202"/>
        <v>0</v>
      </c>
      <c r="O204" s="12" t="str">
        <f t="shared" si="203"/>
        <v>Southampton Win</v>
      </c>
      <c r="P204" s="12" t="b">
        <f t="shared" si="204"/>
        <v>0</v>
      </c>
      <c r="Q204" s="12" t="b">
        <f t="shared" si="205"/>
        <v>0</v>
      </c>
      <c r="R204" s="12" t="b">
        <f t="shared" si="206"/>
        <v>0</v>
      </c>
      <c r="S204" s="12" t="b">
        <f t="shared" si="207"/>
        <v>0</v>
      </c>
      <c r="T204" s="12" t="str">
        <f t="shared" si="208"/>
        <v>Spurs Lose</v>
      </c>
    </row>
    <row r="205" spans="1:20">
      <c r="A205" s="5" t="s">
        <v>576</v>
      </c>
      <c r="B205" t="s">
        <v>276</v>
      </c>
      <c r="C205" s="2" t="s">
        <v>74</v>
      </c>
      <c r="D205" s="3">
        <v>43831.625</v>
      </c>
      <c r="E205" t="s">
        <v>463</v>
      </c>
      <c r="F205" t="s">
        <v>464</v>
      </c>
      <c r="G205" t="s">
        <v>39</v>
      </c>
      <c r="H205" t="s">
        <v>56</v>
      </c>
      <c r="I205">
        <v>2</v>
      </c>
      <c r="J205" s="9">
        <v>1</v>
      </c>
      <c r="K205">
        <f t="shared" si="200"/>
        <v>3</v>
      </c>
      <c r="L205" t="str">
        <f t="shared" si="199"/>
        <v>Home Win</v>
      </c>
      <c r="M205">
        <f t="shared" si="201"/>
        <v>1</v>
      </c>
      <c r="N205">
        <f t="shared" si="202"/>
        <v>0</v>
      </c>
      <c r="O205" s="12" t="str">
        <f t="shared" si="203"/>
        <v>Watford Win</v>
      </c>
      <c r="P205" s="12" t="b">
        <f t="shared" si="204"/>
        <v>0</v>
      </c>
      <c r="Q205" s="12" t="b">
        <f t="shared" si="205"/>
        <v>0</v>
      </c>
      <c r="R205" s="12" t="b">
        <f t="shared" si="206"/>
        <v>0</v>
      </c>
      <c r="S205" s="12" t="b">
        <f t="shared" si="207"/>
        <v>0</v>
      </c>
      <c r="T205" s="12" t="str">
        <f t="shared" si="208"/>
        <v>Wolves Lose</v>
      </c>
    </row>
    <row r="206" spans="1:20">
      <c r="A206" s="5" t="s">
        <v>576</v>
      </c>
      <c r="B206" t="s">
        <v>273</v>
      </c>
      <c r="C206" s="2" t="s">
        <v>74</v>
      </c>
      <c r="D206" s="3">
        <v>43831.729166666664</v>
      </c>
      <c r="E206" t="s">
        <v>86</v>
      </c>
      <c r="F206" t="s">
        <v>73</v>
      </c>
      <c r="G206" t="s">
        <v>34</v>
      </c>
      <c r="H206" t="s">
        <v>56</v>
      </c>
      <c r="I206">
        <v>2</v>
      </c>
      <c r="J206" s="9">
        <v>1</v>
      </c>
      <c r="K206">
        <f t="shared" si="200"/>
        <v>3</v>
      </c>
      <c r="L206" t="str">
        <f t="shared" si="199"/>
        <v>Home Win</v>
      </c>
      <c r="M206">
        <f t="shared" si="201"/>
        <v>1</v>
      </c>
      <c r="N206">
        <f t="shared" si="202"/>
        <v>0</v>
      </c>
      <c r="O206" s="12" t="str">
        <f t="shared" si="203"/>
        <v>Man City Win</v>
      </c>
      <c r="P206" s="12" t="b">
        <f t="shared" si="204"/>
        <v>0</v>
      </c>
      <c r="Q206" s="12" t="b">
        <f t="shared" si="205"/>
        <v>0</v>
      </c>
      <c r="R206" s="12" t="b">
        <f t="shared" si="206"/>
        <v>0</v>
      </c>
      <c r="S206" s="12" t="b">
        <f t="shared" si="207"/>
        <v>0</v>
      </c>
      <c r="T206" s="12" t="str">
        <f t="shared" si="208"/>
        <v>Everton Lose</v>
      </c>
    </row>
    <row r="207" spans="1:20">
      <c r="A207" s="5" t="s">
        <v>576</v>
      </c>
      <c r="B207" t="s">
        <v>275</v>
      </c>
      <c r="C207" s="2" t="s">
        <v>74</v>
      </c>
      <c r="D207" s="3">
        <v>43831.729166666664</v>
      </c>
      <c r="E207" t="s">
        <v>465</v>
      </c>
      <c r="F207" t="s">
        <v>466</v>
      </c>
      <c r="G207" t="s">
        <v>14</v>
      </c>
      <c r="H207" t="s">
        <v>84</v>
      </c>
      <c r="I207">
        <v>1</v>
      </c>
      <c r="J207" s="9">
        <v>1</v>
      </c>
      <c r="K207">
        <f t="shared" si="200"/>
        <v>2</v>
      </c>
      <c r="L207" t="str">
        <f t="shared" si="199"/>
        <v>Draw</v>
      </c>
      <c r="M207">
        <f t="shared" si="201"/>
        <v>0</v>
      </c>
      <c r="N207">
        <f t="shared" si="202"/>
        <v>0</v>
      </c>
      <c r="O207" s="12" t="b">
        <f t="shared" si="203"/>
        <v>0</v>
      </c>
      <c r="P207" s="12" t="b">
        <f t="shared" si="204"/>
        <v>0</v>
      </c>
      <c r="Q207" s="12" t="str">
        <f t="shared" si="205"/>
        <v>Norwich Draw</v>
      </c>
      <c r="R207" s="12" t="str">
        <f t="shared" si="206"/>
        <v>Crystal Palace Draw</v>
      </c>
      <c r="S207" s="12" t="b">
        <f t="shared" si="207"/>
        <v>0</v>
      </c>
      <c r="T207" s="12" t="b">
        <f t="shared" si="208"/>
        <v>0</v>
      </c>
    </row>
    <row r="208" spans="1:20">
      <c r="A208" s="5" t="s">
        <v>576</v>
      </c>
      <c r="B208" t="s">
        <v>281</v>
      </c>
      <c r="C208" s="2" t="s">
        <v>74</v>
      </c>
      <c r="D208" s="3">
        <v>43831.729166666664</v>
      </c>
      <c r="E208" t="s">
        <v>23</v>
      </c>
      <c r="F208" t="s">
        <v>24</v>
      </c>
      <c r="G208" t="s">
        <v>472</v>
      </c>
      <c r="H208" t="s">
        <v>88</v>
      </c>
      <c r="I208">
        <v>4</v>
      </c>
      <c r="J208" s="9">
        <v>0</v>
      </c>
      <c r="K208">
        <f t="shared" si="200"/>
        <v>4</v>
      </c>
      <c r="L208" t="str">
        <f t="shared" si="199"/>
        <v>Home Win</v>
      </c>
      <c r="M208">
        <f t="shared" si="201"/>
        <v>1</v>
      </c>
      <c r="N208">
        <f t="shared" si="202"/>
        <v>0</v>
      </c>
      <c r="O208" s="12" t="str">
        <f t="shared" si="203"/>
        <v>West Ham Win</v>
      </c>
      <c r="P208" s="12" t="b">
        <f t="shared" si="204"/>
        <v>0</v>
      </c>
      <c r="Q208" s="12" t="b">
        <f t="shared" si="205"/>
        <v>0</v>
      </c>
      <c r="R208" s="12" t="b">
        <f t="shared" si="206"/>
        <v>0</v>
      </c>
      <c r="S208" s="12" t="b">
        <f t="shared" si="207"/>
        <v>0</v>
      </c>
      <c r="T208" s="12" t="str">
        <f t="shared" si="208"/>
        <v>Bournemouth Lose</v>
      </c>
    </row>
    <row r="209" spans="1:20">
      <c r="A209" s="5" t="s">
        <v>576</v>
      </c>
      <c r="B209" t="s">
        <v>277</v>
      </c>
      <c r="C209" s="2" t="s">
        <v>74</v>
      </c>
      <c r="D209" s="3">
        <v>43831.833333333336</v>
      </c>
      <c r="E209" t="s">
        <v>55</v>
      </c>
      <c r="F209" t="s">
        <v>10</v>
      </c>
      <c r="G209" t="s">
        <v>53</v>
      </c>
      <c r="H209" t="s">
        <v>98</v>
      </c>
      <c r="I209">
        <v>2</v>
      </c>
      <c r="J209" s="9">
        <v>0</v>
      </c>
      <c r="K209">
        <f t="shared" si="200"/>
        <v>2</v>
      </c>
      <c r="L209" t="str">
        <f t="shared" si="199"/>
        <v>Home Win</v>
      </c>
      <c r="M209">
        <f t="shared" si="201"/>
        <v>1</v>
      </c>
      <c r="N209">
        <f t="shared" si="202"/>
        <v>0</v>
      </c>
      <c r="O209" s="12" t="str">
        <f t="shared" si="203"/>
        <v>Arsenal Win</v>
      </c>
      <c r="P209" s="12" t="b">
        <f t="shared" si="204"/>
        <v>0</v>
      </c>
      <c r="Q209" s="12" t="b">
        <f t="shared" si="205"/>
        <v>0</v>
      </c>
      <c r="R209" s="12" t="b">
        <f t="shared" si="206"/>
        <v>0</v>
      </c>
      <c r="S209" s="12" t="b">
        <f t="shared" si="207"/>
        <v>0</v>
      </c>
      <c r="T209" s="12" t="str">
        <f t="shared" si="208"/>
        <v>Man Utd Lose</v>
      </c>
    </row>
    <row r="210" spans="1:20">
      <c r="A210" s="5" t="s">
        <v>576</v>
      </c>
      <c r="B210" t="s">
        <v>274</v>
      </c>
      <c r="C210" s="2" t="s">
        <v>74</v>
      </c>
      <c r="D210" s="3">
        <v>43832.833333333336</v>
      </c>
      <c r="E210" t="s">
        <v>18</v>
      </c>
      <c r="F210" t="s">
        <v>19</v>
      </c>
      <c r="G210" t="s">
        <v>38</v>
      </c>
      <c r="H210" t="s">
        <v>98</v>
      </c>
      <c r="I210">
        <v>2</v>
      </c>
      <c r="J210" s="9">
        <v>0</v>
      </c>
      <c r="K210">
        <f t="shared" si="200"/>
        <v>2</v>
      </c>
      <c r="L210" t="str">
        <f t="shared" si="199"/>
        <v>Home Win</v>
      </c>
      <c r="M210">
        <f t="shared" si="201"/>
        <v>1</v>
      </c>
      <c r="N210">
        <f t="shared" si="202"/>
        <v>0</v>
      </c>
      <c r="O210" s="12" t="str">
        <f t="shared" si="203"/>
        <v>Liverpool Win</v>
      </c>
      <c r="P210" s="12" t="b">
        <f t="shared" si="204"/>
        <v>0</v>
      </c>
      <c r="Q210" s="12" t="b">
        <f t="shared" si="205"/>
        <v>0</v>
      </c>
      <c r="R210" s="12" t="b">
        <f t="shared" si="206"/>
        <v>0</v>
      </c>
      <c r="S210" s="12" t="b">
        <f t="shared" si="207"/>
        <v>0</v>
      </c>
      <c r="T210" s="12" t="str">
        <f t="shared" si="208"/>
        <v>Sheffield Utd Lose</v>
      </c>
    </row>
    <row r="211" spans="1:20">
      <c r="A211" s="5" t="s">
        <v>576</v>
      </c>
      <c r="B211" t="s">
        <v>287</v>
      </c>
      <c r="C211" s="2" t="s">
        <v>80</v>
      </c>
      <c r="D211" s="3">
        <v>43840.833333333336</v>
      </c>
      <c r="E211" t="s">
        <v>37</v>
      </c>
      <c r="F211" t="s">
        <v>38</v>
      </c>
      <c r="G211" t="s">
        <v>24</v>
      </c>
      <c r="H211" t="s">
        <v>16</v>
      </c>
      <c r="I211">
        <v>1</v>
      </c>
      <c r="J211" s="9">
        <v>0</v>
      </c>
      <c r="K211">
        <f t="shared" si="200"/>
        <v>1</v>
      </c>
      <c r="L211" t="str">
        <f t="shared" si="199"/>
        <v>Home Win</v>
      </c>
      <c r="M211">
        <f t="shared" si="201"/>
        <v>1</v>
      </c>
      <c r="N211">
        <f t="shared" si="202"/>
        <v>0</v>
      </c>
      <c r="O211" s="12" t="str">
        <f t="shared" si="203"/>
        <v>Sheffield Utd Win</v>
      </c>
      <c r="P211" s="12" t="b">
        <f t="shared" si="204"/>
        <v>0</v>
      </c>
      <c r="Q211" s="12" t="b">
        <f t="shared" si="205"/>
        <v>0</v>
      </c>
      <c r="R211" s="12" t="b">
        <f t="shared" si="206"/>
        <v>0</v>
      </c>
      <c r="S211" s="12" t="b">
        <f t="shared" si="207"/>
        <v>0</v>
      </c>
      <c r="T211" s="12" t="str">
        <f t="shared" si="208"/>
        <v>West Ham Lose</v>
      </c>
    </row>
    <row r="212" spans="1:20">
      <c r="A212" s="5" t="s">
        <v>576</v>
      </c>
      <c r="B212" t="s">
        <v>290</v>
      </c>
      <c r="C212" s="2" t="s">
        <v>80</v>
      </c>
      <c r="D212" s="3">
        <v>43841.520833333336</v>
      </c>
      <c r="E212" t="s">
        <v>13</v>
      </c>
      <c r="F212" t="s">
        <v>14</v>
      </c>
      <c r="G212" t="s">
        <v>10</v>
      </c>
      <c r="H212" t="s">
        <v>84</v>
      </c>
      <c r="I212">
        <v>1</v>
      </c>
      <c r="J212" s="9">
        <v>1</v>
      </c>
      <c r="K212">
        <f t="shared" si="200"/>
        <v>2</v>
      </c>
      <c r="L212" t="str">
        <f t="shared" si="199"/>
        <v>Draw</v>
      </c>
      <c r="M212">
        <f t="shared" si="201"/>
        <v>0</v>
      </c>
      <c r="N212">
        <f t="shared" si="202"/>
        <v>0</v>
      </c>
      <c r="O212" s="12" t="b">
        <f t="shared" si="203"/>
        <v>0</v>
      </c>
      <c r="P212" s="12" t="b">
        <f t="shared" si="204"/>
        <v>0</v>
      </c>
      <c r="Q212" s="12" t="str">
        <f t="shared" si="205"/>
        <v>Crystal Palace Draw</v>
      </c>
      <c r="R212" s="12" t="str">
        <f t="shared" si="206"/>
        <v>Arsenal Draw</v>
      </c>
      <c r="S212" s="12" t="b">
        <f t="shared" si="207"/>
        <v>0</v>
      </c>
      <c r="T212" s="12" t="b">
        <f t="shared" si="208"/>
        <v>0</v>
      </c>
    </row>
    <row r="213" spans="1:20">
      <c r="A213" s="5" t="s">
        <v>576</v>
      </c>
      <c r="B213" t="s">
        <v>289</v>
      </c>
      <c r="C213" s="2" t="s">
        <v>80</v>
      </c>
      <c r="D213" s="3">
        <v>43841.625</v>
      </c>
      <c r="E213" t="s">
        <v>63</v>
      </c>
      <c r="F213" t="s">
        <v>43</v>
      </c>
      <c r="G213" t="s">
        <v>66</v>
      </c>
      <c r="H213" t="s">
        <v>158</v>
      </c>
      <c r="I213">
        <v>3</v>
      </c>
      <c r="J213" s="9">
        <v>0</v>
      </c>
      <c r="K213">
        <f t="shared" si="200"/>
        <v>3</v>
      </c>
      <c r="L213" t="str">
        <f t="shared" si="199"/>
        <v>Home Win</v>
      </c>
      <c r="M213">
        <f t="shared" si="201"/>
        <v>1</v>
      </c>
      <c r="N213">
        <f t="shared" si="202"/>
        <v>0</v>
      </c>
      <c r="O213" s="12" t="str">
        <f t="shared" si="203"/>
        <v>Chelsea Win</v>
      </c>
      <c r="P213" s="12" t="b">
        <f t="shared" si="204"/>
        <v>0</v>
      </c>
      <c r="Q213" s="12" t="b">
        <f t="shared" si="205"/>
        <v>0</v>
      </c>
      <c r="R213" s="12" t="b">
        <f t="shared" si="206"/>
        <v>0</v>
      </c>
      <c r="S213" s="12" t="b">
        <f t="shared" si="207"/>
        <v>0</v>
      </c>
      <c r="T213" s="12" t="str">
        <f t="shared" si="208"/>
        <v>Burnley Lose</v>
      </c>
    </row>
    <row r="214" spans="1:20">
      <c r="A214" s="5" t="s">
        <v>576</v>
      </c>
      <c r="B214" t="s">
        <v>283</v>
      </c>
      <c r="C214" s="2" t="s">
        <v>80</v>
      </c>
      <c r="D214" s="3">
        <v>43841.625</v>
      </c>
      <c r="E214" t="s">
        <v>47</v>
      </c>
      <c r="F214" t="s">
        <v>34</v>
      </c>
      <c r="G214" t="s">
        <v>42</v>
      </c>
      <c r="H214" t="s">
        <v>16</v>
      </c>
      <c r="I214">
        <v>1</v>
      </c>
      <c r="J214" s="9">
        <v>0</v>
      </c>
      <c r="K214">
        <f t="shared" si="200"/>
        <v>1</v>
      </c>
      <c r="L214" t="str">
        <f t="shared" si="199"/>
        <v>Home Win</v>
      </c>
      <c r="M214">
        <f t="shared" si="201"/>
        <v>1</v>
      </c>
      <c r="N214">
        <f t="shared" si="202"/>
        <v>0</v>
      </c>
      <c r="O214" s="12" t="str">
        <f t="shared" si="203"/>
        <v>Everton Win</v>
      </c>
      <c r="P214" s="12" t="b">
        <f t="shared" si="204"/>
        <v>0</v>
      </c>
      <c r="Q214" s="12" t="b">
        <f t="shared" si="205"/>
        <v>0</v>
      </c>
      <c r="R214" s="12" t="b">
        <f t="shared" si="206"/>
        <v>0</v>
      </c>
      <c r="S214" s="12" t="b">
        <f t="shared" si="207"/>
        <v>0</v>
      </c>
      <c r="T214" s="12" t="str">
        <f t="shared" si="208"/>
        <v>Brighton Lose</v>
      </c>
    </row>
    <row r="215" spans="1:20">
      <c r="A215" s="5" t="s">
        <v>576</v>
      </c>
      <c r="B215" t="s">
        <v>284</v>
      </c>
      <c r="C215" s="2" t="s">
        <v>80</v>
      </c>
      <c r="D215" s="3">
        <v>43841.625</v>
      </c>
      <c r="E215" t="s">
        <v>65</v>
      </c>
      <c r="F215" t="s">
        <v>30</v>
      </c>
      <c r="G215" t="s">
        <v>15</v>
      </c>
      <c r="H215" t="s">
        <v>77</v>
      </c>
      <c r="I215">
        <v>1</v>
      </c>
      <c r="J215" s="9">
        <v>2</v>
      </c>
      <c r="K215">
        <f t="shared" si="200"/>
        <v>3</v>
      </c>
      <c r="L215" t="str">
        <f t="shared" si="199"/>
        <v>Away Win</v>
      </c>
      <c r="M215">
        <f t="shared" si="201"/>
        <v>0</v>
      </c>
      <c r="N215">
        <f t="shared" si="202"/>
        <v>1</v>
      </c>
      <c r="O215" s="12" t="b">
        <f t="shared" si="203"/>
        <v>0</v>
      </c>
      <c r="P215" s="12" t="str">
        <f t="shared" si="204"/>
        <v>Leicester Lose</v>
      </c>
      <c r="Q215" s="12" t="b">
        <f t="shared" si="205"/>
        <v>0</v>
      </c>
      <c r="R215" s="12" t="b">
        <f t="shared" si="206"/>
        <v>0</v>
      </c>
      <c r="S215" s="12" t="str">
        <f t="shared" si="207"/>
        <v>Southampton Win</v>
      </c>
      <c r="T215" s="12" t="b">
        <f t="shared" si="208"/>
        <v>0</v>
      </c>
    </row>
    <row r="216" spans="1:20">
      <c r="A216" s="5" t="s">
        <v>576</v>
      </c>
      <c r="B216" t="s">
        <v>285</v>
      </c>
      <c r="C216" s="2" t="s">
        <v>80</v>
      </c>
      <c r="D216" s="3">
        <v>43841.625</v>
      </c>
      <c r="E216" t="s">
        <v>52</v>
      </c>
      <c r="F216" t="s">
        <v>53</v>
      </c>
      <c r="G216" t="s">
        <v>466</v>
      </c>
      <c r="H216" t="s">
        <v>88</v>
      </c>
      <c r="I216">
        <v>4</v>
      </c>
      <c r="J216" s="9">
        <v>0</v>
      </c>
      <c r="K216">
        <f t="shared" si="200"/>
        <v>4</v>
      </c>
      <c r="L216" t="str">
        <f t="shared" si="199"/>
        <v>Home Win</v>
      </c>
      <c r="M216">
        <f t="shared" si="201"/>
        <v>1</v>
      </c>
      <c r="N216">
        <f t="shared" si="202"/>
        <v>0</v>
      </c>
      <c r="O216" s="12" t="str">
        <f t="shared" si="203"/>
        <v>Man Utd Win</v>
      </c>
      <c r="P216" s="12" t="b">
        <f t="shared" si="204"/>
        <v>0</v>
      </c>
      <c r="Q216" s="12" t="b">
        <f t="shared" si="205"/>
        <v>0</v>
      </c>
      <c r="R216" s="12" t="b">
        <f t="shared" si="206"/>
        <v>0</v>
      </c>
      <c r="S216" s="12" t="b">
        <f t="shared" si="207"/>
        <v>0</v>
      </c>
      <c r="T216" s="12" t="str">
        <f t="shared" si="208"/>
        <v>Norwich Lose</v>
      </c>
    </row>
    <row r="217" spans="1:20">
      <c r="A217" s="5" t="s">
        <v>576</v>
      </c>
      <c r="B217" t="s">
        <v>292</v>
      </c>
      <c r="C217" s="2" t="s">
        <v>80</v>
      </c>
      <c r="D217" s="3">
        <v>43841.625</v>
      </c>
      <c r="E217" t="s">
        <v>72</v>
      </c>
      <c r="F217" t="s">
        <v>39</v>
      </c>
      <c r="G217" t="s">
        <v>25</v>
      </c>
      <c r="H217" t="s">
        <v>84</v>
      </c>
      <c r="I217">
        <v>1</v>
      </c>
      <c r="J217" s="9">
        <v>1</v>
      </c>
      <c r="K217">
        <f t="shared" si="200"/>
        <v>2</v>
      </c>
      <c r="L217" t="str">
        <f t="shared" si="199"/>
        <v>Draw</v>
      </c>
      <c r="M217">
        <f t="shared" si="201"/>
        <v>0</v>
      </c>
      <c r="N217">
        <f t="shared" si="202"/>
        <v>0</v>
      </c>
      <c r="O217" s="12" t="b">
        <f t="shared" si="203"/>
        <v>0</v>
      </c>
      <c r="P217" s="12" t="b">
        <f t="shared" si="204"/>
        <v>0</v>
      </c>
      <c r="Q217" s="12" t="str">
        <f t="shared" si="205"/>
        <v>Wolves Draw</v>
      </c>
      <c r="R217" s="12" t="str">
        <f t="shared" si="206"/>
        <v>Newcastle Draw</v>
      </c>
      <c r="S217" s="12" t="b">
        <f t="shared" si="207"/>
        <v>0</v>
      </c>
      <c r="T217" s="12" t="b">
        <f t="shared" si="208"/>
        <v>0</v>
      </c>
    </row>
    <row r="218" spans="1:20">
      <c r="A218" s="5" t="s">
        <v>576</v>
      </c>
      <c r="B218" t="s">
        <v>293</v>
      </c>
      <c r="C218" s="2" t="s">
        <v>80</v>
      </c>
      <c r="D218" s="3">
        <v>43841.729166666664</v>
      </c>
      <c r="E218" t="s">
        <v>32</v>
      </c>
      <c r="F218" t="s">
        <v>33</v>
      </c>
      <c r="G218" t="s">
        <v>19</v>
      </c>
      <c r="H218" t="s">
        <v>35</v>
      </c>
      <c r="I218">
        <v>0</v>
      </c>
      <c r="J218" s="9">
        <v>1</v>
      </c>
      <c r="K218">
        <f t="shared" si="200"/>
        <v>1</v>
      </c>
      <c r="L218" t="str">
        <f t="shared" si="199"/>
        <v>Away Win</v>
      </c>
      <c r="M218">
        <f t="shared" si="201"/>
        <v>0</v>
      </c>
      <c r="N218">
        <f t="shared" si="202"/>
        <v>1</v>
      </c>
      <c r="O218" s="12" t="b">
        <f t="shared" si="203"/>
        <v>0</v>
      </c>
      <c r="P218" s="12" t="str">
        <f t="shared" si="204"/>
        <v>Spurs Lose</v>
      </c>
      <c r="Q218" s="12" t="b">
        <f t="shared" si="205"/>
        <v>0</v>
      </c>
      <c r="R218" s="12" t="b">
        <f t="shared" si="206"/>
        <v>0</v>
      </c>
      <c r="S218" s="12" t="str">
        <f t="shared" si="207"/>
        <v>Liverpool Win</v>
      </c>
      <c r="T218" s="12" t="b">
        <f t="shared" si="208"/>
        <v>0</v>
      </c>
    </row>
    <row r="219" spans="1:20">
      <c r="A219" s="5" t="s">
        <v>576</v>
      </c>
      <c r="B219" t="s">
        <v>291</v>
      </c>
      <c r="C219" s="2" t="s">
        <v>80</v>
      </c>
      <c r="D219" s="3">
        <v>43842.583333333336</v>
      </c>
      <c r="E219" t="s">
        <v>471</v>
      </c>
      <c r="F219" t="s">
        <v>472</v>
      </c>
      <c r="G219" t="s">
        <v>464</v>
      </c>
      <c r="H219" t="s">
        <v>11</v>
      </c>
      <c r="I219">
        <v>0</v>
      </c>
      <c r="J219" s="9">
        <v>3</v>
      </c>
      <c r="K219">
        <f t="shared" si="200"/>
        <v>3</v>
      </c>
      <c r="L219" t="str">
        <f t="shared" si="199"/>
        <v>Away Win</v>
      </c>
      <c r="M219">
        <f t="shared" si="201"/>
        <v>0</v>
      </c>
      <c r="N219">
        <f t="shared" si="202"/>
        <v>1</v>
      </c>
      <c r="O219" s="12" t="b">
        <f t="shared" si="203"/>
        <v>0</v>
      </c>
      <c r="P219" s="12" t="str">
        <f t="shared" si="204"/>
        <v>Bournemouth Lose</v>
      </c>
      <c r="Q219" s="12" t="b">
        <f t="shared" si="205"/>
        <v>0</v>
      </c>
      <c r="R219" s="12" t="b">
        <f t="shared" si="206"/>
        <v>0</v>
      </c>
      <c r="S219" s="12" t="str">
        <f t="shared" si="207"/>
        <v>Watford Win</v>
      </c>
      <c r="T219" s="12" t="b">
        <f t="shared" si="208"/>
        <v>0</v>
      </c>
    </row>
    <row r="220" spans="1:20">
      <c r="A220" s="5" t="s">
        <v>576</v>
      </c>
      <c r="B220" t="s">
        <v>288</v>
      </c>
      <c r="C220" s="2" t="s">
        <v>80</v>
      </c>
      <c r="D220" s="3">
        <v>43842.6875</v>
      </c>
      <c r="E220" t="s">
        <v>69</v>
      </c>
      <c r="F220" t="s">
        <v>70</v>
      </c>
      <c r="G220" t="s">
        <v>73</v>
      </c>
      <c r="H220" t="s">
        <v>102</v>
      </c>
      <c r="I220">
        <v>1</v>
      </c>
      <c r="J220" s="9">
        <v>6</v>
      </c>
      <c r="K220">
        <f t="shared" si="200"/>
        <v>7</v>
      </c>
      <c r="L220" t="str">
        <f t="shared" si="199"/>
        <v>Away Win</v>
      </c>
      <c r="M220">
        <f t="shared" si="201"/>
        <v>0</v>
      </c>
      <c r="N220">
        <f t="shared" si="202"/>
        <v>1</v>
      </c>
      <c r="O220" s="12" t="b">
        <f t="shared" si="203"/>
        <v>0</v>
      </c>
      <c r="P220" s="12" t="str">
        <f t="shared" si="204"/>
        <v>Aston Villa Lose</v>
      </c>
      <c r="Q220" s="12" t="b">
        <f t="shared" si="205"/>
        <v>0</v>
      </c>
      <c r="R220" s="12" t="b">
        <f t="shared" si="206"/>
        <v>0</v>
      </c>
      <c r="S220" s="12" t="str">
        <f t="shared" si="207"/>
        <v>Man City Win</v>
      </c>
      <c r="T220" s="12" t="b">
        <f t="shared" si="208"/>
        <v>0</v>
      </c>
    </row>
    <row r="221" spans="1:20">
      <c r="A221" s="5" t="s">
        <v>576</v>
      </c>
      <c r="B221" t="s">
        <v>299</v>
      </c>
      <c r="C221" s="2" t="s">
        <v>76</v>
      </c>
      <c r="D221" s="3">
        <v>43848.520833333336</v>
      </c>
      <c r="E221" t="s">
        <v>463</v>
      </c>
      <c r="F221" t="s">
        <v>464</v>
      </c>
      <c r="G221" t="s">
        <v>33</v>
      </c>
      <c r="H221" t="s">
        <v>116</v>
      </c>
      <c r="I221">
        <v>0</v>
      </c>
      <c r="J221" s="9">
        <v>0</v>
      </c>
      <c r="K221">
        <f t="shared" si="200"/>
        <v>0</v>
      </c>
      <c r="L221" t="str">
        <f t="shared" si="199"/>
        <v>Draw</v>
      </c>
      <c r="M221">
        <f t="shared" si="201"/>
        <v>0</v>
      </c>
      <c r="N221">
        <f t="shared" si="202"/>
        <v>0</v>
      </c>
      <c r="O221" s="12" t="b">
        <f t="shared" si="203"/>
        <v>0</v>
      </c>
      <c r="P221" s="12" t="b">
        <f t="shared" si="204"/>
        <v>0</v>
      </c>
      <c r="Q221" s="12" t="str">
        <f t="shared" si="205"/>
        <v>Watford Draw</v>
      </c>
      <c r="R221" s="12" t="str">
        <f t="shared" si="206"/>
        <v>Spurs Draw</v>
      </c>
      <c r="S221" s="12" t="b">
        <f t="shared" si="207"/>
        <v>0</v>
      </c>
      <c r="T221" s="12" t="b">
        <f t="shared" si="208"/>
        <v>0</v>
      </c>
    </row>
    <row r="222" spans="1:20">
      <c r="A222" s="5" t="s">
        <v>576</v>
      </c>
      <c r="B222" t="s">
        <v>294</v>
      </c>
      <c r="C222" s="2" t="s">
        <v>76</v>
      </c>
      <c r="D222" s="3">
        <v>43848.625</v>
      </c>
      <c r="E222" t="s">
        <v>55</v>
      </c>
      <c r="F222" t="s">
        <v>10</v>
      </c>
      <c r="G222" t="s">
        <v>38</v>
      </c>
      <c r="H222" t="s">
        <v>84</v>
      </c>
      <c r="I222">
        <v>1</v>
      </c>
      <c r="J222" s="9">
        <v>1</v>
      </c>
      <c r="K222">
        <f t="shared" si="200"/>
        <v>2</v>
      </c>
      <c r="L222" t="str">
        <f t="shared" si="199"/>
        <v>Draw</v>
      </c>
      <c r="M222">
        <f t="shared" si="201"/>
        <v>0</v>
      </c>
      <c r="N222">
        <f t="shared" si="202"/>
        <v>0</v>
      </c>
      <c r="O222" s="12" t="b">
        <f t="shared" si="203"/>
        <v>0</v>
      </c>
      <c r="P222" s="12" t="b">
        <f t="shared" si="204"/>
        <v>0</v>
      </c>
      <c r="Q222" s="12" t="str">
        <f t="shared" si="205"/>
        <v>Arsenal Draw</v>
      </c>
      <c r="R222" s="12" t="str">
        <f t="shared" si="206"/>
        <v>Sheffield Utd Draw</v>
      </c>
      <c r="S222" s="12" t="b">
        <f t="shared" si="207"/>
        <v>0</v>
      </c>
      <c r="T222" s="12" t="b">
        <f t="shared" si="208"/>
        <v>0</v>
      </c>
    </row>
    <row r="223" spans="1:20">
      <c r="A223" s="5" t="s">
        <v>576</v>
      </c>
      <c r="B223" t="s">
        <v>295</v>
      </c>
      <c r="C223" s="2" t="s">
        <v>76</v>
      </c>
      <c r="D223" s="3">
        <v>43848.625</v>
      </c>
      <c r="E223" t="s">
        <v>41</v>
      </c>
      <c r="F223" t="s">
        <v>42</v>
      </c>
      <c r="G223" t="s">
        <v>70</v>
      </c>
      <c r="H223" t="s">
        <v>84</v>
      </c>
      <c r="I223">
        <v>1</v>
      </c>
      <c r="J223" s="9">
        <v>1</v>
      </c>
      <c r="K223">
        <f t="shared" si="200"/>
        <v>2</v>
      </c>
      <c r="L223" t="str">
        <f t="shared" si="199"/>
        <v>Draw</v>
      </c>
      <c r="M223">
        <f t="shared" si="201"/>
        <v>0</v>
      </c>
      <c r="N223">
        <f t="shared" si="202"/>
        <v>0</v>
      </c>
      <c r="O223" s="12" t="b">
        <f t="shared" si="203"/>
        <v>0</v>
      </c>
      <c r="P223" s="12" t="b">
        <f t="shared" si="204"/>
        <v>0</v>
      </c>
      <c r="Q223" s="12" t="str">
        <f t="shared" si="205"/>
        <v>Brighton Draw</v>
      </c>
      <c r="R223" s="12" t="str">
        <f t="shared" si="206"/>
        <v>Aston Villa Draw</v>
      </c>
      <c r="S223" s="12" t="b">
        <f t="shared" si="207"/>
        <v>0</v>
      </c>
      <c r="T223" s="12" t="b">
        <f t="shared" si="208"/>
        <v>0</v>
      </c>
    </row>
    <row r="224" spans="1:20">
      <c r="A224" s="5" t="s">
        <v>576</v>
      </c>
      <c r="B224" t="s">
        <v>301</v>
      </c>
      <c r="C224" s="2" t="s">
        <v>76</v>
      </c>
      <c r="D224" s="3">
        <v>43848.625</v>
      </c>
      <c r="E224" t="s">
        <v>86</v>
      </c>
      <c r="F224" t="s">
        <v>73</v>
      </c>
      <c r="G224" t="s">
        <v>14</v>
      </c>
      <c r="H224" t="s">
        <v>106</v>
      </c>
      <c r="I224">
        <v>2</v>
      </c>
      <c r="J224" s="9">
        <v>2</v>
      </c>
      <c r="K224">
        <f t="shared" si="200"/>
        <v>4</v>
      </c>
      <c r="L224" t="str">
        <f t="shared" si="199"/>
        <v>Draw</v>
      </c>
      <c r="M224">
        <f t="shared" si="201"/>
        <v>0</v>
      </c>
      <c r="N224">
        <f t="shared" si="202"/>
        <v>0</v>
      </c>
      <c r="O224" s="12" t="b">
        <f t="shared" si="203"/>
        <v>0</v>
      </c>
      <c r="P224" s="12" t="b">
        <f t="shared" si="204"/>
        <v>0</v>
      </c>
      <c r="Q224" s="12" t="str">
        <f t="shared" si="205"/>
        <v>Man City Draw</v>
      </c>
      <c r="R224" s="12" t="str">
        <f t="shared" si="206"/>
        <v>Crystal Palace Draw</v>
      </c>
      <c r="S224" s="12" t="b">
        <f t="shared" si="207"/>
        <v>0</v>
      </c>
      <c r="T224" s="12" t="b">
        <f t="shared" si="208"/>
        <v>0</v>
      </c>
    </row>
    <row r="225" spans="1:20">
      <c r="A225" s="5" t="s">
        <v>576</v>
      </c>
      <c r="B225" t="s">
        <v>296</v>
      </c>
      <c r="C225" s="2" t="s">
        <v>76</v>
      </c>
      <c r="D225" s="3">
        <v>43848.625</v>
      </c>
      <c r="E225" t="s">
        <v>465</v>
      </c>
      <c r="F225" t="s">
        <v>466</v>
      </c>
      <c r="G225" t="s">
        <v>472</v>
      </c>
      <c r="H225" t="s">
        <v>16</v>
      </c>
      <c r="I225">
        <v>1</v>
      </c>
      <c r="J225" s="9">
        <v>0</v>
      </c>
      <c r="K225">
        <f t="shared" si="200"/>
        <v>1</v>
      </c>
      <c r="L225" t="str">
        <f t="shared" si="199"/>
        <v>Home Win</v>
      </c>
      <c r="M225">
        <f t="shared" si="201"/>
        <v>1</v>
      </c>
      <c r="N225">
        <f t="shared" si="202"/>
        <v>0</v>
      </c>
      <c r="O225" s="12" t="str">
        <f t="shared" si="203"/>
        <v>Norwich Win</v>
      </c>
      <c r="P225" s="12" t="b">
        <f t="shared" si="204"/>
        <v>0</v>
      </c>
      <c r="Q225" s="12" t="b">
        <f t="shared" si="205"/>
        <v>0</v>
      </c>
      <c r="R225" s="12" t="b">
        <f t="shared" si="206"/>
        <v>0</v>
      </c>
      <c r="S225" s="12" t="b">
        <f t="shared" si="207"/>
        <v>0</v>
      </c>
      <c r="T225" s="12" t="str">
        <f t="shared" si="208"/>
        <v>Bournemouth Lose</v>
      </c>
    </row>
    <row r="226" spans="1:20">
      <c r="A226" s="5" t="s">
        <v>576</v>
      </c>
      <c r="B226" t="s">
        <v>302</v>
      </c>
      <c r="C226" s="2" t="s">
        <v>76</v>
      </c>
      <c r="D226" s="3">
        <v>43848.625</v>
      </c>
      <c r="E226" t="s">
        <v>58</v>
      </c>
      <c r="F226" t="s">
        <v>15</v>
      </c>
      <c r="G226" t="s">
        <v>39</v>
      </c>
      <c r="H226" t="s">
        <v>75</v>
      </c>
      <c r="I226">
        <v>2</v>
      </c>
      <c r="J226" s="9">
        <v>3</v>
      </c>
      <c r="K226">
        <f t="shared" si="200"/>
        <v>5</v>
      </c>
      <c r="L226" t="str">
        <f t="shared" si="199"/>
        <v>Away Win</v>
      </c>
      <c r="M226">
        <f t="shared" si="201"/>
        <v>0</v>
      </c>
      <c r="N226">
        <f t="shared" si="202"/>
        <v>1</v>
      </c>
      <c r="O226" s="12" t="b">
        <f t="shared" si="203"/>
        <v>0</v>
      </c>
      <c r="P226" s="12" t="str">
        <f t="shared" si="204"/>
        <v>Southampton Lose</v>
      </c>
      <c r="Q226" s="12" t="b">
        <f t="shared" si="205"/>
        <v>0</v>
      </c>
      <c r="R226" s="12" t="b">
        <f t="shared" si="206"/>
        <v>0</v>
      </c>
      <c r="S226" s="12" t="str">
        <f t="shared" si="207"/>
        <v>Wolves Win</v>
      </c>
      <c r="T226" s="12" t="b">
        <f t="shared" si="208"/>
        <v>0</v>
      </c>
    </row>
    <row r="227" spans="1:20">
      <c r="A227" s="5" t="s">
        <v>576</v>
      </c>
      <c r="B227" t="s">
        <v>300</v>
      </c>
      <c r="C227" s="2" t="s">
        <v>76</v>
      </c>
      <c r="D227" s="3">
        <v>43848.625</v>
      </c>
      <c r="E227" t="s">
        <v>23</v>
      </c>
      <c r="F227" t="s">
        <v>24</v>
      </c>
      <c r="G227" t="s">
        <v>34</v>
      </c>
      <c r="H227" t="s">
        <v>84</v>
      </c>
      <c r="I227">
        <v>1</v>
      </c>
      <c r="J227" s="9">
        <v>1</v>
      </c>
      <c r="K227">
        <f t="shared" si="200"/>
        <v>2</v>
      </c>
      <c r="L227" t="str">
        <f t="shared" si="199"/>
        <v>Draw</v>
      </c>
      <c r="M227">
        <f t="shared" si="201"/>
        <v>0</v>
      </c>
      <c r="N227">
        <f t="shared" si="202"/>
        <v>0</v>
      </c>
      <c r="O227" s="12" t="b">
        <f t="shared" si="203"/>
        <v>0</v>
      </c>
      <c r="P227" s="12" t="b">
        <f t="shared" si="204"/>
        <v>0</v>
      </c>
      <c r="Q227" s="12" t="str">
        <f t="shared" si="205"/>
        <v>West Ham Draw</v>
      </c>
      <c r="R227" s="12" t="str">
        <f t="shared" si="206"/>
        <v>Everton Draw</v>
      </c>
      <c r="S227" s="12" t="b">
        <f t="shared" si="207"/>
        <v>0</v>
      </c>
      <c r="T227" s="12" t="b">
        <f t="shared" si="208"/>
        <v>0</v>
      </c>
    </row>
    <row r="228" spans="1:20">
      <c r="A228" s="5" t="s">
        <v>576</v>
      </c>
      <c r="B228" t="s">
        <v>298</v>
      </c>
      <c r="C228" s="2" t="s">
        <v>76</v>
      </c>
      <c r="D228" s="3">
        <v>43848.729166666664</v>
      </c>
      <c r="E228" t="s">
        <v>61</v>
      </c>
      <c r="F228" t="s">
        <v>25</v>
      </c>
      <c r="G228" t="s">
        <v>43</v>
      </c>
      <c r="H228" t="s">
        <v>16</v>
      </c>
      <c r="I228">
        <v>1</v>
      </c>
      <c r="J228" s="9">
        <v>0</v>
      </c>
      <c r="K228">
        <f t="shared" si="200"/>
        <v>1</v>
      </c>
      <c r="L228" t="str">
        <f t="shared" si="199"/>
        <v>Home Win</v>
      </c>
      <c r="M228">
        <f t="shared" si="201"/>
        <v>1</v>
      </c>
      <c r="N228">
        <f t="shared" si="202"/>
        <v>0</v>
      </c>
      <c r="O228" s="12" t="str">
        <f t="shared" si="203"/>
        <v>Newcastle Win</v>
      </c>
      <c r="P228" s="12" t="b">
        <f t="shared" si="204"/>
        <v>0</v>
      </c>
      <c r="Q228" s="12" t="b">
        <f t="shared" si="205"/>
        <v>0</v>
      </c>
      <c r="R228" s="12" t="b">
        <f t="shared" si="206"/>
        <v>0</v>
      </c>
      <c r="S228" s="12" t="b">
        <f t="shared" si="207"/>
        <v>0</v>
      </c>
      <c r="T228" s="12" t="str">
        <f t="shared" si="208"/>
        <v>Chelsea Lose</v>
      </c>
    </row>
    <row r="229" spans="1:20">
      <c r="A229" s="5" t="s">
        <v>576</v>
      </c>
      <c r="B229" t="s">
        <v>297</v>
      </c>
      <c r="C229" s="2" t="s">
        <v>76</v>
      </c>
      <c r="D229" s="3">
        <v>43849.583333333336</v>
      </c>
      <c r="E229" t="s">
        <v>81</v>
      </c>
      <c r="F229" t="s">
        <v>66</v>
      </c>
      <c r="G229" t="s">
        <v>30</v>
      </c>
      <c r="H229" t="s">
        <v>56</v>
      </c>
      <c r="I229">
        <v>2</v>
      </c>
      <c r="J229" s="9">
        <v>1</v>
      </c>
      <c r="K229">
        <f t="shared" si="200"/>
        <v>3</v>
      </c>
      <c r="L229" t="str">
        <f t="shared" si="199"/>
        <v>Home Win</v>
      </c>
      <c r="M229">
        <f t="shared" si="201"/>
        <v>1</v>
      </c>
      <c r="N229">
        <f t="shared" si="202"/>
        <v>0</v>
      </c>
      <c r="O229" s="12" t="str">
        <f t="shared" si="203"/>
        <v>Burnley Win</v>
      </c>
      <c r="P229" s="12" t="b">
        <f t="shared" si="204"/>
        <v>0</v>
      </c>
      <c r="Q229" s="12" t="b">
        <f t="shared" si="205"/>
        <v>0</v>
      </c>
      <c r="R229" s="12" t="b">
        <f t="shared" si="206"/>
        <v>0</v>
      </c>
      <c r="S229" s="12" t="b">
        <f t="shared" si="207"/>
        <v>0</v>
      </c>
      <c r="T229" s="12" t="str">
        <f t="shared" si="208"/>
        <v>Leicester Lose</v>
      </c>
    </row>
    <row r="230" spans="1:20">
      <c r="A230" s="5" t="s">
        <v>576</v>
      </c>
      <c r="B230" t="s">
        <v>303</v>
      </c>
      <c r="C230" s="2" t="s">
        <v>76</v>
      </c>
      <c r="D230" s="3">
        <v>43849.6875</v>
      </c>
      <c r="E230" t="s">
        <v>18</v>
      </c>
      <c r="F230" t="s">
        <v>19</v>
      </c>
      <c r="G230" t="s">
        <v>53</v>
      </c>
      <c r="H230" t="s">
        <v>98</v>
      </c>
      <c r="I230">
        <v>2</v>
      </c>
      <c r="J230" s="9">
        <v>0</v>
      </c>
      <c r="K230">
        <f t="shared" si="200"/>
        <v>2</v>
      </c>
      <c r="L230" t="str">
        <f t="shared" si="199"/>
        <v>Home Win</v>
      </c>
      <c r="M230">
        <f t="shared" si="201"/>
        <v>1</v>
      </c>
      <c r="N230">
        <f t="shared" si="202"/>
        <v>0</v>
      </c>
      <c r="O230" s="12" t="str">
        <f t="shared" si="203"/>
        <v>Liverpool Win</v>
      </c>
      <c r="P230" s="12" t="b">
        <f t="shared" si="204"/>
        <v>0</v>
      </c>
      <c r="Q230" s="12" t="b">
        <f t="shared" si="205"/>
        <v>0</v>
      </c>
      <c r="R230" s="12" t="b">
        <f t="shared" si="206"/>
        <v>0</v>
      </c>
      <c r="S230" s="12" t="b">
        <f t="shared" si="207"/>
        <v>0</v>
      </c>
      <c r="T230" s="12" t="str">
        <f t="shared" si="208"/>
        <v>Man Utd Lose</v>
      </c>
    </row>
    <row r="231" spans="1:20">
      <c r="A231" s="5" t="s">
        <v>576</v>
      </c>
      <c r="B231" t="s">
        <v>310</v>
      </c>
      <c r="C231" s="2" t="s">
        <v>89</v>
      </c>
      <c r="D231" s="3">
        <v>43851.8125</v>
      </c>
      <c r="E231" t="s">
        <v>471</v>
      </c>
      <c r="F231" t="s">
        <v>472</v>
      </c>
      <c r="G231" t="s">
        <v>42</v>
      </c>
      <c r="H231" t="s">
        <v>91</v>
      </c>
      <c r="I231">
        <v>3</v>
      </c>
      <c r="J231" s="9">
        <v>1</v>
      </c>
      <c r="K231">
        <f t="shared" si="200"/>
        <v>4</v>
      </c>
      <c r="L231" t="str">
        <f t="shared" si="199"/>
        <v>Home Win</v>
      </c>
      <c r="M231">
        <f t="shared" si="201"/>
        <v>1</v>
      </c>
      <c r="N231">
        <f t="shared" si="202"/>
        <v>0</v>
      </c>
      <c r="O231" s="12" t="str">
        <f t="shared" si="203"/>
        <v>Bournemouth Win</v>
      </c>
      <c r="P231" s="12" t="b">
        <f t="shared" si="204"/>
        <v>0</v>
      </c>
      <c r="Q231" s="12" t="b">
        <f t="shared" si="205"/>
        <v>0</v>
      </c>
      <c r="R231" s="12" t="b">
        <f t="shared" si="206"/>
        <v>0</v>
      </c>
      <c r="S231" s="12" t="b">
        <f t="shared" si="207"/>
        <v>0</v>
      </c>
      <c r="T231" s="12" t="str">
        <f t="shared" si="208"/>
        <v>Brighton Lose</v>
      </c>
    </row>
    <row r="232" spans="1:20">
      <c r="A232" s="5" t="s">
        <v>576</v>
      </c>
      <c r="B232" t="s">
        <v>307</v>
      </c>
      <c r="C232" s="2" t="s">
        <v>89</v>
      </c>
      <c r="D232" s="3">
        <v>43851.8125</v>
      </c>
      <c r="E232" t="s">
        <v>69</v>
      </c>
      <c r="F232" t="s">
        <v>70</v>
      </c>
      <c r="G232" t="s">
        <v>464</v>
      </c>
      <c r="H232" t="s">
        <v>56</v>
      </c>
      <c r="I232">
        <v>2</v>
      </c>
      <c r="J232" s="9">
        <v>1</v>
      </c>
      <c r="K232">
        <f t="shared" si="200"/>
        <v>3</v>
      </c>
      <c r="L232" t="str">
        <f t="shared" si="199"/>
        <v>Home Win</v>
      </c>
      <c r="M232">
        <f t="shared" si="201"/>
        <v>1</v>
      </c>
      <c r="N232">
        <f t="shared" si="202"/>
        <v>0</v>
      </c>
      <c r="O232" s="12" t="str">
        <f t="shared" si="203"/>
        <v>Aston Villa Win</v>
      </c>
      <c r="P232" s="12" t="b">
        <f t="shared" si="204"/>
        <v>0</v>
      </c>
      <c r="Q232" s="12" t="b">
        <f t="shared" si="205"/>
        <v>0</v>
      </c>
      <c r="R232" s="12" t="b">
        <f t="shared" si="206"/>
        <v>0</v>
      </c>
      <c r="S232" s="12" t="b">
        <f t="shared" si="207"/>
        <v>0</v>
      </c>
      <c r="T232" s="12" t="str">
        <f t="shared" si="208"/>
        <v>Watford Lose</v>
      </c>
    </row>
    <row r="233" spans="1:20">
      <c r="A233" s="5" t="s">
        <v>576</v>
      </c>
      <c r="B233" t="s">
        <v>313</v>
      </c>
      <c r="C233" s="2" t="s">
        <v>89</v>
      </c>
      <c r="D233" s="3">
        <v>43851.8125</v>
      </c>
      <c r="E233" t="s">
        <v>47</v>
      </c>
      <c r="F233" t="s">
        <v>34</v>
      </c>
      <c r="G233" t="s">
        <v>25</v>
      </c>
      <c r="H233" t="s">
        <v>106</v>
      </c>
      <c r="I233">
        <v>2</v>
      </c>
      <c r="J233" s="9">
        <v>2</v>
      </c>
      <c r="K233">
        <f t="shared" si="200"/>
        <v>4</v>
      </c>
      <c r="L233" t="str">
        <f t="shared" si="199"/>
        <v>Draw</v>
      </c>
      <c r="M233">
        <f t="shared" si="201"/>
        <v>0</v>
      </c>
      <c r="N233">
        <f t="shared" si="202"/>
        <v>0</v>
      </c>
      <c r="O233" s="12" t="b">
        <f t="shared" si="203"/>
        <v>0</v>
      </c>
      <c r="P233" s="12" t="b">
        <f t="shared" si="204"/>
        <v>0</v>
      </c>
      <c r="Q233" s="12" t="str">
        <f t="shared" si="205"/>
        <v>Everton Draw</v>
      </c>
      <c r="R233" s="12" t="str">
        <f t="shared" si="206"/>
        <v>Newcastle Draw</v>
      </c>
      <c r="S233" s="12" t="b">
        <f t="shared" si="207"/>
        <v>0</v>
      </c>
      <c r="T233" s="12" t="b">
        <f t="shared" si="208"/>
        <v>0</v>
      </c>
    </row>
    <row r="234" spans="1:20">
      <c r="A234" s="5" t="s">
        <v>576</v>
      </c>
      <c r="B234" t="s">
        <v>311</v>
      </c>
      <c r="C234" s="2" t="s">
        <v>89</v>
      </c>
      <c r="D234" s="3">
        <v>43851.8125</v>
      </c>
      <c r="E234" t="s">
        <v>37</v>
      </c>
      <c r="F234" t="s">
        <v>38</v>
      </c>
      <c r="G234" t="s">
        <v>73</v>
      </c>
      <c r="H234" t="s">
        <v>35</v>
      </c>
      <c r="I234">
        <v>0</v>
      </c>
      <c r="J234" s="9">
        <v>1</v>
      </c>
      <c r="K234">
        <f t="shared" si="200"/>
        <v>1</v>
      </c>
      <c r="L234" t="str">
        <f t="shared" si="199"/>
        <v>Away Win</v>
      </c>
      <c r="M234">
        <f t="shared" si="201"/>
        <v>0</v>
      </c>
      <c r="N234">
        <f t="shared" si="202"/>
        <v>1</v>
      </c>
      <c r="O234" s="12" t="b">
        <f t="shared" si="203"/>
        <v>0</v>
      </c>
      <c r="P234" s="12" t="str">
        <f t="shared" si="204"/>
        <v>Sheffield Utd Lose</v>
      </c>
      <c r="Q234" s="12" t="b">
        <f t="shared" si="205"/>
        <v>0</v>
      </c>
      <c r="R234" s="12" t="b">
        <f t="shared" si="206"/>
        <v>0</v>
      </c>
      <c r="S234" s="12" t="str">
        <f t="shared" si="207"/>
        <v>Man City Win</v>
      </c>
      <c r="T234" s="12" t="b">
        <f t="shared" si="208"/>
        <v>0</v>
      </c>
    </row>
    <row r="235" spans="1:20">
      <c r="A235" s="5" t="s">
        <v>576</v>
      </c>
      <c r="B235" t="s">
        <v>312</v>
      </c>
      <c r="C235" s="2" t="s">
        <v>89</v>
      </c>
      <c r="D235" s="3">
        <v>43851.8125</v>
      </c>
      <c r="E235" t="s">
        <v>13</v>
      </c>
      <c r="F235" t="s">
        <v>14</v>
      </c>
      <c r="G235" t="s">
        <v>15</v>
      </c>
      <c r="H235" t="s">
        <v>26</v>
      </c>
      <c r="I235">
        <v>0</v>
      </c>
      <c r="J235" s="9">
        <v>2</v>
      </c>
      <c r="K235">
        <f t="shared" si="200"/>
        <v>2</v>
      </c>
      <c r="L235" t="str">
        <f t="shared" si="199"/>
        <v>Away Win</v>
      </c>
      <c r="M235">
        <f t="shared" si="201"/>
        <v>0</v>
      </c>
      <c r="N235">
        <f t="shared" si="202"/>
        <v>1</v>
      </c>
      <c r="O235" s="12" t="b">
        <f t="shared" si="203"/>
        <v>0</v>
      </c>
      <c r="P235" s="12" t="str">
        <f t="shared" si="204"/>
        <v>Crystal Palace Lose</v>
      </c>
      <c r="Q235" s="12" t="b">
        <f t="shared" si="205"/>
        <v>0</v>
      </c>
      <c r="R235" s="12" t="b">
        <f t="shared" si="206"/>
        <v>0</v>
      </c>
      <c r="S235" s="12" t="str">
        <f t="shared" si="207"/>
        <v>Southampton Win</v>
      </c>
      <c r="T235" s="12" t="b">
        <f t="shared" si="208"/>
        <v>0</v>
      </c>
    </row>
    <row r="236" spans="1:20">
      <c r="A236" s="5" t="s">
        <v>576</v>
      </c>
      <c r="B236" t="s">
        <v>308</v>
      </c>
      <c r="C236" s="2" t="s">
        <v>89</v>
      </c>
      <c r="D236" s="3">
        <v>43851.84375</v>
      </c>
      <c r="E236" t="s">
        <v>63</v>
      </c>
      <c r="F236" t="s">
        <v>43</v>
      </c>
      <c r="G236" t="s">
        <v>10</v>
      </c>
      <c r="H236" t="s">
        <v>106</v>
      </c>
      <c r="I236">
        <v>2</v>
      </c>
      <c r="J236" s="9">
        <v>2</v>
      </c>
      <c r="K236">
        <f t="shared" si="200"/>
        <v>4</v>
      </c>
      <c r="L236" t="str">
        <f t="shared" si="199"/>
        <v>Draw</v>
      </c>
      <c r="M236">
        <f t="shared" si="201"/>
        <v>0</v>
      </c>
      <c r="N236">
        <f t="shared" si="202"/>
        <v>0</v>
      </c>
      <c r="O236" s="12" t="b">
        <f t="shared" si="203"/>
        <v>0</v>
      </c>
      <c r="P236" s="12" t="b">
        <f t="shared" si="204"/>
        <v>0</v>
      </c>
      <c r="Q236" s="12" t="str">
        <f t="shared" si="205"/>
        <v>Chelsea Draw</v>
      </c>
      <c r="R236" s="12" t="str">
        <f t="shared" si="206"/>
        <v>Arsenal Draw</v>
      </c>
      <c r="S236" s="12" t="b">
        <f t="shared" si="207"/>
        <v>0</v>
      </c>
      <c r="T236" s="12" t="b">
        <f t="shared" si="208"/>
        <v>0</v>
      </c>
    </row>
    <row r="237" spans="1:20">
      <c r="A237" s="5" t="s">
        <v>576</v>
      </c>
      <c r="B237" t="s">
        <v>305</v>
      </c>
      <c r="C237" s="2" t="s">
        <v>89</v>
      </c>
      <c r="D237" s="3">
        <v>43852.8125</v>
      </c>
      <c r="E237" t="s">
        <v>65</v>
      </c>
      <c r="F237" t="s">
        <v>30</v>
      </c>
      <c r="G237" t="s">
        <v>24</v>
      </c>
      <c r="H237" t="s">
        <v>143</v>
      </c>
      <c r="I237">
        <v>4</v>
      </c>
      <c r="J237" s="9">
        <v>1</v>
      </c>
      <c r="K237">
        <f t="shared" si="200"/>
        <v>5</v>
      </c>
      <c r="L237" t="str">
        <f t="shared" si="199"/>
        <v>Home Win</v>
      </c>
      <c r="M237">
        <f t="shared" si="201"/>
        <v>1</v>
      </c>
      <c r="N237">
        <f t="shared" si="202"/>
        <v>0</v>
      </c>
      <c r="O237" s="12" t="str">
        <f t="shared" si="203"/>
        <v>Leicester Win</v>
      </c>
      <c r="P237" s="12" t="b">
        <f t="shared" si="204"/>
        <v>0</v>
      </c>
      <c r="Q237" s="12" t="b">
        <f t="shared" si="205"/>
        <v>0</v>
      </c>
      <c r="R237" s="12" t="b">
        <f t="shared" si="206"/>
        <v>0</v>
      </c>
      <c r="S237" s="12" t="b">
        <f t="shared" si="207"/>
        <v>0</v>
      </c>
      <c r="T237" s="12" t="str">
        <f t="shared" si="208"/>
        <v>West Ham Lose</v>
      </c>
    </row>
    <row r="238" spans="1:20">
      <c r="A238" s="5" t="s">
        <v>576</v>
      </c>
      <c r="B238" t="s">
        <v>309</v>
      </c>
      <c r="C238" s="2" t="s">
        <v>89</v>
      </c>
      <c r="D238" s="3">
        <v>43852.8125</v>
      </c>
      <c r="E238" t="s">
        <v>32</v>
      </c>
      <c r="F238" t="s">
        <v>33</v>
      </c>
      <c r="G238" t="s">
        <v>466</v>
      </c>
      <c r="H238" t="s">
        <v>56</v>
      </c>
      <c r="I238">
        <v>2</v>
      </c>
      <c r="J238" s="9">
        <v>1</v>
      </c>
      <c r="K238">
        <f t="shared" si="200"/>
        <v>3</v>
      </c>
      <c r="L238" t="str">
        <f t="shared" si="199"/>
        <v>Home Win</v>
      </c>
      <c r="M238">
        <f t="shared" si="201"/>
        <v>1</v>
      </c>
      <c r="N238">
        <f t="shared" si="202"/>
        <v>0</v>
      </c>
      <c r="O238" s="12" t="str">
        <f t="shared" si="203"/>
        <v>Spurs Win</v>
      </c>
      <c r="P238" s="12" t="b">
        <f t="shared" si="204"/>
        <v>0</v>
      </c>
      <c r="Q238" s="12" t="b">
        <f t="shared" si="205"/>
        <v>0</v>
      </c>
      <c r="R238" s="12" t="b">
        <f t="shared" si="206"/>
        <v>0</v>
      </c>
      <c r="S238" s="12" t="b">
        <f t="shared" si="207"/>
        <v>0</v>
      </c>
      <c r="T238" s="12" t="str">
        <f t="shared" si="208"/>
        <v>Norwich Lose</v>
      </c>
    </row>
    <row r="239" spans="1:20">
      <c r="A239" s="5" t="s">
        <v>576</v>
      </c>
      <c r="B239" t="s">
        <v>306</v>
      </c>
      <c r="C239" s="2" t="s">
        <v>89</v>
      </c>
      <c r="D239" s="3">
        <v>43852.84375</v>
      </c>
      <c r="E239" t="s">
        <v>52</v>
      </c>
      <c r="F239" t="s">
        <v>53</v>
      </c>
      <c r="G239" t="s">
        <v>66</v>
      </c>
      <c r="H239" t="s">
        <v>26</v>
      </c>
      <c r="I239">
        <v>0</v>
      </c>
      <c r="J239" s="9">
        <v>2</v>
      </c>
      <c r="K239">
        <f t="shared" si="200"/>
        <v>2</v>
      </c>
      <c r="L239" t="str">
        <f t="shared" si="199"/>
        <v>Away Win</v>
      </c>
      <c r="M239">
        <f t="shared" si="201"/>
        <v>0</v>
      </c>
      <c r="N239">
        <f t="shared" si="202"/>
        <v>1</v>
      </c>
      <c r="O239" s="12" t="b">
        <f t="shared" si="203"/>
        <v>0</v>
      </c>
      <c r="P239" s="12" t="str">
        <f t="shared" si="204"/>
        <v>Man Utd Lose</v>
      </c>
      <c r="Q239" s="12" t="b">
        <f t="shared" si="205"/>
        <v>0</v>
      </c>
      <c r="R239" s="12" t="b">
        <f t="shared" si="206"/>
        <v>0</v>
      </c>
      <c r="S239" s="12" t="str">
        <f t="shared" si="207"/>
        <v>Burnley Win</v>
      </c>
      <c r="T239" s="12" t="b">
        <f t="shared" si="208"/>
        <v>0</v>
      </c>
    </row>
    <row r="240" spans="1:20">
      <c r="A240" s="5" t="s">
        <v>576</v>
      </c>
      <c r="B240" t="s">
        <v>304</v>
      </c>
      <c r="C240" s="2" t="s">
        <v>89</v>
      </c>
      <c r="D240" s="3">
        <v>43853.833333333336</v>
      </c>
      <c r="E240" t="s">
        <v>72</v>
      </c>
      <c r="F240" t="s">
        <v>39</v>
      </c>
      <c r="G240" t="s">
        <v>19</v>
      </c>
      <c r="H240" t="s">
        <v>77</v>
      </c>
      <c r="I240">
        <v>1</v>
      </c>
      <c r="J240" s="9">
        <v>2</v>
      </c>
      <c r="K240">
        <f t="shared" si="200"/>
        <v>3</v>
      </c>
      <c r="L240" t="str">
        <f t="shared" si="199"/>
        <v>Away Win</v>
      </c>
      <c r="M240">
        <f t="shared" si="201"/>
        <v>0</v>
      </c>
      <c r="N240">
        <f t="shared" si="202"/>
        <v>1</v>
      </c>
      <c r="O240" s="12" t="b">
        <f t="shared" si="203"/>
        <v>0</v>
      </c>
      <c r="P240" s="12" t="str">
        <f t="shared" si="204"/>
        <v>Wolves Lose</v>
      </c>
      <c r="Q240" s="12" t="b">
        <f t="shared" si="205"/>
        <v>0</v>
      </c>
      <c r="R240" s="12" t="b">
        <f t="shared" si="206"/>
        <v>0</v>
      </c>
      <c r="S240" s="12" t="str">
        <f t="shared" si="207"/>
        <v>Liverpool Win</v>
      </c>
      <c r="T240" s="12" t="b">
        <f t="shared" si="208"/>
        <v>0</v>
      </c>
    </row>
    <row r="241" spans="1:20">
      <c r="A241" s="5" t="s">
        <v>576</v>
      </c>
      <c r="B241" t="s">
        <v>245</v>
      </c>
      <c r="C241" s="2" t="s">
        <v>90</v>
      </c>
      <c r="D241" s="3">
        <v>43859.822916666664</v>
      </c>
      <c r="E241" t="s">
        <v>23</v>
      </c>
      <c r="F241" t="s">
        <v>24</v>
      </c>
      <c r="G241" t="s">
        <v>19</v>
      </c>
      <c r="H241" t="s">
        <v>26</v>
      </c>
      <c r="I241">
        <v>0</v>
      </c>
      <c r="J241" s="9">
        <v>2</v>
      </c>
      <c r="K241">
        <f t="shared" si="200"/>
        <v>2</v>
      </c>
      <c r="L241" t="str">
        <f t="shared" si="199"/>
        <v>Away Win</v>
      </c>
      <c r="M241">
        <f t="shared" si="201"/>
        <v>0</v>
      </c>
      <c r="N241">
        <f t="shared" si="202"/>
        <v>1</v>
      </c>
      <c r="O241" s="12" t="b">
        <f t="shared" si="203"/>
        <v>0</v>
      </c>
      <c r="P241" s="12" t="str">
        <f t="shared" si="204"/>
        <v>West Ham Lose</v>
      </c>
      <c r="Q241" s="12" t="b">
        <f t="shared" si="205"/>
        <v>0</v>
      </c>
      <c r="R241" s="12" t="b">
        <f t="shared" si="206"/>
        <v>0</v>
      </c>
      <c r="S241" s="12" t="str">
        <f t="shared" si="207"/>
        <v>Liverpool Win</v>
      </c>
      <c r="T241" s="12" t="b">
        <f t="shared" si="208"/>
        <v>0</v>
      </c>
    </row>
    <row r="242" spans="1:20">
      <c r="A242" s="5" t="s">
        <v>576</v>
      </c>
      <c r="B242" t="s">
        <v>318</v>
      </c>
      <c r="C242" s="2" t="s">
        <v>90</v>
      </c>
      <c r="D242" s="3">
        <v>43862.520833333336</v>
      </c>
      <c r="E242" t="s">
        <v>65</v>
      </c>
      <c r="F242" t="s">
        <v>30</v>
      </c>
      <c r="G242" t="s">
        <v>43</v>
      </c>
      <c r="H242" t="s">
        <v>106</v>
      </c>
      <c r="I242">
        <v>2</v>
      </c>
      <c r="J242" s="9">
        <v>2</v>
      </c>
      <c r="K242">
        <f t="shared" si="200"/>
        <v>4</v>
      </c>
      <c r="L242" t="str">
        <f t="shared" si="199"/>
        <v>Draw</v>
      </c>
      <c r="M242">
        <f t="shared" si="201"/>
        <v>0</v>
      </c>
      <c r="N242">
        <f t="shared" si="202"/>
        <v>0</v>
      </c>
      <c r="O242" s="12" t="b">
        <f t="shared" si="203"/>
        <v>0</v>
      </c>
      <c r="P242" s="12" t="b">
        <f t="shared" si="204"/>
        <v>0</v>
      </c>
      <c r="Q242" s="12" t="str">
        <f t="shared" si="205"/>
        <v>Leicester Draw</v>
      </c>
      <c r="R242" s="12" t="str">
        <f t="shared" si="206"/>
        <v>Chelsea Draw</v>
      </c>
      <c r="S242" s="12" t="b">
        <f t="shared" si="207"/>
        <v>0</v>
      </c>
      <c r="T242" s="12" t="b">
        <f t="shared" si="208"/>
        <v>0</v>
      </c>
    </row>
    <row r="243" spans="1:20">
      <c r="A243" s="5" t="s">
        <v>576</v>
      </c>
      <c r="B243" t="s">
        <v>323</v>
      </c>
      <c r="C243" s="2" t="s">
        <v>90</v>
      </c>
      <c r="D243" s="3">
        <v>43862.625</v>
      </c>
      <c r="E243" t="s">
        <v>471</v>
      </c>
      <c r="F243" t="s">
        <v>472</v>
      </c>
      <c r="G243" t="s">
        <v>70</v>
      </c>
      <c r="H243" t="s">
        <v>56</v>
      </c>
      <c r="I243">
        <v>2</v>
      </c>
      <c r="J243" s="9">
        <v>1</v>
      </c>
      <c r="K243">
        <f t="shared" si="200"/>
        <v>3</v>
      </c>
      <c r="L243" t="str">
        <f t="shared" si="199"/>
        <v>Home Win</v>
      </c>
      <c r="M243">
        <f t="shared" si="201"/>
        <v>1</v>
      </c>
      <c r="N243">
        <f t="shared" si="202"/>
        <v>0</v>
      </c>
      <c r="O243" s="12" t="str">
        <f t="shared" si="203"/>
        <v>Bournemouth Win</v>
      </c>
      <c r="P243" s="12" t="b">
        <f t="shared" si="204"/>
        <v>0</v>
      </c>
      <c r="Q243" s="12" t="b">
        <f t="shared" si="205"/>
        <v>0</v>
      </c>
      <c r="R243" s="12" t="b">
        <f t="shared" si="206"/>
        <v>0</v>
      </c>
      <c r="S243" s="12" t="b">
        <f t="shared" si="207"/>
        <v>0</v>
      </c>
      <c r="T243" s="12" t="str">
        <f t="shared" si="208"/>
        <v>Aston Villa Lose</v>
      </c>
    </row>
    <row r="244" spans="1:20">
      <c r="A244" s="5" t="s">
        <v>576</v>
      </c>
      <c r="B244" t="s">
        <v>325</v>
      </c>
      <c r="C244" s="2" t="s">
        <v>90</v>
      </c>
      <c r="D244" s="3">
        <v>43862.625</v>
      </c>
      <c r="E244" t="s">
        <v>13</v>
      </c>
      <c r="F244" t="s">
        <v>14</v>
      </c>
      <c r="G244" t="s">
        <v>38</v>
      </c>
      <c r="H244" t="s">
        <v>35</v>
      </c>
      <c r="I244">
        <v>0</v>
      </c>
      <c r="J244" s="9">
        <v>1</v>
      </c>
      <c r="K244">
        <f t="shared" si="200"/>
        <v>1</v>
      </c>
      <c r="L244" t="str">
        <f t="shared" si="199"/>
        <v>Away Win</v>
      </c>
      <c r="M244">
        <f t="shared" si="201"/>
        <v>0</v>
      </c>
      <c r="N244">
        <f t="shared" si="202"/>
        <v>1</v>
      </c>
      <c r="O244" s="12" t="b">
        <f t="shared" si="203"/>
        <v>0</v>
      </c>
      <c r="P244" s="12" t="str">
        <f t="shared" si="204"/>
        <v>Crystal Palace Lose</v>
      </c>
      <c r="Q244" s="12" t="b">
        <f t="shared" si="205"/>
        <v>0</v>
      </c>
      <c r="R244" s="12" t="b">
        <f t="shared" si="206"/>
        <v>0</v>
      </c>
      <c r="S244" s="12" t="str">
        <f t="shared" si="207"/>
        <v>Sheffield Utd Win</v>
      </c>
      <c r="T244" s="12" t="b">
        <f t="shared" si="208"/>
        <v>0</v>
      </c>
    </row>
    <row r="245" spans="1:20">
      <c r="A245" s="5" t="s">
        <v>576</v>
      </c>
      <c r="B245" t="s">
        <v>320</v>
      </c>
      <c r="C245" s="2" t="s">
        <v>90</v>
      </c>
      <c r="D245" s="3">
        <v>43862.625</v>
      </c>
      <c r="E245" t="s">
        <v>18</v>
      </c>
      <c r="F245" t="s">
        <v>19</v>
      </c>
      <c r="G245" t="s">
        <v>15</v>
      </c>
      <c r="H245" t="s">
        <v>88</v>
      </c>
      <c r="I245">
        <v>4</v>
      </c>
      <c r="J245" s="9">
        <v>0</v>
      </c>
      <c r="K245">
        <f t="shared" si="200"/>
        <v>4</v>
      </c>
      <c r="L245" t="str">
        <f t="shared" si="199"/>
        <v>Home Win</v>
      </c>
      <c r="M245">
        <f t="shared" si="201"/>
        <v>1</v>
      </c>
      <c r="N245">
        <f t="shared" si="202"/>
        <v>0</v>
      </c>
      <c r="O245" s="12" t="str">
        <f t="shared" si="203"/>
        <v>Liverpool Win</v>
      </c>
      <c r="P245" s="12" t="b">
        <f t="shared" si="204"/>
        <v>0</v>
      </c>
      <c r="Q245" s="12" t="b">
        <f t="shared" si="205"/>
        <v>0</v>
      </c>
      <c r="R245" s="12" t="b">
        <f t="shared" si="206"/>
        <v>0</v>
      </c>
      <c r="S245" s="12" t="b">
        <f t="shared" si="207"/>
        <v>0</v>
      </c>
      <c r="T245" s="12" t="str">
        <f t="shared" si="208"/>
        <v>Southampton Lose</v>
      </c>
    </row>
    <row r="246" spans="1:20">
      <c r="A246" s="5" t="s">
        <v>576</v>
      </c>
      <c r="B246" t="s">
        <v>324</v>
      </c>
      <c r="C246" s="2" t="s">
        <v>90</v>
      </c>
      <c r="D246" s="3">
        <v>43862.625</v>
      </c>
      <c r="E246" t="s">
        <v>61</v>
      </c>
      <c r="F246" t="s">
        <v>25</v>
      </c>
      <c r="G246" t="s">
        <v>466</v>
      </c>
      <c r="H246" t="s">
        <v>116</v>
      </c>
      <c r="I246">
        <v>0</v>
      </c>
      <c r="J246" s="9">
        <v>0</v>
      </c>
      <c r="K246">
        <f t="shared" si="200"/>
        <v>0</v>
      </c>
      <c r="L246" t="str">
        <f t="shared" si="199"/>
        <v>Draw</v>
      </c>
      <c r="M246">
        <f t="shared" si="201"/>
        <v>0</v>
      </c>
      <c r="N246">
        <f t="shared" si="202"/>
        <v>0</v>
      </c>
      <c r="O246" s="12" t="b">
        <f t="shared" si="203"/>
        <v>0</v>
      </c>
      <c r="P246" s="12" t="b">
        <f t="shared" si="204"/>
        <v>0</v>
      </c>
      <c r="Q246" s="12" t="str">
        <f t="shared" si="205"/>
        <v>Newcastle Draw</v>
      </c>
      <c r="R246" s="12" t="str">
        <f t="shared" si="206"/>
        <v>Norwich Draw</v>
      </c>
      <c r="S246" s="12" t="b">
        <f t="shared" si="207"/>
        <v>0</v>
      </c>
      <c r="T246" s="12" t="b">
        <f t="shared" si="208"/>
        <v>0</v>
      </c>
    </row>
    <row r="247" spans="1:20">
      <c r="A247" s="5" t="s">
        <v>576</v>
      </c>
      <c r="B247" t="s">
        <v>321</v>
      </c>
      <c r="C247" s="2" t="s">
        <v>90</v>
      </c>
      <c r="D247" s="3">
        <v>43862.625</v>
      </c>
      <c r="E247" t="s">
        <v>463</v>
      </c>
      <c r="F247" t="s">
        <v>464</v>
      </c>
      <c r="G247" t="s">
        <v>34</v>
      </c>
      <c r="H247" t="s">
        <v>75</v>
      </c>
      <c r="I247">
        <v>2</v>
      </c>
      <c r="J247" s="9">
        <v>3</v>
      </c>
      <c r="K247">
        <f t="shared" si="200"/>
        <v>5</v>
      </c>
      <c r="L247" t="str">
        <f t="shared" si="199"/>
        <v>Away Win</v>
      </c>
      <c r="M247">
        <f t="shared" si="201"/>
        <v>0</v>
      </c>
      <c r="N247">
        <f t="shared" si="202"/>
        <v>1</v>
      </c>
      <c r="O247" s="12" t="b">
        <f t="shared" si="203"/>
        <v>0</v>
      </c>
      <c r="P247" s="12" t="str">
        <f t="shared" si="204"/>
        <v>Watford Lose</v>
      </c>
      <c r="Q247" s="12" t="b">
        <f t="shared" si="205"/>
        <v>0</v>
      </c>
      <c r="R247" s="12" t="b">
        <f t="shared" si="206"/>
        <v>0</v>
      </c>
      <c r="S247" s="12" t="str">
        <f t="shared" si="207"/>
        <v>Everton Win</v>
      </c>
      <c r="T247" s="12" t="b">
        <f t="shared" si="208"/>
        <v>0</v>
      </c>
    </row>
    <row r="248" spans="1:20">
      <c r="A248" s="5" t="s">
        <v>576</v>
      </c>
      <c r="B248" t="s">
        <v>316</v>
      </c>
      <c r="C248" s="2" t="s">
        <v>90</v>
      </c>
      <c r="D248" s="3">
        <v>43862.625</v>
      </c>
      <c r="E248" t="s">
        <v>23</v>
      </c>
      <c r="F248" t="s">
        <v>24</v>
      </c>
      <c r="G248" t="s">
        <v>42</v>
      </c>
      <c r="H248" t="s">
        <v>79</v>
      </c>
      <c r="I248">
        <v>3</v>
      </c>
      <c r="J248" s="9">
        <v>3</v>
      </c>
      <c r="K248">
        <f t="shared" si="200"/>
        <v>6</v>
      </c>
      <c r="L248" t="str">
        <f t="shared" si="199"/>
        <v>Draw</v>
      </c>
      <c r="M248">
        <f t="shared" si="201"/>
        <v>0</v>
      </c>
      <c r="N248">
        <f t="shared" si="202"/>
        <v>0</v>
      </c>
      <c r="O248" s="12" t="b">
        <f t="shared" si="203"/>
        <v>0</v>
      </c>
      <c r="P248" s="12" t="b">
        <f t="shared" si="204"/>
        <v>0</v>
      </c>
      <c r="Q248" s="12" t="str">
        <f t="shared" si="205"/>
        <v>West Ham Draw</v>
      </c>
      <c r="R248" s="12" t="str">
        <f t="shared" si="206"/>
        <v>Brighton Draw</v>
      </c>
      <c r="S248" s="12" t="b">
        <f t="shared" si="207"/>
        <v>0</v>
      </c>
      <c r="T248" s="12" t="b">
        <f t="shared" si="208"/>
        <v>0</v>
      </c>
    </row>
    <row r="249" spans="1:20">
      <c r="A249" s="5" t="s">
        <v>576</v>
      </c>
      <c r="B249" t="s">
        <v>319</v>
      </c>
      <c r="C249" s="2" t="s">
        <v>90</v>
      </c>
      <c r="D249" s="3">
        <v>43862.729166666664</v>
      </c>
      <c r="E249" t="s">
        <v>52</v>
      </c>
      <c r="F249" t="s">
        <v>53</v>
      </c>
      <c r="G249" t="s">
        <v>39</v>
      </c>
      <c r="H249" t="s">
        <v>116</v>
      </c>
      <c r="I249">
        <v>0</v>
      </c>
      <c r="J249" s="9">
        <v>0</v>
      </c>
      <c r="K249">
        <f t="shared" si="200"/>
        <v>0</v>
      </c>
      <c r="L249" t="str">
        <f t="shared" si="199"/>
        <v>Draw</v>
      </c>
      <c r="M249">
        <f t="shared" si="201"/>
        <v>0</v>
      </c>
      <c r="N249">
        <f t="shared" si="202"/>
        <v>0</v>
      </c>
      <c r="O249" s="12" t="b">
        <f t="shared" si="203"/>
        <v>0</v>
      </c>
      <c r="P249" s="12" t="b">
        <f t="shared" si="204"/>
        <v>0</v>
      </c>
      <c r="Q249" s="12" t="str">
        <f t="shared" si="205"/>
        <v>Man Utd Draw</v>
      </c>
      <c r="R249" s="12" t="str">
        <f t="shared" si="206"/>
        <v>Wolves Draw</v>
      </c>
      <c r="S249" s="12" t="b">
        <f t="shared" si="207"/>
        <v>0</v>
      </c>
      <c r="T249" s="12" t="b">
        <f t="shared" si="208"/>
        <v>0</v>
      </c>
    </row>
    <row r="250" spans="1:20">
      <c r="A250" s="5" t="s">
        <v>576</v>
      </c>
      <c r="B250" t="s">
        <v>322</v>
      </c>
      <c r="C250" s="2" t="s">
        <v>90</v>
      </c>
      <c r="D250" s="3">
        <v>43863.583333333336</v>
      </c>
      <c r="E250" t="s">
        <v>81</v>
      </c>
      <c r="F250" t="s">
        <v>66</v>
      </c>
      <c r="G250" t="s">
        <v>10</v>
      </c>
      <c r="H250" t="s">
        <v>116</v>
      </c>
      <c r="I250">
        <v>0</v>
      </c>
      <c r="J250" s="9">
        <v>0</v>
      </c>
      <c r="K250">
        <f t="shared" si="200"/>
        <v>0</v>
      </c>
      <c r="L250" t="str">
        <f t="shared" si="199"/>
        <v>Draw</v>
      </c>
      <c r="M250">
        <f t="shared" si="201"/>
        <v>0</v>
      </c>
      <c r="N250">
        <f t="shared" si="202"/>
        <v>0</v>
      </c>
      <c r="O250" s="12" t="b">
        <f t="shared" si="203"/>
        <v>0</v>
      </c>
      <c r="P250" s="12" t="b">
        <f t="shared" si="204"/>
        <v>0</v>
      </c>
      <c r="Q250" s="12" t="str">
        <f t="shared" si="205"/>
        <v>Burnley Draw</v>
      </c>
      <c r="R250" s="12" t="str">
        <f t="shared" si="206"/>
        <v>Arsenal Draw</v>
      </c>
      <c r="S250" s="12" t="b">
        <f t="shared" si="207"/>
        <v>0</v>
      </c>
      <c r="T250" s="12" t="b">
        <f t="shared" si="208"/>
        <v>0</v>
      </c>
    </row>
    <row r="251" spans="1:20">
      <c r="A251" s="5" t="s">
        <v>576</v>
      </c>
      <c r="B251" t="s">
        <v>317</v>
      </c>
      <c r="C251" s="2" t="s">
        <v>90</v>
      </c>
      <c r="D251" s="3">
        <v>43863.6875</v>
      </c>
      <c r="E251" t="s">
        <v>32</v>
      </c>
      <c r="F251" t="s">
        <v>33</v>
      </c>
      <c r="G251" t="s">
        <v>73</v>
      </c>
      <c r="H251" t="s">
        <v>98</v>
      </c>
      <c r="I251">
        <v>2</v>
      </c>
      <c r="J251" s="9">
        <v>0</v>
      </c>
      <c r="K251">
        <f t="shared" si="200"/>
        <v>2</v>
      </c>
      <c r="L251" t="str">
        <f t="shared" si="199"/>
        <v>Home Win</v>
      </c>
      <c r="M251">
        <f t="shared" si="201"/>
        <v>1</v>
      </c>
      <c r="N251">
        <f t="shared" si="202"/>
        <v>0</v>
      </c>
      <c r="O251" s="12" t="str">
        <f t="shared" si="203"/>
        <v>Spurs Win</v>
      </c>
      <c r="P251" s="12" t="b">
        <f t="shared" si="204"/>
        <v>0</v>
      </c>
      <c r="Q251" s="12" t="b">
        <f t="shared" si="205"/>
        <v>0</v>
      </c>
      <c r="R251" s="12" t="b">
        <f t="shared" si="206"/>
        <v>0</v>
      </c>
      <c r="S251" s="12" t="b">
        <f t="shared" si="207"/>
        <v>0</v>
      </c>
      <c r="T251" s="12" t="str">
        <f t="shared" si="208"/>
        <v>Man City Lose</v>
      </c>
    </row>
    <row r="252" spans="1:20">
      <c r="A252" s="5" t="s">
        <v>576</v>
      </c>
      <c r="B252" t="s">
        <v>332</v>
      </c>
      <c r="C252" s="2" t="s">
        <v>85</v>
      </c>
      <c r="D252" s="3">
        <v>43869.520833333336</v>
      </c>
      <c r="E252" t="s">
        <v>47</v>
      </c>
      <c r="F252" t="s">
        <v>34</v>
      </c>
      <c r="G252" t="s">
        <v>14</v>
      </c>
      <c r="H252" t="s">
        <v>91</v>
      </c>
      <c r="I252">
        <v>3</v>
      </c>
      <c r="J252" s="9">
        <v>1</v>
      </c>
      <c r="K252">
        <f t="shared" si="200"/>
        <v>4</v>
      </c>
      <c r="L252" t="str">
        <f t="shared" si="199"/>
        <v>Home Win</v>
      </c>
      <c r="M252">
        <f t="shared" si="201"/>
        <v>1</v>
      </c>
      <c r="N252">
        <f t="shared" si="202"/>
        <v>0</v>
      </c>
      <c r="O252" s="12" t="str">
        <f t="shared" si="203"/>
        <v>Everton Win</v>
      </c>
      <c r="P252" s="12" t="b">
        <f t="shared" si="204"/>
        <v>0</v>
      </c>
      <c r="Q252" s="12" t="b">
        <f t="shared" si="205"/>
        <v>0</v>
      </c>
      <c r="R252" s="12" t="b">
        <f t="shared" si="206"/>
        <v>0</v>
      </c>
      <c r="S252" s="12" t="b">
        <f t="shared" si="207"/>
        <v>0</v>
      </c>
      <c r="T252" s="12" t="str">
        <f t="shared" si="208"/>
        <v>Crystal Palace Lose</v>
      </c>
    </row>
    <row r="253" spans="1:20">
      <c r="A253" s="5" t="s">
        <v>576</v>
      </c>
      <c r="B253" t="s">
        <v>336</v>
      </c>
      <c r="C253" s="2" t="s">
        <v>85</v>
      </c>
      <c r="D253" s="3">
        <v>43869.729166666664</v>
      </c>
      <c r="E253" t="s">
        <v>41</v>
      </c>
      <c r="F253" t="s">
        <v>42</v>
      </c>
      <c r="G253" t="s">
        <v>464</v>
      </c>
      <c r="H253" t="s">
        <v>84</v>
      </c>
      <c r="I253">
        <v>1</v>
      </c>
      <c r="J253" s="9">
        <v>1</v>
      </c>
      <c r="K253">
        <f t="shared" si="200"/>
        <v>2</v>
      </c>
      <c r="L253" t="str">
        <f t="shared" si="199"/>
        <v>Draw</v>
      </c>
      <c r="M253">
        <f t="shared" si="201"/>
        <v>0</v>
      </c>
      <c r="N253">
        <f t="shared" si="202"/>
        <v>0</v>
      </c>
      <c r="O253" s="12" t="b">
        <f t="shared" si="203"/>
        <v>0</v>
      </c>
      <c r="P253" s="12" t="b">
        <f t="shared" si="204"/>
        <v>0</v>
      </c>
      <c r="Q253" s="12" t="str">
        <f t="shared" si="205"/>
        <v>Brighton Draw</v>
      </c>
      <c r="R253" s="12" t="str">
        <f t="shared" si="206"/>
        <v>Watford Draw</v>
      </c>
      <c r="S253" s="12" t="b">
        <f t="shared" si="207"/>
        <v>0</v>
      </c>
      <c r="T253" s="12" t="b">
        <f t="shared" si="208"/>
        <v>0</v>
      </c>
    </row>
    <row r="254" spans="1:20">
      <c r="A254" s="5" t="s">
        <v>576</v>
      </c>
      <c r="B254" t="s">
        <v>335</v>
      </c>
      <c r="C254" s="2" t="s">
        <v>85</v>
      </c>
      <c r="D254" s="3">
        <v>43870.583333333336</v>
      </c>
      <c r="E254" t="s">
        <v>37</v>
      </c>
      <c r="F254" t="s">
        <v>38</v>
      </c>
      <c r="G254" t="s">
        <v>472</v>
      </c>
      <c r="H254" t="s">
        <v>56</v>
      </c>
      <c r="I254">
        <v>2</v>
      </c>
      <c r="J254" s="9">
        <v>1</v>
      </c>
      <c r="K254">
        <f t="shared" si="200"/>
        <v>3</v>
      </c>
      <c r="L254" t="str">
        <f t="shared" si="199"/>
        <v>Home Win</v>
      </c>
      <c r="M254">
        <f t="shared" si="201"/>
        <v>1</v>
      </c>
      <c r="N254">
        <f t="shared" si="202"/>
        <v>0</v>
      </c>
      <c r="O254" s="12" t="str">
        <f t="shared" si="203"/>
        <v>Sheffield Utd Win</v>
      </c>
      <c r="P254" s="12" t="b">
        <f t="shared" si="204"/>
        <v>0</v>
      </c>
      <c r="Q254" s="12" t="b">
        <f t="shared" si="205"/>
        <v>0</v>
      </c>
      <c r="R254" s="12" t="b">
        <f t="shared" si="206"/>
        <v>0</v>
      </c>
      <c r="S254" s="12" t="b">
        <f t="shared" si="207"/>
        <v>0</v>
      </c>
      <c r="T254" s="12" t="str">
        <f t="shared" si="208"/>
        <v>Bournemouth Lose</v>
      </c>
    </row>
    <row r="255" spans="1:20">
      <c r="A255" s="5" t="s">
        <v>576</v>
      </c>
      <c r="B255" t="s">
        <v>328</v>
      </c>
      <c r="C255" s="2" t="s">
        <v>85</v>
      </c>
      <c r="D255" s="3">
        <v>43875.833333333336</v>
      </c>
      <c r="E255" t="s">
        <v>72</v>
      </c>
      <c r="F255" t="s">
        <v>39</v>
      </c>
      <c r="G255" t="s">
        <v>30</v>
      </c>
      <c r="H255" t="s">
        <v>116</v>
      </c>
      <c r="I255">
        <v>0</v>
      </c>
      <c r="J255" s="9">
        <v>0</v>
      </c>
      <c r="K255">
        <f t="shared" si="200"/>
        <v>0</v>
      </c>
      <c r="L255" t="str">
        <f t="shared" si="199"/>
        <v>Draw</v>
      </c>
      <c r="M255">
        <f t="shared" si="201"/>
        <v>0</v>
      </c>
      <c r="N255">
        <f t="shared" si="202"/>
        <v>0</v>
      </c>
      <c r="O255" s="12" t="b">
        <f t="shared" si="203"/>
        <v>0</v>
      </c>
      <c r="P255" s="12" t="b">
        <f t="shared" si="204"/>
        <v>0</v>
      </c>
      <c r="Q255" s="12" t="str">
        <f t="shared" si="205"/>
        <v>Wolves Draw</v>
      </c>
      <c r="R255" s="12" t="str">
        <f t="shared" si="206"/>
        <v>Leicester Draw</v>
      </c>
      <c r="S255" s="12" t="b">
        <f t="shared" si="207"/>
        <v>0</v>
      </c>
      <c r="T255" s="12" t="b">
        <f t="shared" si="208"/>
        <v>0</v>
      </c>
    </row>
    <row r="256" spans="1:20">
      <c r="A256" s="5" t="s">
        <v>576</v>
      </c>
      <c r="B256" t="s">
        <v>333</v>
      </c>
      <c r="C256" s="2" t="s">
        <v>85</v>
      </c>
      <c r="D256" s="3">
        <v>43876.520833333336</v>
      </c>
      <c r="E256" t="s">
        <v>58</v>
      </c>
      <c r="F256" t="s">
        <v>15</v>
      </c>
      <c r="G256" t="s">
        <v>66</v>
      </c>
      <c r="H256" t="s">
        <v>77</v>
      </c>
      <c r="I256">
        <v>1</v>
      </c>
      <c r="J256" s="9">
        <v>2</v>
      </c>
      <c r="K256">
        <f t="shared" si="200"/>
        <v>3</v>
      </c>
      <c r="L256" t="str">
        <f t="shared" si="199"/>
        <v>Away Win</v>
      </c>
      <c r="M256">
        <f t="shared" si="201"/>
        <v>0</v>
      </c>
      <c r="N256">
        <f t="shared" si="202"/>
        <v>1</v>
      </c>
      <c r="O256" s="12" t="b">
        <f t="shared" si="203"/>
        <v>0</v>
      </c>
      <c r="P256" s="12" t="str">
        <f t="shared" si="204"/>
        <v>Southampton Lose</v>
      </c>
      <c r="Q256" s="12" t="b">
        <f t="shared" si="205"/>
        <v>0</v>
      </c>
      <c r="R256" s="12" t="b">
        <f t="shared" si="206"/>
        <v>0</v>
      </c>
      <c r="S256" s="12" t="str">
        <f t="shared" si="207"/>
        <v>Burnley Win</v>
      </c>
      <c r="T256" s="12" t="b">
        <f t="shared" si="208"/>
        <v>0</v>
      </c>
    </row>
    <row r="257" spans="1:20">
      <c r="A257" s="5" t="s">
        <v>576</v>
      </c>
      <c r="B257" t="s">
        <v>330</v>
      </c>
      <c r="C257" s="2" t="s">
        <v>85</v>
      </c>
      <c r="D257" s="3">
        <v>43876.729166666664</v>
      </c>
      <c r="E257" t="s">
        <v>465</v>
      </c>
      <c r="F257" t="s">
        <v>466</v>
      </c>
      <c r="G257" t="s">
        <v>19</v>
      </c>
      <c r="H257" t="s">
        <v>35</v>
      </c>
      <c r="I257">
        <v>0</v>
      </c>
      <c r="J257" s="9">
        <v>1</v>
      </c>
      <c r="K257">
        <f t="shared" si="200"/>
        <v>1</v>
      </c>
      <c r="L257" t="str">
        <f t="shared" si="199"/>
        <v>Away Win</v>
      </c>
      <c r="M257">
        <f t="shared" si="201"/>
        <v>0</v>
      </c>
      <c r="N257">
        <f t="shared" si="202"/>
        <v>1</v>
      </c>
      <c r="O257" s="12" t="b">
        <f t="shared" si="203"/>
        <v>0</v>
      </c>
      <c r="P257" s="12" t="str">
        <f t="shared" si="204"/>
        <v>Norwich Lose</v>
      </c>
      <c r="Q257" s="12" t="b">
        <f t="shared" si="205"/>
        <v>0</v>
      </c>
      <c r="R257" s="12" t="b">
        <f t="shared" si="206"/>
        <v>0</v>
      </c>
      <c r="S257" s="12" t="str">
        <f t="shared" si="207"/>
        <v>Liverpool Win</v>
      </c>
      <c r="T257" s="12" t="b">
        <f t="shared" si="208"/>
        <v>0</v>
      </c>
    </row>
    <row r="258" spans="1:20">
      <c r="A258" s="5" t="s">
        <v>576</v>
      </c>
      <c r="B258" t="s">
        <v>331</v>
      </c>
      <c r="C258" s="2" t="s">
        <v>85</v>
      </c>
      <c r="D258" s="3">
        <v>43877.583333333336</v>
      </c>
      <c r="E258" t="s">
        <v>69</v>
      </c>
      <c r="F258" t="s">
        <v>70</v>
      </c>
      <c r="G258" t="s">
        <v>33</v>
      </c>
      <c r="H258" t="s">
        <v>75</v>
      </c>
      <c r="I258">
        <v>2</v>
      </c>
      <c r="J258" s="9">
        <v>3</v>
      </c>
      <c r="K258">
        <f t="shared" si="200"/>
        <v>5</v>
      </c>
      <c r="L258" t="str">
        <f t="shared" ref="L258:L321" si="209">IF(ISBLANK(H258),"Not Played",IF(I258&gt;J258,"Home Win",IF(I258&lt;J258,"Away Win",IF(I258=J258,"Draw"))))</f>
        <v>Away Win</v>
      </c>
      <c r="M258">
        <f t="shared" si="201"/>
        <v>0</v>
      </c>
      <c r="N258">
        <f t="shared" si="202"/>
        <v>1</v>
      </c>
      <c r="O258" s="12" t="b">
        <f t="shared" si="203"/>
        <v>0</v>
      </c>
      <c r="P258" s="12" t="str">
        <f t="shared" si="204"/>
        <v>Aston Villa Lose</v>
      </c>
      <c r="Q258" s="12" t="b">
        <f t="shared" si="205"/>
        <v>0</v>
      </c>
      <c r="R258" s="12" t="b">
        <f t="shared" si="206"/>
        <v>0</v>
      </c>
      <c r="S258" s="12" t="str">
        <f t="shared" si="207"/>
        <v>Spurs Win</v>
      </c>
      <c r="T258" s="12" t="b">
        <f t="shared" si="208"/>
        <v>0</v>
      </c>
    </row>
    <row r="259" spans="1:20">
      <c r="A259" s="5" t="s">
        <v>576</v>
      </c>
      <c r="B259" t="s">
        <v>334</v>
      </c>
      <c r="C259" s="2" t="s">
        <v>85</v>
      </c>
      <c r="D259" s="3">
        <v>43877.6875</v>
      </c>
      <c r="E259" t="s">
        <v>55</v>
      </c>
      <c r="F259" t="s">
        <v>10</v>
      </c>
      <c r="G259" t="s">
        <v>25</v>
      </c>
      <c r="H259" t="s">
        <v>88</v>
      </c>
      <c r="I259">
        <v>4</v>
      </c>
      <c r="J259" s="9">
        <v>0</v>
      </c>
      <c r="K259">
        <f t="shared" ref="K259:K322" si="210">SUM(I259:J259)</f>
        <v>4</v>
      </c>
      <c r="L259" t="str">
        <f t="shared" si="209"/>
        <v>Home Win</v>
      </c>
      <c r="M259">
        <f t="shared" ref="M259:M322" si="211">COUNTIF(L259,"Home Win")</f>
        <v>1</v>
      </c>
      <c r="N259">
        <f t="shared" ref="N259:N322" si="212">COUNTIF(L259,"Away Win")</f>
        <v>0</v>
      </c>
      <c r="O259" s="12" t="str">
        <f t="shared" ref="O259:O322" si="213">IF(L259="Home Win",INDEX(F259:F2257,1) &amp; " Win")</f>
        <v>Arsenal Win</v>
      </c>
      <c r="P259" s="12" t="b">
        <f t="shared" ref="P259:P322" si="214">IF(L259="Away Win",INDEX(F259:F2257,1) &amp; " Lose")</f>
        <v>0</v>
      </c>
      <c r="Q259" s="12" t="b">
        <f t="shared" ref="Q259:Q322" si="215">IF(L259="Draw",INDEX(F259:F2257,1) &amp; " Draw")</f>
        <v>0</v>
      </c>
      <c r="R259" s="12" t="b">
        <f t="shared" ref="R259:R322" si="216">IF(L259="Draw",INDEX(G259:G2257,1)&amp;" Draw")</f>
        <v>0</v>
      </c>
      <c r="S259" s="12" t="b">
        <f t="shared" ref="S259:S322" si="217">IF(L259="Away Win",INDEX(G259:G2257,1) &amp; " Win")</f>
        <v>0</v>
      </c>
      <c r="T259" s="12" t="str">
        <f t="shared" ref="T259:T322" si="218">IF(L259="Home Win",INDEX(G259:G2257,1)&amp;" Lose")</f>
        <v>Newcastle Lose</v>
      </c>
    </row>
    <row r="260" spans="1:20">
      <c r="A260" s="5" t="s">
        <v>576</v>
      </c>
      <c r="B260" t="s">
        <v>329</v>
      </c>
      <c r="C260" s="2" t="s">
        <v>85</v>
      </c>
      <c r="D260" s="3">
        <v>43878.833333333336</v>
      </c>
      <c r="E260" t="s">
        <v>63</v>
      </c>
      <c r="F260" t="s">
        <v>43</v>
      </c>
      <c r="G260" t="s">
        <v>53</v>
      </c>
      <c r="H260" t="s">
        <v>26</v>
      </c>
      <c r="I260">
        <v>0</v>
      </c>
      <c r="J260" s="9">
        <v>2</v>
      </c>
      <c r="K260">
        <f t="shared" si="210"/>
        <v>2</v>
      </c>
      <c r="L260" t="str">
        <f t="shared" si="209"/>
        <v>Away Win</v>
      </c>
      <c r="M260">
        <f t="shared" si="211"/>
        <v>0</v>
      </c>
      <c r="N260">
        <f t="shared" si="212"/>
        <v>1</v>
      </c>
      <c r="O260" s="12" t="b">
        <f t="shared" si="213"/>
        <v>0</v>
      </c>
      <c r="P260" s="12" t="str">
        <f t="shared" si="214"/>
        <v>Chelsea Lose</v>
      </c>
      <c r="Q260" s="12" t="b">
        <f t="shared" si="215"/>
        <v>0</v>
      </c>
      <c r="R260" s="12" t="b">
        <f t="shared" si="216"/>
        <v>0</v>
      </c>
      <c r="S260" s="12" t="str">
        <f t="shared" si="217"/>
        <v>Man Utd Win</v>
      </c>
      <c r="T260" s="12" t="b">
        <f t="shared" si="218"/>
        <v>0</v>
      </c>
    </row>
    <row r="261" spans="1:20">
      <c r="A261" s="5" t="s">
        <v>576</v>
      </c>
      <c r="B261" t="s">
        <v>327</v>
      </c>
      <c r="C261" s="2" t="s">
        <v>85</v>
      </c>
      <c r="D261" s="3">
        <v>43880.8125</v>
      </c>
      <c r="E261" t="s">
        <v>86</v>
      </c>
      <c r="F261" t="s">
        <v>73</v>
      </c>
      <c r="G261" t="s">
        <v>24</v>
      </c>
      <c r="H261" t="s">
        <v>98</v>
      </c>
      <c r="I261">
        <v>2</v>
      </c>
      <c r="J261" s="9">
        <v>0</v>
      </c>
      <c r="K261">
        <f t="shared" si="210"/>
        <v>2</v>
      </c>
      <c r="L261" t="str">
        <f t="shared" si="209"/>
        <v>Home Win</v>
      </c>
      <c r="M261">
        <f t="shared" si="211"/>
        <v>1</v>
      </c>
      <c r="N261">
        <f t="shared" si="212"/>
        <v>0</v>
      </c>
      <c r="O261" s="12" t="str">
        <f t="shared" si="213"/>
        <v>Man City Win</v>
      </c>
      <c r="P261" s="12" t="b">
        <f t="shared" si="214"/>
        <v>0</v>
      </c>
      <c r="Q261" s="12" t="b">
        <f t="shared" si="215"/>
        <v>0</v>
      </c>
      <c r="R261" s="12" t="b">
        <f t="shared" si="216"/>
        <v>0</v>
      </c>
      <c r="S261" s="12" t="b">
        <f t="shared" si="217"/>
        <v>0</v>
      </c>
      <c r="T261" s="12" t="str">
        <f t="shared" si="218"/>
        <v>West Ham Lose</v>
      </c>
    </row>
    <row r="262" spans="1:20">
      <c r="A262" s="5" t="s">
        <v>576</v>
      </c>
      <c r="B262" t="s">
        <v>344</v>
      </c>
      <c r="C262" s="2" t="s">
        <v>82</v>
      </c>
      <c r="D262" s="3">
        <v>43883.520833333336</v>
      </c>
      <c r="E262" t="s">
        <v>63</v>
      </c>
      <c r="F262" t="s">
        <v>43</v>
      </c>
      <c r="G262" t="s">
        <v>33</v>
      </c>
      <c r="H262" t="s">
        <v>56</v>
      </c>
      <c r="I262">
        <v>2</v>
      </c>
      <c r="J262" s="9">
        <v>1</v>
      </c>
      <c r="K262">
        <f t="shared" si="210"/>
        <v>3</v>
      </c>
      <c r="L262" t="str">
        <f t="shared" si="209"/>
        <v>Home Win</v>
      </c>
      <c r="M262">
        <f t="shared" si="211"/>
        <v>1</v>
      </c>
      <c r="N262">
        <f t="shared" si="212"/>
        <v>0</v>
      </c>
      <c r="O262" s="12" t="str">
        <f t="shared" si="213"/>
        <v>Chelsea Win</v>
      </c>
      <c r="P262" s="12" t="b">
        <f t="shared" si="214"/>
        <v>0</v>
      </c>
      <c r="Q262" s="12" t="b">
        <f t="shared" si="215"/>
        <v>0</v>
      </c>
      <c r="R262" s="12" t="b">
        <f t="shared" si="216"/>
        <v>0</v>
      </c>
      <c r="S262" s="12" t="b">
        <f t="shared" si="217"/>
        <v>0</v>
      </c>
      <c r="T262" s="12" t="str">
        <f t="shared" si="218"/>
        <v>Spurs Lose</v>
      </c>
    </row>
    <row r="263" spans="1:20">
      <c r="A263" s="5" t="s">
        <v>576</v>
      </c>
      <c r="B263" t="s">
        <v>347</v>
      </c>
      <c r="C263" s="2" t="s">
        <v>82</v>
      </c>
      <c r="D263" s="3">
        <v>43883.625</v>
      </c>
      <c r="E263" t="s">
        <v>81</v>
      </c>
      <c r="F263" t="s">
        <v>66</v>
      </c>
      <c r="G263" t="s">
        <v>472</v>
      </c>
      <c r="H263" t="s">
        <v>158</v>
      </c>
      <c r="I263">
        <v>3</v>
      </c>
      <c r="J263" s="9">
        <v>0</v>
      </c>
      <c r="K263">
        <f t="shared" si="210"/>
        <v>3</v>
      </c>
      <c r="L263" t="str">
        <f t="shared" si="209"/>
        <v>Home Win</v>
      </c>
      <c r="M263">
        <f t="shared" si="211"/>
        <v>1</v>
      </c>
      <c r="N263">
        <f t="shared" si="212"/>
        <v>0</v>
      </c>
      <c r="O263" s="12" t="str">
        <f t="shared" si="213"/>
        <v>Burnley Win</v>
      </c>
      <c r="P263" s="12" t="b">
        <f t="shared" si="214"/>
        <v>0</v>
      </c>
      <c r="Q263" s="12" t="b">
        <f t="shared" si="215"/>
        <v>0</v>
      </c>
      <c r="R263" s="12" t="b">
        <f t="shared" si="216"/>
        <v>0</v>
      </c>
      <c r="S263" s="12" t="b">
        <f t="shared" si="217"/>
        <v>0</v>
      </c>
      <c r="T263" s="12" t="str">
        <f t="shared" si="218"/>
        <v>Bournemouth Lose</v>
      </c>
    </row>
    <row r="264" spans="1:20">
      <c r="A264" s="5" t="s">
        <v>576</v>
      </c>
      <c r="B264" t="s">
        <v>352</v>
      </c>
      <c r="C264" s="2" t="s">
        <v>82</v>
      </c>
      <c r="D264" s="3">
        <v>43883.625</v>
      </c>
      <c r="E264" t="s">
        <v>13</v>
      </c>
      <c r="F264" t="s">
        <v>14</v>
      </c>
      <c r="G264" t="s">
        <v>25</v>
      </c>
      <c r="H264" t="s">
        <v>16</v>
      </c>
      <c r="I264">
        <v>1</v>
      </c>
      <c r="J264" s="9">
        <v>0</v>
      </c>
      <c r="K264">
        <f t="shared" si="210"/>
        <v>1</v>
      </c>
      <c r="L264" t="str">
        <f t="shared" si="209"/>
        <v>Home Win</v>
      </c>
      <c r="M264">
        <f t="shared" si="211"/>
        <v>1</v>
      </c>
      <c r="N264">
        <f t="shared" si="212"/>
        <v>0</v>
      </c>
      <c r="O264" s="12" t="str">
        <f t="shared" si="213"/>
        <v>Crystal Palace Win</v>
      </c>
      <c r="P264" s="12" t="b">
        <f t="shared" si="214"/>
        <v>0</v>
      </c>
      <c r="Q264" s="12" t="b">
        <f t="shared" si="215"/>
        <v>0</v>
      </c>
      <c r="R264" s="12" t="b">
        <f t="shared" si="216"/>
        <v>0</v>
      </c>
      <c r="S264" s="12" t="b">
        <f t="shared" si="217"/>
        <v>0</v>
      </c>
      <c r="T264" s="12" t="str">
        <f t="shared" si="218"/>
        <v>Newcastle Lose</v>
      </c>
    </row>
    <row r="265" spans="1:20">
      <c r="A265" s="5" t="s">
        <v>576</v>
      </c>
      <c r="B265" t="s">
        <v>351</v>
      </c>
      <c r="C265" s="2" t="s">
        <v>82</v>
      </c>
      <c r="D265" s="3">
        <v>43883.625</v>
      </c>
      <c r="E265" t="s">
        <v>37</v>
      </c>
      <c r="F265" t="s">
        <v>38</v>
      </c>
      <c r="G265" t="s">
        <v>42</v>
      </c>
      <c r="H265" t="s">
        <v>84</v>
      </c>
      <c r="I265">
        <v>1</v>
      </c>
      <c r="J265" s="9">
        <v>1</v>
      </c>
      <c r="K265">
        <f t="shared" si="210"/>
        <v>2</v>
      </c>
      <c r="L265" t="str">
        <f t="shared" si="209"/>
        <v>Draw</v>
      </c>
      <c r="M265">
        <f t="shared" si="211"/>
        <v>0</v>
      </c>
      <c r="N265">
        <f t="shared" si="212"/>
        <v>0</v>
      </c>
      <c r="O265" s="12" t="b">
        <f t="shared" si="213"/>
        <v>0</v>
      </c>
      <c r="P265" s="12" t="b">
        <f t="shared" si="214"/>
        <v>0</v>
      </c>
      <c r="Q265" s="12" t="str">
        <f t="shared" si="215"/>
        <v>Sheffield Utd Draw</v>
      </c>
      <c r="R265" s="12" t="str">
        <f t="shared" si="216"/>
        <v>Brighton Draw</v>
      </c>
      <c r="S265" s="12" t="b">
        <f t="shared" si="217"/>
        <v>0</v>
      </c>
      <c r="T265" s="12" t="b">
        <f t="shared" si="218"/>
        <v>0</v>
      </c>
    </row>
    <row r="266" spans="1:20">
      <c r="A266" s="5" t="s">
        <v>576</v>
      </c>
      <c r="B266" t="s">
        <v>348</v>
      </c>
      <c r="C266" s="2" t="s">
        <v>82</v>
      </c>
      <c r="D266" s="3">
        <v>43883.625</v>
      </c>
      <c r="E266" t="s">
        <v>58</v>
      </c>
      <c r="F266" t="s">
        <v>15</v>
      </c>
      <c r="G266" t="s">
        <v>70</v>
      </c>
      <c r="H266" t="s">
        <v>98</v>
      </c>
      <c r="I266">
        <v>2</v>
      </c>
      <c r="J266" s="9">
        <v>0</v>
      </c>
      <c r="K266">
        <f t="shared" si="210"/>
        <v>2</v>
      </c>
      <c r="L266" t="str">
        <f t="shared" si="209"/>
        <v>Home Win</v>
      </c>
      <c r="M266">
        <f t="shared" si="211"/>
        <v>1</v>
      </c>
      <c r="N266">
        <f t="shared" si="212"/>
        <v>0</v>
      </c>
      <c r="O266" s="12" t="str">
        <f t="shared" si="213"/>
        <v>Southampton Win</v>
      </c>
      <c r="P266" s="12" t="b">
        <f t="shared" si="214"/>
        <v>0</v>
      </c>
      <c r="Q266" s="12" t="b">
        <f t="shared" si="215"/>
        <v>0</v>
      </c>
      <c r="R266" s="12" t="b">
        <f t="shared" si="216"/>
        <v>0</v>
      </c>
      <c r="S266" s="12" t="b">
        <f t="shared" si="217"/>
        <v>0</v>
      </c>
      <c r="T266" s="12" t="str">
        <f t="shared" si="218"/>
        <v>Aston Villa Lose</v>
      </c>
    </row>
    <row r="267" spans="1:20">
      <c r="A267" s="5" t="s">
        <v>576</v>
      </c>
      <c r="B267" t="s">
        <v>349</v>
      </c>
      <c r="C267" s="2" t="s">
        <v>82</v>
      </c>
      <c r="D267" s="3">
        <v>43883.729166666664</v>
      </c>
      <c r="E267" t="s">
        <v>65</v>
      </c>
      <c r="F267" t="s">
        <v>30</v>
      </c>
      <c r="G267" t="s">
        <v>73</v>
      </c>
      <c r="H267" t="s">
        <v>35</v>
      </c>
      <c r="I267">
        <v>0</v>
      </c>
      <c r="J267" s="9">
        <v>1</v>
      </c>
      <c r="K267">
        <f t="shared" si="210"/>
        <v>1</v>
      </c>
      <c r="L267" t="str">
        <f t="shared" si="209"/>
        <v>Away Win</v>
      </c>
      <c r="M267">
        <f t="shared" si="211"/>
        <v>0</v>
      </c>
      <c r="N267">
        <f t="shared" si="212"/>
        <v>1</v>
      </c>
      <c r="O267" s="12" t="b">
        <f t="shared" si="213"/>
        <v>0</v>
      </c>
      <c r="P267" s="12" t="str">
        <f t="shared" si="214"/>
        <v>Leicester Lose</v>
      </c>
      <c r="Q267" s="12" t="b">
        <f t="shared" si="215"/>
        <v>0</v>
      </c>
      <c r="R267" s="12" t="b">
        <f t="shared" si="216"/>
        <v>0</v>
      </c>
      <c r="S267" s="12" t="str">
        <f t="shared" si="217"/>
        <v>Man City Win</v>
      </c>
      <c r="T267" s="12" t="b">
        <f t="shared" si="218"/>
        <v>0</v>
      </c>
    </row>
    <row r="268" spans="1:20">
      <c r="A268" s="5" t="s">
        <v>576</v>
      </c>
      <c r="B268" t="s">
        <v>345</v>
      </c>
      <c r="C268" s="2" t="s">
        <v>82</v>
      </c>
      <c r="D268" s="3">
        <v>43884.583333333336</v>
      </c>
      <c r="E268" t="s">
        <v>52</v>
      </c>
      <c r="F268" t="s">
        <v>53</v>
      </c>
      <c r="G268" t="s">
        <v>464</v>
      </c>
      <c r="H268" t="s">
        <v>158</v>
      </c>
      <c r="I268">
        <v>3</v>
      </c>
      <c r="J268" s="9">
        <v>0</v>
      </c>
      <c r="K268">
        <f t="shared" si="210"/>
        <v>3</v>
      </c>
      <c r="L268" t="str">
        <f t="shared" si="209"/>
        <v>Home Win</v>
      </c>
      <c r="M268">
        <f t="shared" si="211"/>
        <v>1</v>
      </c>
      <c r="N268">
        <f t="shared" si="212"/>
        <v>0</v>
      </c>
      <c r="O268" s="12" t="str">
        <f t="shared" si="213"/>
        <v>Man Utd Win</v>
      </c>
      <c r="P268" s="12" t="b">
        <f t="shared" si="214"/>
        <v>0</v>
      </c>
      <c r="Q268" s="12" t="b">
        <f t="shared" si="215"/>
        <v>0</v>
      </c>
      <c r="R268" s="12" t="b">
        <f t="shared" si="216"/>
        <v>0</v>
      </c>
      <c r="S268" s="12" t="b">
        <f t="shared" si="217"/>
        <v>0</v>
      </c>
      <c r="T268" s="12" t="str">
        <f t="shared" si="218"/>
        <v>Watford Lose</v>
      </c>
    </row>
    <row r="269" spans="1:20">
      <c r="A269" s="5" t="s">
        <v>576</v>
      </c>
      <c r="B269" t="s">
        <v>353</v>
      </c>
      <c r="C269" s="2" t="s">
        <v>82</v>
      </c>
      <c r="D269" s="3">
        <v>43884.583333333336</v>
      </c>
      <c r="E269" t="s">
        <v>72</v>
      </c>
      <c r="F269" t="s">
        <v>39</v>
      </c>
      <c r="G269" t="s">
        <v>466</v>
      </c>
      <c r="H269" t="s">
        <v>158</v>
      </c>
      <c r="I269">
        <v>3</v>
      </c>
      <c r="J269" s="9">
        <v>0</v>
      </c>
      <c r="K269">
        <f t="shared" si="210"/>
        <v>3</v>
      </c>
      <c r="L269" t="str">
        <f t="shared" si="209"/>
        <v>Home Win</v>
      </c>
      <c r="M269">
        <f t="shared" si="211"/>
        <v>1</v>
      </c>
      <c r="N269">
        <f t="shared" si="212"/>
        <v>0</v>
      </c>
      <c r="O269" s="12" t="str">
        <f t="shared" si="213"/>
        <v>Wolves Win</v>
      </c>
      <c r="P269" s="12" t="b">
        <f t="shared" si="214"/>
        <v>0</v>
      </c>
      <c r="Q269" s="12" t="b">
        <f t="shared" si="215"/>
        <v>0</v>
      </c>
      <c r="R269" s="12" t="b">
        <f t="shared" si="216"/>
        <v>0</v>
      </c>
      <c r="S269" s="12" t="b">
        <f t="shared" si="217"/>
        <v>0</v>
      </c>
      <c r="T269" s="12" t="str">
        <f t="shared" si="218"/>
        <v>Norwich Lose</v>
      </c>
    </row>
    <row r="270" spans="1:20">
      <c r="A270" s="5" t="s">
        <v>576</v>
      </c>
      <c r="B270" t="s">
        <v>346</v>
      </c>
      <c r="C270" s="2" t="s">
        <v>82</v>
      </c>
      <c r="D270" s="3">
        <v>43884.6875</v>
      </c>
      <c r="E270" t="s">
        <v>55</v>
      </c>
      <c r="F270" t="s">
        <v>10</v>
      </c>
      <c r="G270" t="s">
        <v>34</v>
      </c>
      <c r="H270" t="s">
        <v>267</v>
      </c>
      <c r="I270">
        <v>3</v>
      </c>
      <c r="J270" s="9">
        <v>2</v>
      </c>
      <c r="K270">
        <f t="shared" si="210"/>
        <v>5</v>
      </c>
      <c r="L270" t="str">
        <f t="shared" si="209"/>
        <v>Home Win</v>
      </c>
      <c r="M270">
        <f t="shared" si="211"/>
        <v>1</v>
      </c>
      <c r="N270">
        <f t="shared" si="212"/>
        <v>0</v>
      </c>
      <c r="O270" s="12" t="str">
        <f t="shared" si="213"/>
        <v>Arsenal Win</v>
      </c>
      <c r="P270" s="12" t="b">
        <f t="shared" si="214"/>
        <v>0</v>
      </c>
      <c r="Q270" s="12" t="b">
        <f t="shared" si="215"/>
        <v>0</v>
      </c>
      <c r="R270" s="12" t="b">
        <f t="shared" si="216"/>
        <v>0</v>
      </c>
      <c r="S270" s="12" t="b">
        <f t="shared" si="217"/>
        <v>0</v>
      </c>
      <c r="T270" s="12" t="str">
        <f t="shared" si="218"/>
        <v>Everton Lose</v>
      </c>
    </row>
    <row r="271" spans="1:20">
      <c r="A271" s="5" t="s">
        <v>576</v>
      </c>
      <c r="B271" t="s">
        <v>350</v>
      </c>
      <c r="C271" s="2" t="s">
        <v>82</v>
      </c>
      <c r="D271" s="3">
        <v>43885.833333333336</v>
      </c>
      <c r="E271" t="s">
        <v>18</v>
      </c>
      <c r="F271" t="s">
        <v>19</v>
      </c>
      <c r="G271" t="s">
        <v>24</v>
      </c>
      <c r="H271" t="s">
        <v>267</v>
      </c>
      <c r="I271">
        <v>3</v>
      </c>
      <c r="J271" s="9">
        <v>2</v>
      </c>
      <c r="K271">
        <f t="shared" si="210"/>
        <v>5</v>
      </c>
      <c r="L271" t="str">
        <f t="shared" si="209"/>
        <v>Home Win</v>
      </c>
      <c r="M271">
        <f t="shared" si="211"/>
        <v>1</v>
      </c>
      <c r="N271">
        <f t="shared" si="212"/>
        <v>0</v>
      </c>
      <c r="O271" s="12" t="str">
        <f t="shared" si="213"/>
        <v>Liverpool Win</v>
      </c>
      <c r="P271" s="12" t="b">
        <f t="shared" si="214"/>
        <v>0</v>
      </c>
      <c r="Q271" s="12" t="b">
        <f t="shared" si="215"/>
        <v>0</v>
      </c>
      <c r="R271" s="12" t="b">
        <f t="shared" si="216"/>
        <v>0</v>
      </c>
      <c r="S271" s="12" t="b">
        <f t="shared" si="217"/>
        <v>0</v>
      </c>
      <c r="T271" s="12" t="str">
        <f t="shared" si="218"/>
        <v>West Ham Lose</v>
      </c>
    </row>
    <row r="272" spans="1:20">
      <c r="A272" s="5" t="s">
        <v>576</v>
      </c>
      <c r="B272" t="s">
        <v>363</v>
      </c>
      <c r="C272" s="2" t="s">
        <v>83</v>
      </c>
      <c r="D272" s="3">
        <v>43889.833333333336</v>
      </c>
      <c r="E272" t="s">
        <v>465</v>
      </c>
      <c r="F272" t="s">
        <v>466</v>
      </c>
      <c r="G272" t="s">
        <v>30</v>
      </c>
      <c r="H272" t="s">
        <v>16</v>
      </c>
      <c r="I272">
        <v>1</v>
      </c>
      <c r="J272" s="9">
        <v>0</v>
      </c>
      <c r="K272">
        <f t="shared" si="210"/>
        <v>1</v>
      </c>
      <c r="L272" t="str">
        <f t="shared" si="209"/>
        <v>Home Win</v>
      </c>
      <c r="M272">
        <f t="shared" si="211"/>
        <v>1</v>
      </c>
      <c r="N272">
        <f t="shared" si="212"/>
        <v>0</v>
      </c>
      <c r="O272" s="12" t="str">
        <f t="shared" si="213"/>
        <v>Norwich Win</v>
      </c>
      <c r="P272" s="12" t="b">
        <f t="shared" si="214"/>
        <v>0</v>
      </c>
      <c r="Q272" s="12" t="b">
        <f t="shared" si="215"/>
        <v>0</v>
      </c>
      <c r="R272" s="12" t="b">
        <f t="shared" si="216"/>
        <v>0</v>
      </c>
      <c r="S272" s="12" t="b">
        <f t="shared" si="217"/>
        <v>0</v>
      </c>
      <c r="T272" s="12" t="str">
        <f t="shared" si="218"/>
        <v>Leicester Lose</v>
      </c>
    </row>
    <row r="273" spans="1:20">
      <c r="A273" s="5" t="s">
        <v>576</v>
      </c>
      <c r="B273" t="s">
        <v>358</v>
      </c>
      <c r="C273" s="2" t="s">
        <v>83</v>
      </c>
      <c r="D273" s="3">
        <v>43890.520833333336</v>
      </c>
      <c r="E273" t="s">
        <v>41</v>
      </c>
      <c r="F273" t="s">
        <v>42</v>
      </c>
      <c r="G273" t="s">
        <v>14</v>
      </c>
      <c r="H273" t="s">
        <v>35</v>
      </c>
      <c r="I273">
        <v>0</v>
      </c>
      <c r="J273" s="9">
        <v>1</v>
      </c>
      <c r="K273">
        <f t="shared" si="210"/>
        <v>1</v>
      </c>
      <c r="L273" t="str">
        <f t="shared" si="209"/>
        <v>Away Win</v>
      </c>
      <c r="M273">
        <f t="shared" si="211"/>
        <v>0</v>
      </c>
      <c r="N273">
        <f t="shared" si="212"/>
        <v>1</v>
      </c>
      <c r="O273" s="12" t="b">
        <f t="shared" si="213"/>
        <v>0</v>
      </c>
      <c r="P273" s="12" t="str">
        <f t="shared" si="214"/>
        <v>Brighton Lose</v>
      </c>
      <c r="Q273" s="12" t="b">
        <f t="shared" si="215"/>
        <v>0</v>
      </c>
      <c r="R273" s="12" t="b">
        <f t="shared" si="216"/>
        <v>0</v>
      </c>
      <c r="S273" s="12" t="str">
        <f t="shared" si="217"/>
        <v>Crystal Palace Win</v>
      </c>
      <c r="T273" s="12" t="b">
        <f t="shared" si="218"/>
        <v>0</v>
      </c>
    </row>
    <row r="274" spans="1:20">
      <c r="A274" s="5" t="s">
        <v>576</v>
      </c>
      <c r="B274" t="s">
        <v>362</v>
      </c>
      <c r="C274" s="2" t="s">
        <v>83</v>
      </c>
      <c r="D274" s="3">
        <v>43890.625</v>
      </c>
      <c r="E274" t="s">
        <v>471</v>
      </c>
      <c r="F274" t="s">
        <v>472</v>
      </c>
      <c r="G274" t="s">
        <v>43</v>
      </c>
      <c r="H274" t="s">
        <v>106</v>
      </c>
      <c r="I274">
        <v>2</v>
      </c>
      <c r="J274" s="9">
        <v>2</v>
      </c>
      <c r="K274">
        <f t="shared" si="210"/>
        <v>4</v>
      </c>
      <c r="L274" t="str">
        <f t="shared" si="209"/>
        <v>Draw</v>
      </c>
      <c r="M274">
        <f t="shared" si="211"/>
        <v>0</v>
      </c>
      <c r="N274">
        <f t="shared" si="212"/>
        <v>0</v>
      </c>
      <c r="O274" s="12" t="b">
        <f t="shared" si="213"/>
        <v>0</v>
      </c>
      <c r="P274" s="12" t="b">
        <f t="shared" si="214"/>
        <v>0</v>
      </c>
      <c r="Q274" s="12" t="str">
        <f t="shared" si="215"/>
        <v>Bournemouth Draw</v>
      </c>
      <c r="R274" s="12" t="str">
        <f t="shared" si="216"/>
        <v>Chelsea Draw</v>
      </c>
      <c r="S274" s="12" t="b">
        <f t="shared" si="217"/>
        <v>0</v>
      </c>
      <c r="T274" s="12" t="b">
        <f t="shared" si="218"/>
        <v>0</v>
      </c>
    </row>
    <row r="275" spans="1:20">
      <c r="A275" s="5" t="s">
        <v>576</v>
      </c>
      <c r="B275" t="s">
        <v>361</v>
      </c>
      <c r="C275" s="2" t="s">
        <v>83</v>
      </c>
      <c r="D275" s="3">
        <v>43890.625</v>
      </c>
      <c r="E275" t="s">
        <v>61</v>
      </c>
      <c r="F275" t="s">
        <v>25</v>
      </c>
      <c r="G275" t="s">
        <v>66</v>
      </c>
      <c r="H275" t="s">
        <v>116</v>
      </c>
      <c r="I275">
        <v>0</v>
      </c>
      <c r="J275" s="9">
        <v>0</v>
      </c>
      <c r="K275">
        <f t="shared" si="210"/>
        <v>0</v>
      </c>
      <c r="L275" t="str">
        <f t="shared" si="209"/>
        <v>Draw</v>
      </c>
      <c r="M275">
        <f t="shared" si="211"/>
        <v>0</v>
      </c>
      <c r="N275">
        <f t="shared" si="212"/>
        <v>0</v>
      </c>
      <c r="O275" s="12" t="b">
        <f t="shared" si="213"/>
        <v>0</v>
      </c>
      <c r="P275" s="12" t="b">
        <f t="shared" si="214"/>
        <v>0</v>
      </c>
      <c r="Q275" s="12" t="str">
        <f t="shared" si="215"/>
        <v>Newcastle Draw</v>
      </c>
      <c r="R275" s="12" t="str">
        <f t="shared" si="216"/>
        <v>Burnley Draw</v>
      </c>
      <c r="S275" s="12" t="b">
        <f t="shared" si="217"/>
        <v>0</v>
      </c>
      <c r="T275" s="12" t="b">
        <f t="shared" si="218"/>
        <v>0</v>
      </c>
    </row>
    <row r="276" spans="1:20">
      <c r="A276" s="5" t="s">
        <v>576</v>
      </c>
      <c r="B276" t="s">
        <v>364</v>
      </c>
      <c r="C276" s="2" t="s">
        <v>83</v>
      </c>
      <c r="D276" s="3">
        <v>43890.625</v>
      </c>
      <c r="E276" t="s">
        <v>23</v>
      </c>
      <c r="F276" t="s">
        <v>24</v>
      </c>
      <c r="G276" t="s">
        <v>15</v>
      </c>
      <c r="H276" t="s">
        <v>91</v>
      </c>
      <c r="I276">
        <v>3</v>
      </c>
      <c r="J276" s="9">
        <v>1</v>
      </c>
      <c r="K276">
        <f t="shared" si="210"/>
        <v>4</v>
      </c>
      <c r="L276" t="str">
        <f t="shared" si="209"/>
        <v>Home Win</v>
      </c>
      <c r="M276">
        <f t="shared" si="211"/>
        <v>1</v>
      </c>
      <c r="N276">
        <f t="shared" si="212"/>
        <v>0</v>
      </c>
      <c r="O276" s="12" t="str">
        <f t="shared" si="213"/>
        <v>West Ham Win</v>
      </c>
      <c r="P276" s="12" t="b">
        <f t="shared" si="214"/>
        <v>0</v>
      </c>
      <c r="Q276" s="12" t="b">
        <f t="shared" si="215"/>
        <v>0</v>
      </c>
      <c r="R276" s="12" t="b">
        <f t="shared" si="216"/>
        <v>0</v>
      </c>
      <c r="S276" s="12" t="b">
        <f t="shared" si="217"/>
        <v>0</v>
      </c>
      <c r="T276" s="12" t="str">
        <f t="shared" si="218"/>
        <v>Southampton Lose</v>
      </c>
    </row>
    <row r="277" spans="1:20">
      <c r="A277" s="5" t="s">
        <v>576</v>
      </c>
      <c r="B277" t="s">
        <v>360</v>
      </c>
      <c r="C277" s="2" t="s">
        <v>83</v>
      </c>
      <c r="D277" s="3">
        <v>43890.729166666664</v>
      </c>
      <c r="E277" t="s">
        <v>463</v>
      </c>
      <c r="F277" t="s">
        <v>464</v>
      </c>
      <c r="G277" t="s">
        <v>19</v>
      </c>
      <c r="H277" t="s">
        <v>158</v>
      </c>
      <c r="I277">
        <v>3</v>
      </c>
      <c r="J277" s="9">
        <v>0</v>
      </c>
      <c r="K277">
        <f t="shared" si="210"/>
        <v>3</v>
      </c>
      <c r="L277" t="str">
        <f t="shared" si="209"/>
        <v>Home Win</v>
      </c>
      <c r="M277">
        <f t="shared" si="211"/>
        <v>1</v>
      </c>
      <c r="N277">
        <f t="shared" si="212"/>
        <v>0</v>
      </c>
      <c r="O277" s="12" t="str">
        <f t="shared" si="213"/>
        <v>Watford Win</v>
      </c>
      <c r="P277" s="12" t="b">
        <f t="shared" si="214"/>
        <v>0</v>
      </c>
      <c r="Q277" s="12" t="b">
        <f t="shared" si="215"/>
        <v>0</v>
      </c>
      <c r="R277" s="12" t="b">
        <f t="shared" si="216"/>
        <v>0</v>
      </c>
      <c r="S277" s="12" t="b">
        <f t="shared" si="217"/>
        <v>0</v>
      </c>
      <c r="T277" s="12" t="str">
        <f t="shared" si="218"/>
        <v>Liverpool Lose</v>
      </c>
    </row>
    <row r="278" spans="1:20">
      <c r="A278" s="5" t="s">
        <v>576</v>
      </c>
      <c r="B278" t="s">
        <v>359</v>
      </c>
      <c r="C278" s="2" t="s">
        <v>83</v>
      </c>
      <c r="D278" s="3">
        <v>43891.583333333336</v>
      </c>
      <c r="E278" t="s">
        <v>47</v>
      </c>
      <c r="F278" t="s">
        <v>34</v>
      </c>
      <c r="G278" t="s">
        <v>53</v>
      </c>
      <c r="H278" t="s">
        <v>84</v>
      </c>
      <c r="I278">
        <v>1</v>
      </c>
      <c r="J278" s="9">
        <v>1</v>
      </c>
      <c r="K278">
        <f t="shared" si="210"/>
        <v>2</v>
      </c>
      <c r="L278" t="str">
        <f t="shared" si="209"/>
        <v>Draw</v>
      </c>
      <c r="M278">
        <f t="shared" si="211"/>
        <v>0</v>
      </c>
      <c r="N278">
        <f t="shared" si="212"/>
        <v>0</v>
      </c>
      <c r="O278" s="12" t="b">
        <f t="shared" si="213"/>
        <v>0</v>
      </c>
      <c r="P278" s="12" t="b">
        <f t="shared" si="214"/>
        <v>0</v>
      </c>
      <c r="Q278" s="12" t="str">
        <f t="shared" si="215"/>
        <v>Everton Draw</v>
      </c>
      <c r="R278" s="12" t="str">
        <f t="shared" si="216"/>
        <v>Man Utd Draw</v>
      </c>
      <c r="S278" s="12" t="b">
        <f t="shared" si="217"/>
        <v>0</v>
      </c>
      <c r="T278" s="12" t="b">
        <f t="shared" si="218"/>
        <v>0</v>
      </c>
    </row>
    <row r="279" spans="1:20">
      <c r="A279" s="5" t="s">
        <v>576</v>
      </c>
      <c r="B279" t="s">
        <v>355</v>
      </c>
      <c r="C279" s="2" t="s">
        <v>83</v>
      </c>
      <c r="D279" s="3">
        <v>43891.583333333336</v>
      </c>
      <c r="E279" t="s">
        <v>32</v>
      </c>
      <c r="F279" t="s">
        <v>33</v>
      </c>
      <c r="G279" t="s">
        <v>39</v>
      </c>
      <c r="H279" t="s">
        <v>75</v>
      </c>
      <c r="I279">
        <v>2</v>
      </c>
      <c r="J279" s="9">
        <v>3</v>
      </c>
      <c r="K279">
        <f t="shared" si="210"/>
        <v>5</v>
      </c>
      <c r="L279" t="str">
        <f t="shared" si="209"/>
        <v>Away Win</v>
      </c>
      <c r="M279">
        <f t="shared" si="211"/>
        <v>0</v>
      </c>
      <c r="N279">
        <f t="shared" si="212"/>
        <v>1</v>
      </c>
      <c r="O279" s="12" t="b">
        <f t="shared" si="213"/>
        <v>0</v>
      </c>
      <c r="P279" s="12" t="str">
        <f t="shared" si="214"/>
        <v>Spurs Lose</v>
      </c>
      <c r="Q279" s="12" t="b">
        <f t="shared" si="215"/>
        <v>0</v>
      </c>
      <c r="R279" s="12" t="b">
        <f t="shared" si="216"/>
        <v>0</v>
      </c>
      <c r="S279" s="12" t="str">
        <f t="shared" si="217"/>
        <v>Wolves Win</v>
      </c>
      <c r="T279" s="12" t="b">
        <f t="shared" si="218"/>
        <v>0</v>
      </c>
    </row>
    <row r="280" spans="1:20">
      <c r="A280" s="5" t="s">
        <v>576</v>
      </c>
      <c r="B280" t="s">
        <v>337</v>
      </c>
      <c r="C280" s="2" t="s">
        <v>78</v>
      </c>
      <c r="D280" s="3">
        <v>43897.520833333336</v>
      </c>
      <c r="E280" t="s">
        <v>18</v>
      </c>
      <c r="F280" t="s">
        <v>19</v>
      </c>
      <c r="G280" t="s">
        <v>472</v>
      </c>
      <c r="H280" t="s">
        <v>56</v>
      </c>
      <c r="I280">
        <v>2</v>
      </c>
      <c r="J280" s="9">
        <v>1</v>
      </c>
      <c r="K280">
        <f t="shared" si="210"/>
        <v>3</v>
      </c>
      <c r="L280" t="str">
        <f t="shared" si="209"/>
        <v>Home Win</v>
      </c>
      <c r="M280">
        <f t="shared" si="211"/>
        <v>1</v>
      </c>
      <c r="N280">
        <f t="shared" si="212"/>
        <v>0</v>
      </c>
      <c r="O280" s="12" t="str">
        <f t="shared" si="213"/>
        <v>Liverpool Win</v>
      </c>
      <c r="P280" s="12" t="b">
        <f t="shared" si="214"/>
        <v>0</v>
      </c>
      <c r="Q280" s="12" t="b">
        <f t="shared" si="215"/>
        <v>0</v>
      </c>
      <c r="R280" s="12" t="b">
        <f t="shared" si="216"/>
        <v>0</v>
      </c>
      <c r="S280" s="12" t="b">
        <f t="shared" si="217"/>
        <v>0</v>
      </c>
      <c r="T280" s="12" t="str">
        <f t="shared" si="218"/>
        <v>Bournemouth Lose</v>
      </c>
    </row>
    <row r="281" spans="1:20">
      <c r="A281" s="5" t="s">
        <v>576</v>
      </c>
      <c r="B281" t="s">
        <v>366</v>
      </c>
      <c r="C281" s="2" t="s">
        <v>78</v>
      </c>
      <c r="D281" s="3">
        <v>43897.625</v>
      </c>
      <c r="E281" t="s">
        <v>55</v>
      </c>
      <c r="F281" t="s">
        <v>10</v>
      </c>
      <c r="G281" t="s">
        <v>24</v>
      </c>
      <c r="H281" t="s">
        <v>16</v>
      </c>
      <c r="I281">
        <v>1</v>
      </c>
      <c r="J281" s="9">
        <v>0</v>
      </c>
      <c r="K281">
        <f t="shared" si="210"/>
        <v>1</v>
      </c>
      <c r="L281" t="str">
        <f t="shared" si="209"/>
        <v>Home Win</v>
      </c>
      <c r="M281">
        <f t="shared" si="211"/>
        <v>1</v>
      </c>
      <c r="N281">
        <f t="shared" si="212"/>
        <v>0</v>
      </c>
      <c r="O281" s="12" t="str">
        <f t="shared" si="213"/>
        <v>Arsenal Win</v>
      </c>
      <c r="P281" s="12" t="b">
        <f t="shared" si="214"/>
        <v>0</v>
      </c>
      <c r="Q281" s="12" t="b">
        <f t="shared" si="215"/>
        <v>0</v>
      </c>
      <c r="R281" s="12" t="b">
        <f t="shared" si="216"/>
        <v>0</v>
      </c>
      <c r="S281" s="12" t="b">
        <f t="shared" si="217"/>
        <v>0</v>
      </c>
      <c r="T281" s="12" t="str">
        <f t="shared" si="218"/>
        <v>West Ham Lose</v>
      </c>
    </row>
    <row r="282" spans="1:20">
      <c r="A282" s="5" t="s">
        <v>576</v>
      </c>
      <c r="B282" t="s">
        <v>365</v>
      </c>
      <c r="C282" s="2" t="s">
        <v>78</v>
      </c>
      <c r="D282" s="3">
        <v>43897.625</v>
      </c>
      <c r="E282" t="s">
        <v>13</v>
      </c>
      <c r="F282" t="s">
        <v>14</v>
      </c>
      <c r="G282" t="s">
        <v>464</v>
      </c>
      <c r="H282" t="s">
        <v>16</v>
      </c>
      <c r="I282">
        <v>1</v>
      </c>
      <c r="J282" s="9">
        <v>0</v>
      </c>
      <c r="K282">
        <f t="shared" si="210"/>
        <v>1</v>
      </c>
      <c r="L282" t="str">
        <f t="shared" si="209"/>
        <v>Home Win</v>
      </c>
      <c r="M282">
        <f t="shared" si="211"/>
        <v>1</v>
      </c>
      <c r="N282">
        <f t="shared" si="212"/>
        <v>0</v>
      </c>
      <c r="O282" s="12" t="str">
        <f t="shared" si="213"/>
        <v>Crystal Palace Win</v>
      </c>
      <c r="P282" s="12" t="b">
        <f t="shared" si="214"/>
        <v>0</v>
      </c>
      <c r="Q282" s="12" t="b">
        <f t="shared" si="215"/>
        <v>0</v>
      </c>
      <c r="R282" s="12" t="b">
        <f t="shared" si="216"/>
        <v>0</v>
      </c>
      <c r="S282" s="12" t="b">
        <f t="shared" si="217"/>
        <v>0</v>
      </c>
      <c r="T282" s="12" t="str">
        <f t="shared" si="218"/>
        <v>Watford Lose</v>
      </c>
    </row>
    <row r="283" spans="1:20">
      <c r="A283" s="5" t="s">
        <v>576</v>
      </c>
      <c r="B283" t="s">
        <v>396</v>
      </c>
      <c r="C283" s="2" t="s">
        <v>78</v>
      </c>
      <c r="D283" s="3">
        <v>43897.625</v>
      </c>
      <c r="E283" t="s">
        <v>37</v>
      </c>
      <c r="F283" t="s">
        <v>38</v>
      </c>
      <c r="G283" t="s">
        <v>466</v>
      </c>
      <c r="H283" t="s">
        <v>16</v>
      </c>
      <c r="I283">
        <v>1</v>
      </c>
      <c r="J283" s="9">
        <v>0</v>
      </c>
      <c r="K283">
        <f t="shared" si="210"/>
        <v>1</v>
      </c>
      <c r="L283" t="str">
        <f t="shared" si="209"/>
        <v>Home Win</v>
      </c>
      <c r="M283">
        <f t="shared" si="211"/>
        <v>1</v>
      </c>
      <c r="N283">
        <f t="shared" si="212"/>
        <v>0</v>
      </c>
      <c r="O283" s="12" t="str">
        <f t="shared" si="213"/>
        <v>Sheffield Utd Win</v>
      </c>
      <c r="P283" s="12" t="b">
        <f t="shared" si="214"/>
        <v>0</v>
      </c>
      <c r="Q283" s="12" t="b">
        <f t="shared" si="215"/>
        <v>0</v>
      </c>
      <c r="R283" s="12" t="b">
        <f t="shared" si="216"/>
        <v>0</v>
      </c>
      <c r="S283" s="12" t="b">
        <f t="shared" si="217"/>
        <v>0</v>
      </c>
      <c r="T283" s="12" t="str">
        <f t="shared" si="218"/>
        <v>Norwich Lose</v>
      </c>
    </row>
    <row r="284" spans="1:20">
      <c r="A284" s="5" t="s">
        <v>576</v>
      </c>
      <c r="B284" t="s">
        <v>341</v>
      </c>
      <c r="C284" s="2" t="s">
        <v>78</v>
      </c>
      <c r="D284" s="3">
        <v>43897.625</v>
      </c>
      <c r="E284" t="s">
        <v>58</v>
      </c>
      <c r="F284" t="s">
        <v>15</v>
      </c>
      <c r="G284" t="s">
        <v>25</v>
      </c>
      <c r="H284" t="s">
        <v>35</v>
      </c>
      <c r="I284">
        <v>0</v>
      </c>
      <c r="J284" s="9">
        <v>1</v>
      </c>
      <c r="K284">
        <f t="shared" si="210"/>
        <v>1</v>
      </c>
      <c r="L284" t="str">
        <f t="shared" si="209"/>
        <v>Away Win</v>
      </c>
      <c r="M284">
        <f t="shared" si="211"/>
        <v>0</v>
      </c>
      <c r="N284">
        <f t="shared" si="212"/>
        <v>1</v>
      </c>
      <c r="O284" s="12" t="b">
        <f t="shared" si="213"/>
        <v>0</v>
      </c>
      <c r="P284" s="12" t="str">
        <f t="shared" si="214"/>
        <v>Southampton Lose</v>
      </c>
      <c r="Q284" s="12" t="b">
        <f t="shared" si="215"/>
        <v>0</v>
      </c>
      <c r="R284" s="12" t="b">
        <f t="shared" si="216"/>
        <v>0</v>
      </c>
      <c r="S284" s="12" t="str">
        <f t="shared" si="217"/>
        <v>Newcastle Win</v>
      </c>
      <c r="T284" s="12" t="b">
        <f t="shared" si="218"/>
        <v>0</v>
      </c>
    </row>
    <row r="285" spans="1:20">
      <c r="A285" s="5" t="s">
        <v>576</v>
      </c>
      <c r="B285" t="s">
        <v>367</v>
      </c>
      <c r="C285" s="2" t="s">
        <v>78</v>
      </c>
      <c r="D285" s="3">
        <v>43897.625</v>
      </c>
      <c r="E285" t="s">
        <v>72</v>
      </c>
      <c r="F285" t="s">
        <v>39</v>
      </c>
      <c r="G285" t="s">
        <v>42</v>
      </c>
      <c r="H285" t="s">
        <v>116</v>
      </c>
      <c r="I285">
        <v>0</v>
      </c>
      <c r="J285" s="9">
        <v>0</v>
      </c>
      <c r="K285">
        <f t="shared" si="210"/>
        <v>0</v>
      </c>
      <c r="L285" t="str">
        <f t="shared" si="209"/>
        <v>Draw</v>
      </c>
      <c r="M285">
        <f t="shared" si="211"/>
        <v>0</v>
      </c>
      <c r="N285">
        <f t="shared" si="212"/>
        <v>0</v>
      </c>
      <c r="O285" s="12" t="b">
        <f t="shared" si="213"/>
        <v>0</v>
      </c>
      <c r="P285" s="12" t="b">
        <f t="shared" si="214"/>
        <v>0</v>
      </c>
      <c r="Q285" s="12" t="str">
        <f t="shared" si="215"/>
        <v>Wolves Draw</v>
      </c>
      <c r="R285" s="12" t="str">
        <f t="shared" si="216"/>
        <v>Brighton Draw</v>
      </c>
      <c r="S285" s="12" t="b">
        <f t="shared" si="217"/>
        <v>0</v>
      </c>
      <c r="T285" s="12" t="b">
        <f t="shared" si="218"/>
        <v>0</v>
      </c>
    </row>
    <row r="286" spans="1:20">
      <c r="A286" s="5" t="s">
        <v>576</v>
      </c>
      <c r="B286" t="s">
        <v>338</v>
      </c>
      <c r="C286" s="2" t="s">
        <v>78</v>
      </c>
      <c r="D286" s="3">
        <v>43897.729166666664</v>
      </c>
      <c r="E286" t="s">
        <v>81</v>
      </c>
      <c r="F286" t="s">
        <v>66</v>
      </c>
      <c r="G286" t="s">
        <v>33</v>
      </c>
      <c r="H286" t="s">
        <v>84</v>
      </c>
      <c r="I286">
        <v>1</v>
      </c>
      <c r="J286" s="9">
        <v>1</v>
      </c>
      <c r="K286">
        <f t="shared" si="210"/>
        <v>2</v>
      </c>
      <c r="L286" t="str">
        <f t="shared" si="209"/>
        <v>Draw</v>
      </c>
      <c r="M286">
        <f t="shared" si="211"/>
        <v>0</v>
      </c>
      <c r="N286">
        <f t="shared" si="212"/>
        <v>0</v>
      </c>
      <c r="O286" s="12" t="b">
        <f t="shared" si="213"/>
        <v>0</v>
      </c>
      <c r="P286" s="12" t="b">
        <f t="shared" si="214"/>
        <v>0</v>
      </c>
      <c r="Q286" s="12" t="str">
        <f t="shared" si="215"/>
        <v>Burnley Draw</v>
      </c>
      <c r="R286" s="12" t="str">
        <f t="shared" si="216"/>
        <v>Spurs Draw</v>
      </c>
      <c r="S286" s="12" t="b">
        <f t="shared" si="217"/>
        <v>0</v>
      </c>
      <c r="T286" s="12" t="b">
        <f t="shared" si="218"/>
        <v>0</v>
      </c>
    </row>
    <row r="287" spans="1:20">
      <c r="A287" s="5" t="s">
        <v>576</v>
      </c>
      <c r="B287" t="s">
        <v>340</v>
      </c>
      <c r="C287" s="2" t="s">
        <v>78</v>
      </c>
      <c r="D287" s="3">
        <v>43898.583333333336</v>
      </c>
      <c r="E287" t="s">
        <v>63</v>
      </c>
      <c r="F287" t="s">
        <v>43</v>
      </c>
      <c r="G287" t="s">
        <v>34</v>
      </c>
      <c r="H287" t="s">
        <v>88</v>
      </c>
      <c r="I287">
        <v>4</v>
      </c>
      <c r="J287" s="9">
        <v>0</v>
      </c>
      <c r="K287">
        <f t="shared" si="210"/>
        <v>4</v>
      </c>
      <c r="L287" t="str">
        <f t="shared" si="209"/>
        <v>Home Win</v>
      </c>
      <c r="M287">
        <f t="shared" si="211"/>
        <v>1</v>
      </c>
      <c r="N287">
        <f t="shared" si="212"/>
        <v>0</v>
      </c>
      <c r="O287" s="12" t="str">
        <f t="shared" si="213"/>
        <v>Chelsea Win</v>
      </c>
      <c r="P287" s="12" t="b">
        <f t="shared" si="214"/>
        <v>0</v>
      </c>
      <c r="Q287" s="12" t="b">
        <f t="shared" si="215"/>
        <v>0</v>
      </c>
      <c r="R287" s="12" t="b">
        <f t="shared" si="216"/>
        <v>0</v>
      </c>
      <c r="S287" s="12" t="b">
        <f t="shared" si="217"/>
        <v>0</v>
      </c>
      <c r="T287" s="12" t="str">
        <f t="shared" si="218"/>
        <v>Everton Lose</v>
      </c>
    </row>
    <row r="288" spans="1:20">
      <c r="A288" s="5" t="s">
        <v>576</v>
      </c>
      <c r="B288" t="s">
        <v>339</v>
      </c>
      <c r="C288" s="2" t="s">
        <v>78</v>
      </c>
      <c r="D288" s="3">
        <v>43898.6875</v>
      </c>
      <c r="E288" t="s">
        <v>52</v>
      </c>
      <c r="F288" t="s">
        <v>53</v>
      </c>
      <c r="G288" t="s">
        <v>73</v>
      </c>
      <c r="H288" t="s">
        <v>98</v>
      </c>
      <c r="I288">
        <v>2</v>
      </c>
      <c r="J288" s="9">
        <v>0</v>
      </c>
      <c r="K288">
        <f t="shared" si="210"/>
        <v>2</v>
      </c>
      <c r="L288" t="str">
        <f t="shared" si="209"/>
        <v>Home Win</v>
      </c>
      <c r="M288">
        <f t="shared" si="211"/>
        <v>1</v>
      </c>
      <c r="N288">
        <f t="shared" si="212"/>
        <v>0</v>
      </c>
      <c r="O288" s="12" t="str">
        <f t="shared" si="213"/>
        <v>Man Utd Win</v>
      </c>
      <c r="P288" s="12" t="b">
        <f t="shared" si="214"/>
        <v>0</v>
      </c>
      <c r="Q288" s="12" t="b">
        <f t="shared" si="215"/>
        <v>0</v>
      </c>
      <c r="R288" s="12" t="b">
        <f t="shared" si="216"/>
        <v>0</v>
      </c>
      <c r="S288" s="12" t="b">
        <f t="shared" si="217"/>
        <v>0</v>
      </c>
      <c r="T288" s="12" t="str">
        <f t="shared" si="218"/>
        <v>Man City Lose</v>
      </c>
    </row>
    <row r="289" spans="1:20">
      <c r="A289" s="5" t="s">
        <v>576</v>
      </c>
      <c r="B289" t="s">
        <v>343</v>
      </c>
      <c r="C289" s="2" t="s">
        <v>78</v>
      </c>
      <c r="D289" s="3">
        <v>43899.833333333336</v>
      </c>
      <c r="E289" t="s">
        <v>65</v>
      </c>
      <c r="F289" t="s">
        <v>30</v>
      </c>
      <c r="G289" t="s">
        <v>70</v>
      </c>
      <c r="H289" t="s">
        <v>88</v>
      </c>
      <c r="I289">
        <v>4</v>
      </c>
      <c r="J289" s="9">
        <v>0</v>
      </c>
      <c r="K289">
        <f t="shared" si="210"/>
        <v>4</v>
      </c>
      <c r="L289" t="str">
        <f t="shared" si="209"/>
        <v>Home Win</v>
      </c>
      <c r="M289">
        <f t="shared" si="211"/>
        <v>1</v>
      </c>
      <c r="N289">
        <f t="shared" si="212"/>
        <v>0</v>
      </c>
      <c r="O289" s="12" t="str">
        <f t="shared" si="213"/>
        <v>Leicester Win</v>
      </c>
      <c r="P289" s="12" t="b">
        <f t="shared" si="214"/>
        <v>0</v>
      </c>
      <c r="Q289" s="12" t="b">
        <f t="shared" si="215"/>
        <v>0</v>
      </c>
      <c r="R289" s="12" t="b">
        <f t="shared" si="216"/>
        <v>0</v>
      </c>
      <c r="S289" s="12" t="b">
        <f t="shared" si="217"/>
        <v>0</v>
      </c>
      <c r="T289" s="12" t="str">
        <f t="shared" si="218"/>
        <v>Aston Villa Lose</v>
      </c>
    </row>
    <row r="290" spans="1:20">
      <c r="A290" s="5" t="s">
        <v>576</v>
      </c>
      <c r="B290" t="s">
        <v>357</v>
      </c>
      <c r="C290" s="2" t="s">
        <v>87</v>
      </c>
      <c r="D290" s="3">
        <v>43999.75</v>
      </c>
      <c r="E290" t="s">
        <v>69</v>
      </c>
      <c r="F290" t="s">
        <v>70</v>
      </c>
      <c r="G290" t="s">
        <v>38</v>
      </c>
      <c r="H290" t="s">
        <v>116</v>
      </c>
      <c r="I290">
        <v>0</v>
      </c>
      <c r="J290" s="9">
        <v>0</v>
      </c>
      <c r="K290">
        <f t="shared" si="210"/>
        <v>0</v>
      </c>
      <c r="L290" t="str">
        <f t="shared" si="209"/>
        <v>Draw</v>
      </c>
      <c r="M290">
        <f t="shared" si="211"/>
        <v>0</v>
      </c>
      <c r="N290">
        <f t="shared" si="212"/>
        <v>0</v>
      </c>
      <c r="O290" s="12" t="b">
        <f t="shared" si="213"/>
        <v>0</v>
      </c>
      <c r="P290" s="12" t="b">
        <f t="shared" si="214"/>
        <v>0</v>
      </c>
      <c r="Q290" s="12" t="str">
        <f t="shared" si="215"/>
        <v>Aston Villa Draw</v>
      </c>
      <c r="R290" s="12" t="str">
        <f t="shared" si="216"/>
        <v>Sheffield Utd Draw</v>
      </c>
      <c r="S290" s="12" t="b">
        <f t="shared" si="217"/>
        <v>0</v>
      </c>
      <c r="T290" s="12" t="b">
        <f t="shared" si="218"/>
        <v>0</v>
      </c>
    </row>
    <row r="291" spans="1:20">
      <c r="A291" s="5" t="s">
        <v>576</v>
      </c>
      <c r="B291" t="s">
        <v>356</v>
      </c>
      <c r="C291" s="2" t="s">
        <v>87</v>
      </c>
      <c r="D291" s="3">
        <v>43999.84375</v>
      </c>
      <c r="E291" t="s">
        <v>86</v>
      </c>
      <c r="F291" t="s">
        <v>73</v>
      </c>
      <c r="G291" t="s">
        <v>10</v>
      </c>
      <c r="H291" t="s">
        <v>158</v>
      </c>
      <c r="I291">
        <v>3</v>
      </c>
      <c r="J291" s="9">
        <v>0</v>
      </c>
      <c r="K291">
        <f t="shared" si="210"/>
        <v>3</v>
      </c>
      <c r="L291" t="str">
        <f t="shared" si="209"/>
        <v>Home Win</v>
      </c>
      <c r="M291">
        <f t="shared" si="211"/>
        <v>1</v>
      </c>
      <c r="N291">
        <f t="shared" si="212"/>
        <v>0</v>
      </c>
      <c r="O291" s="12" t="str">
        <f t="shared" si="213"/>
        <v>Man City Win</v>
      </c>
      <c r="P291" s="12" t="b">
        <f t="shared" si="214"/>
        <v>0</v>
      </c>
      <c r="Q291" s="12" t="b">
        <f t="shared" si="215"/>
        <v>0</v>
      </c>
      <c r="R291" s="12" t="b">
        <f t="shared" si="216"/>
        <v>0</v>
      </c>
      <c r="S291" s="12" t="b">
        <f t="shared" si="217"/>
        <v>0</v>
      </c>
      <c r="T291" s="12" t="str">
        <f t="shared" si="218"/>
        <v>Arsenal Lose</v>
      </c>
    </row>
    <row r="292" spans="1:20">
      <c r="A292" s="5" t="s">
        <v>576</v>
      </c>
      <c r="B292" t="s">
        <v>376</v>
      </c>
      <c r="C292" s="2" t="s">
        <v>87</v>
      </c>
      <c r="D292" s="3">
        <v>44001.75</v>
      </c>
      <c r="E292" t="s">
        <v>465</v>
      </c>
      <c r="F292" t="s">
        <v>466</v>
      </c>
      <c r="G292" t="s">
        <v>15</v>
      </c>
      <c r="H292" t="s">
        <v>11</v>
      </c>
      <c r="I292">
        <v>0</v>
      </c>
      <c r="J292" s="9">
        <v>3</v>
      </c>
      <c r="K292">
        <f t="shared" si="210"/>
        <v>3</v>
      </c>
      <c r="L292" t="str">
        <f t="shared" si="209"/>
        <v>Away Win</v>
      </c>
      <c r="M292">
        <f t="shared" si="211"/>
        <v>0</v>
      </c>
      <c r="N292">
        <f t="shared" si="212"/>
        <v>1</v>
      </c>
      <c r="O292" s="12" t="b">
        <f t="shared" si="213"/>
        <v>0</v>
      </c>
      <c r="P292" s="12" t="str">
        <f t="shared" si="214"/>
        <v>Norwich Lose</v>
      </c>
      <c r="Q292" s="12" t="b">
        <f t="shared" si="215"/>
        <v>0</v>
      </c>
      <c r="R292" s="12" t="b">
        <f t="shared" si="216"/>
        <v>0</v>
      </c>
      <c r="S292" s="12" t="str">
        <f t="shared" si="217"/>
        <v>Southampton Win</v>
      </c>
      <c r="T292" s="12" t="b">
        <f t="shared" si="218"/>
        <v>0</v>
      </c>
    </row>
    <row r="293" spans="1:20">
      <c r="A293" s="5" t="s">
        <v>576</v>
      </c>
      <c r="B293" t="s">
        <v>374</v>
      </c>
      <c r="C293" s="2" t="s">
        <v>87</v>
      </c>
      <c r="D293" s="3">
        <v>44001.84375</v>
      </c>
      <c r="E293" t="s">
        <v>32</v>
      </c>
      <c r="F293" t="s">
        <v>33</v>
      </c>
      <c r="G293" t="s">
        <v>53</v>
      </c>
      <c r="H293" t="s">
        <v>84</v>
      </c>
      <c r="I293">
        <v>1</v>
      </c>
      <c r="J293" s="9">
        <v>1</v>
      </c>
      <c r="K293">
        <f t="shared" si="210"/>
        <v>2</v>
      </c>
      <c r="L293" t="str">
        <f t="shared" si="209"/>
        <v>Draw</v>
      </c>
      <c r="M293">
        <f t="shared" si="211"/>
        <v>0</v>
      </c>
      <c r="N293">
        <f t="shared" si="212"/>
        <v>0</v>
      </c>
      <c r="O293" s="12" t="b">
        <f t="shared" si="213"/>
        <v>0</v>
      </c>
      <c r="P293" s="12" t="b">
        <f t="shared" si="214"/>
        <v>0</v>
      </c>
      <c r="Q293" s="12" t="str">
        <f t="shared" si="215"/>
        <v>Spurs Draw</v>
      </c>
      <c r="R293" s="12" t="str">
        <f t="shared" si="216"/>
        <v>Man Utd Draw</v>
      </c>
      <c r="S293" s="12" t="b">
        <f t="shared" si="217"/>
        <v>0</v>
      </c>
      <c r="T293" s="12" t="b">
        <f t="shared" si="218"/>
        <v>0</v>
      </c>
    </row>
    <row r="294" spans="1:20">
      <c r="A294" s="5" t="s">
        <v>576</v>
      </c>
      <c r="B294" t="s">
        <v>373</v>
      </c>
      <c r="C294" s="2" t="s">
        <v>87</v>
      </c>
      <c r="D294" s="3">
        <v>44002.520833333336</v>
      </c>
      <c r="E294" t="s">
        <v>463</v>
      </c>
      <c r="F294" t="s">
        <v>464</v>
      </c>
      <c r="G294" t="s">
        <v>30</v>
      </c>
      <c r="H294" t="s">
        <v>84</v>
      </c>
      <c r="I294">
        <v>1</v>
      </c>
      <c r="J294" s="9">
        <v>1</v>
      </c>
      <c r="K294">
        <f t="shared" si="210"/>
        <v>2</v>
      </c>
      <c r="L294" t="str">
        <f t="shared" si="209"/>
        <v>Draw</v>
      </c>
      <c r="M294">
        <f t="shared" si="211"/>
        <v>0</v>
      </c>
      <c r="N294">
        <f t="shared" si="212"/>
        <v>0</v>
      </c>
      <c r="O294" s="12" t="b">
        <f t="shared" si="213"/>
        <v>0</v>
      </c>
      <c r="P294" s="12" t="b">
        <f t="shared" si="214"/>
        <v>0</v>
      </c>
      <c r="Q294" s="12" t="str">
        <f t="shared" si="215"/>
        <v>Watford Draw</v>
      </c>
      <c r="R294" s="12" t="str">
        <f t="shared" si="216"/>
        <v>Leicester Draw</v>
      </c>
      <c r="S294" s="12" t="b">
        <f t="shared" si="217"/>
        <v>0</v>
      </c>
      <c r="T294" s="12" t="b">
        <f t="shared" si="218"/>
        <v>0</v>
      </c>
    </row>
    <row r="295" spans="1:20">
      <c r="A295" s="5" t="s">
        <v>576</v>
      </c>
      <c r="B295" t="s">
        <v>369</v>
      </c>
      <c r="C295" s="2" t="s">
        <v>87</v>
      </c>
      <c r="D295" s="3">
        <v>44002.625</v>
      </c>
      <c r="E295" t="s">
        <v>41</v>
      </c>
      <c r="F295" t="s">
        <v>42</v>
      </c>
      <c r="G295" t="s">
        <v>10</v>
      </c>
      <c r="H295" t="s">
        <v>56</v>
      </c>
      <c r="I295">
        <v>2</v>
      </c>
      <c r="J295" s="9">
        <v>1</v>
      </c>
      <c r="K295">
        <f t="shared" si="210"/>
        <v>3</v>
      </c>
      <c r="L295" t="str">
        <f t="shared" si="209"/>
        <v>Home Win</v>
      </c>
      <c r="M295">
        <f t="shared" si="211"/>
        <v>1</v>
      </c>
      <c r="N295">
        <f t="shared" si="212"/>
        <v>0</v>
      </c>
      <c r="O295" s="12" t="str">
        <f t="shared" si="213"/>
        <v>Brighton Win</v>
      </c>
      <c r="P295" s="12" t="b">
        <f t="shared" si="214"/>
        <v>0</v>
      </c>
      <c r="Q295" s="12" t="b">
        <f t="shared" si="215"/>
        <v>0</v>
      </c>
      <c r="R295" s="12" t="b">
        <f t="shared" si="216"/>
        <v>0</v>
      </c>
      <c r="S295" s="12" t="b">
        <f t="shared" si="217"/>
        <v>0</v>
      </c>
      <c r="T295" s="12" t="str">
        <f t="shared" si="218"/>
        <v>Arsenal Lose</v>
      </c>
    </row>
    <row r="296" spans="1:20">
      <c r="A296" s="5" t="s">
        <v>576</v>
      </c>
      <c r="B296" t="s">
        <v>378</v>
      </c>
      <c r="C296" s="2" t="s">
        <v>87</v>
      </c>
      <c r="D296" s="3">
        <v>44002.729166666664</v>
      </c>
      <c r="E296" t="s">
        <v>23</v>
      </c>
      <c r="F296" t="s">
        <v>24</v>
      </c>
      <c r="G296" t="s">
        <v>39</v>
      </c>
      <c r="H296" t="s">
        <v>26</v>
      </c>
      <c r="I296">
        <v>0</v>
      </c>
      <c r="J296" s="9">
        <v>2</v>
      </c>
      <c r="K296">
        <f t="shared" si="210"/>
        <v>2</v>
      </c>
      <c r="L296" t="str">
        <f t="shared" si="209"/>
        <v>Away Win</v>
      </c>
      <c r="M296">
        <f t="shared" si="211"/>
        <v>0</v>
      </c>
      <c r="N296">
        <f t="shared" si="212"/>
        <v>1</v>
      </c>
      <c r="O296" s="12" t="b">
        <f t="shared" si="213"/>
        <v>0</v>
      </c>
      <c r="P296" s="12" t="str">
        <f t="shared" si="214"/>
        <v>West Ham Lose</v>
      </c>
      <c r="Q296" s="12" t="b">
        <f t="shared" si="215"/>
        <v>0</v>
      </c>
      <c r="R296" s="12" t="b">
        <f t="shared" si="216"/>
        <v>0</v>
      </c>
      <c r="S296" s="12" t="str">
        <f t="shared" si="217"/>
        <v>Wolves Win</v>
      </c>
      <c r="T296" s="12" t="b">
        <f t="shared" si="218"/>
        <v>0</v>
      </c>
    </row>
    <row r="297" spans="1:20">
      <c r="A297" s="5" t="s">
        <v>576</v>
      </c>
      <c r="B297" t="s">
        <v>372</v>
      </c>
      <c r="C297" s="2" t="s">
        <v>87</v>
      </c>
      <c r="D297" s="3">
        <v>44002.822916666664</v>
      </c>
      <c r="E297" t="s">
        <v>471</v>
      </c>
      <c r="F297" t="s">
        <v>472</v>
      </c>
      <c r="G297" t="s">
        <v>14</v>
      </c>
      <c r="H297" t="s">
        <v>26</v>
      </c>
      <c r="I297">
        <v>0</v>
      </c>
      <c r="J297" s="9">
        <v>2</v>
      </c>
      <c r="K297">
        <f t="shared" si="210"/>
        <v>2</v>
      </c>
      <c r="L297" t="str">
        <f t="shared" si="209"/>
        <v>Away Win</v>
      </c>
      <c r="M297">
        <f t="shared" si="211"/>
        <v>0</v>
      </c>
      <c r="N297">
        <f t="shared" si="212"/>
        <v>1</v>
      </c>
      <c r="O297" s="12" t="b">
        <f t="shared" si="213"/>
        <v>0</v>
      </c>
      <c r="P297" s="12" t="str">
        <f t="shared" si="214"/>
        <v>Bournemouth Lose</v>
      </c>
      <c r="Q297" s="12" t="b">
        <f t="shared" si="215"/>
        <v>0</v>
      </c>
      <c r="R297" s="12" t="b">
        <f t="shared" si="216"/>
        <v>0</v>
      </c>
      <c r="S297" s="12" t="str">
        <f t="shared" si="217"/>
        <v>Crystal Palace Win</v>
      </c>
      <c r="T297" s="12" t="b">
        <f t="shared" si="218"/>
        <v>0</v>
      </c>
    </row>
    <row r="298" spans="1:20">
      <c r="A298" s="5" t="s">
        <v>576</v>
      </c>
      <c r="B298" t="s">
        <v>371</v>
      </c>
      <c r="C298" s="2" t="s">
        <v>87</v>
      </c>
      <c r="D298" s="3">
        <v>44003.583333333336</v>
      </c>
      <c r="E298" t="s">
        <v>61</v>
      </c>
      <c r="F298" t="s">
        <v>25</v>
      </c>
      <c r="G298" t="s">
        <v>38</v>
      </c>
      <c r="H298" t="s">
        <v>158</v>
      </c>
      <c r="I298">
        <v>3</v>
      </c>
      <c r="J298" s="9">
        <v>0</v>
      </c>
      <c r="K298">
        <f t="shared" si="210"/>
        <v>3</v>
      </c>
      <c r="L298" t="str">
        <f t="shared" si="209"/>
        <v>Home Win</v>
      </c>
      <c r="M298">
        <f t="shared" si="211"/>
        <v>1</v>
      </c>
      <c r="N298">
        <f t="shared" si="212"/>
        <v>0</v>
      </c>
      <c r="O298" s="12" t="str">
        <f t="shared" si="213"/>
        <v>Newcastle Win</v>
      </c>
      <c r="P298" s="12" t="b">
        <f t="shared" si="214"/>
        <v>0</v>
      </c>
      <c r="Q298" s="12" t="b">
        <f t="shared" si="215"/>
        <v>0</v>
      </c>
      <c r="R298" s="12" t="b">
        <f t="shared" si="216"/>
        <v>0</v>
      </c>
      <c r="S298" s="12" t="b">
        <f t="shared" si="217"/>
        <v>0</v>
      </c>
      <c r="T298" s="12" t="str">
        <f t="shared" si="218"/>
        <v>Sheffield Utd Lose</v>
      </c>
    </row>
    <row r="299" spans="1:20">
      <c r="A299" s="5" t="s">
        <v>576</v>
      </c>
      <c r="B299" t="s">
        <v>375</v>
      </c>
      <c r="C299" s="2" t="s">
        <v>87</v>
      </c>
      <c r="D299" s="3">
        <v>44003.677083333336</v>
      </c>
      <c r="E299" t="s">
        <v>69</v>
      </c>
      <c r="F299" t="s">
        <v>70</v>
      </c>
      <c r="G299" t="s">
        <v>43</v>
      </c>
      <c r="H299" t="s">
        <v>77</v>
      </c>
      <c r="I299">
        <v>1</v>
      </c>
      <c r="J299" s="9">
        <v>2</v>
      </c>
      <c r="K299">
        <f t="shared" si="210"/>
        <v>3</v>
      </c>
      <c r="L299" t="str">
        <f t="shared" si="209"/>
        <v>Away Win</v>
      </c>
      <c r="M299">
        <f t="shared" si="211"/>
        <v>0</v>
      </c>
      <c r="N299">
        <f t="shared" si="212"/>
        <v>1</v>
      </c>
      <c r="O299" s="12" t="b">
        <f t="shared" si="213"/>
        <v>0</v>
      </c>
      <c r="P299" s="12" t="str">
        <f t="shared" si="214"/>
        <v>Aston Villa Lose</v>
      </c>
      <c r="Q299" s="12" t="b">
        <f t="shared" si="215"/>
        <v>0</v>
      </c>
      <c r="R299" s="12" t="b">
        <f t="shared" si="216"/>
        <v>0</v>
      </c>
      <c r="S299" s="12" t="str">
        <f t="shared" si="217"/>
        <v>Chelsea Win</v>
      </c>
      <c r="T299" s="12" t="b">
        <f t="shared" si="218"/>
        <v>0</v>
      </c>
    </row>
    <row r="300" spans="1:20">
      <c r="A300" s="5" t="s">
        <v>576</v>
      </c>
      <c r="B300" t="s">
        <v>377</v>
      </c>
      <c r="C300" s="2" t="s">
        <v>87</v>
      </c>
      <c r="D300" s="3">
        <v>44003.791666666664</v>
      </c>
      <c r="E300" t="s">
        <v>47</v>
      </c>
      <c r="F300" t="s">
        <v>34</v>
      </c>
      <c r="G300" t="s">
        <v>19</v>
      </c>
      <c r="H300" t="s">
        <v>116</v>
      </c>
      <c r="I300">
        <v>0</v>
      </c>
      <c r="J300" s="9">
        <v>0</v>
      </c>
      <c r="K300">
        <f t="shared" si="210"/>
        <v>0</v>
      </c>
      <c r="L300" t="str">
        <f t="shared" si="209"/>
        <v>Draw</v>
      </c>
      <c r="M300">
        <f t="shared" si="211"/>
        <v>0</v>
      </c>
      <c r="N300">
        <f t="shared" si="212"/>
        <v>0</v>
      </c>
      <c r="O300" s="12" t="b">
        <f t="shared" si="213"/>
        <v>0</v>
      </c>
      <c r="P300" s="12" t="b">
        <f t="shared" si="214"/>
        <v>0</v>
      </c>
      <c r="Q300" s="12" t="str">
        <f t="shared" si="215"/>
        <v>Everton Draw</v>
      </c>
      <c r="R300" s="12" t="str">
        <f t="shared" si="216"/>
        <v>Liverpool Draw</v>
      </c>
      <c r="S300" s="12" t="b">
        <f t="shared" si="217"/>
        <v>0</v>
      </c>
      <c r="T300" s="12" t="b">
        <f t="shared" si="218"/>
        <v>0</v>
      </c>
    </row>
    <row r="301" spans="1:20">
      <c r="A301" s="5" t="s">
        <v>576</v>
      </c>
      <c r="B301" t="s">
        <v>370</v>
      </c>
      <c r="C301" s="2" t="s">
        <v>87</v>
      </c>
      <c r="D301" s="3">
        <v>44004.833333333336</v>
      </c>
      <c r="E301" t="s">
        <v>86</v>
      </c>
      <c r="F301" t="s">
        <v>73</v>
      </c>
      <c r="G301" t="s">
        <v>66</v>
      </c>
      <c r="H301" t="s">
        <v>164</v>
      </c>
      <c r="I301">
        <v>5</v>
      </c>
      <c r="J301" s="9">
        <v>0</v>
      </c>
      <c r="K301">
        <f t="shared" si="210"/>
        <v>5</v>
      </c>
      <c r="L301" t="str">
        <f t="shared" si="209"/>
        <v>Home Win</v>
      </c>
      <c r="M301">
        <f t="shared" si="211"/>
        <v>1</v>
      </c>
      <c r="N301">
        <f t="shared" si="212"/>
        <v>0</v>
      </c>
      <c r="O301" s="12" t="str">
        <f t="shared" si="213"/>
        <v>Man City Win</v>
      </c>
      <c r="P301" s="12" t="b">
        <f t="shared" si="214"/>
        <v>0</v>
      </c>
      <c r="Q301" s="12" t="b">
        <f t="shared" si="215"/>
        <v>0</v>
      </c>
      <c r="R301" s="12" t="b">
        <f t="shared" si="216"/>
        <v>0</v>
      </c>
      <c r="S301" s="12" t="b">
        <f t="shared" si="217"/>
        <v>0</v>
      </c>
      <c r="T301" s="12" t="str">
        <f t="shared" si="218"/>
        <v>Burnley Lose</v>
      </c>
    </row>
    <row r="302" spans="1:20">
      <c r="A302" s="5" t="s">
        <v>576</v>
      </c>
      <c r="B302" t="s">
        <v>382</v>
      </c>
      <c r="C302" s="2" t="s">
        <v>99</v>
      </c>
      <c r="D302" s="3">
        <v>44005.75</v>
      </c>
      <c r="E302" t="s">
        <v>65</v>
      </c>
      <c r="F302" t="s">
        <v>30</v>
      </c>
      <c r="G302" t="s">
        <v>42</v>
      </c>
      <c r="H302" t="s">
        <v>116</v>
      </c>
      <c r="I302">
        <v>0</v>
      </c>
      <c r="J302" s="9">
        <v>0</v>
      </c>
      <c r="K302">
        <f t="shared" si="210"/>
        <v>0</v>
      </c>
      <c r="L302" t="str">
        <f t="shared" si="209"/>
        <v>Draw</v>
      </c>
      <c r="M302">
        <f t="shared" si="211"/>
        <v>0</v>
      </c>
      <c r="N302">
        <f t="shared" si="212"/>
        <v>0</v>
      </c>
      <c r="O302" s="12" t="b">
        <f t="shared" si="213"/>
        <v>0</v>
      </c>
      <c r="P302" s="12" t="b">
        <f t="shared" si="214"/>
        <v>0</v>
      </c>
      <c r="Q302" s="12" t="str">
        <f t="shared" si="215"/>
        <v>Leicester Draw</v>
      </c>
      <c r="R302" s="12" t="str">
        <f t="shared" si="216"/>
        <v>Brighton Draw</v>
      </c>
      <c r="S302" s="12" t="b">
        <f t="shared" si="217"/>
        <v>0</v>
      </c>
      <c r="T302" s="12" t="b">
        <f t="shared" si="218"/>
        <v>0</v>
      </c>
    </row>
    <row r="303" spans="1:20">
      <c r="A303" s="5" t="s">
        <v>576</v>
      </c>
      <c r="B303" t="s">
        <v>387</v>
      </c>
      <c r="C303" s="2" t="s">
        <v>99</v>
      </c>
      <c r="D303" s="3">
        <v>44005.84375</v>
      </c>
      <c r="E303" t="s">
        <v>32</v>
      </c>
      <c r="F303" t="s">
        <v>33</v>
      </c>
      <c r="G303" t="s">
        <v>24</v>
      </c>
      <c r="H303" t="s">
        <v>98</v>
      </c>
      <c r="I303">
        <v>2</v>
      </c>
      <c r="J303" s="9">
        <v>0</v>
      </c>
      <c r="K303">
        <f t="shared" si="210"/>
        <v>2</v>
      </c>
      <c r="L303" t="str">
        <f t="shared" si="209"/>
        <v>Home Win</v>
      </c>
      <c r="M303">
        <f t="shared" si="211"/>
        <v>1</v>
      </c>
      <c r="N303">
        <f t="shared" si="212"/>
        <v>0</v>
      </c>
      <c r="O303" s="12" t="str">
        <f t="shared" si="213"/>
        <v>Spurs Win</v>
      </c>
      <c r="P303" s="12" t="b">
        <f t="shared" si="214"/>
        <v>0</v>
      </c>
      <c r="Q303" s="12" t="b">
        <f t="shared" si="215"/>
        <v>0</v>
      </c>
      <c r="R303" s="12" t="b">
        <f t="shared" si="216"/>
        <v>0</v>
      </c>
      <c r="S303" s="12" t="b">
        <f t="shared" si="217"/>
        <v>0</v>
      </c>
      <c r="T303" s="12" t="str">
        <f t="shared" si="218"/>
        <v>West Ham Lose</v>
      </c>
    </row>
    <row r="304" spans="1:20">
      <c r="A304" s="5" t="s">
        <v>576</v>
      </c>
      <c r="B304" t="s">
        <v>381</v>
      </c>
      <c r="C304" s="2" t="s">
        <v>99</v>
      </c>
      <c r="D304" s="3">
        <v>44006.75</v>
      </c>
      <c r="E304" t="s">
        <v>52</v>
      </c>
      <c r="F304" t="s">
        <v>53</v>
      </c>
      <c r="G304" t="s">
        <v>38</v>
      </c>
      <c r="H304" t="s">
        <v>158</v>
      </c>
      <c r="I304">
        <v>3</v>
      </c>
      <c r="J304" s="9">
        <v>0</v>
      </c>
      <c r="K304">
        <f t="shared" si="210"/>
        <v>3</v>
      </c>
      <c r="L304" t="str">
        <f t="shared" si="209"/>
        <v>Home Win</v>
      </c>
      <c r="M304">
        <f t="shared" si="211"/>
        <v>1</v>
      </c>
      <c r="N304">
        <f t="shared" si="212"/>
        <v>0</v>
      </c>
      <c r="O304" s="12" t="str">
        <f t="shared" si="213"/>
        <v>Man Utd Win</v>
      </c>
      <c r="P304" s="12" t="b">
        <f t="shared" si="214"/>
        <v>0</v>
      </c>
      <c r="Q304" s="12" t="b">
        <f t="shared" si="215"/>
        <v>0</v>
      </c>
      <c r="R304" s="12" t="b">
        <f t="shared" si="216"/>
        <v>0</v>
      </c>
      <c r="S304" s="12" t="b">
        <f t="shared" si="217"/>
        <v>0</v>
      </c>
      <c r="T304" s="12" t="str">
        <f t="shared" si="218"/>
        <v>Sheffield Utd Lose</v>
      </c>
    </row>
    <row r="305" spans="1:20">
      <c r="A305" s="5" t="s">
        <v>576</v>
      </c>
      <c r="B305" t="s">
        <v>380</v>
      </c>
      <c r="C305" s="2" t="s">
        <v>99</v>
      </c>
      <c r="D305" s="3">
        <v>44006.75</v>
      </c>
      <c r="E305" t="s">
        <v>61</v>
      </c>
      <c r="F305" t="s">
        <v>25</v>
      </c>
      <c r="G305" t="s">
        <v>70</v>
      </c>
      <c r="H305" t="s">
        <v>84</v>
      </c>
      <c r="I305">
        <v>1</v>
      </c>
      <c r="J305" s="9">
        <v>1</v>
      </c>
      <c r="K305">
        <f t="shared" si="210"/>
        <v>2</v>
      </c>
      <c r="L305" t="str">
        <f t="shared" si="209"/>
        <v>Draw</v>
      </c>
      <c r="M305">
        <f t="shared" si="211"/>
        <v>0</v>
      </c>
      <c r="N305">
        <f t="shared" si="212"/>
        <v>0</v>
      </c>
      <c r="O305" s="12" t="b">
        <f t="shared" si="213"/>
        <v>0</v>
      </c>
      <c r="P305" s="12" t="b">
        <f t="shared" si="214"/>
        <v>0</v>
      </c>
      <c r="Q305" s="12" t="str">
        <f t="shared" si="215"/>
        <v>Newcastle Draw</v>
      </c>
      <c r="R305" s="12" t="str">
        <f t="shared" si="216"/>
        <v>Aston Villa Draw</v>
      </c>
      <c r="S305" s="12" t="b">
        <f t="shared" si="217"/>
        <v>0</v>
      </c>
      <c r="T305" s="12" t="b">
        <f t="shared" si="218"/>
        <v>0</v>
      </c>
    </row>
    <row r="306" spans="1:20">
      <c r="A306" s="5" t="s">
        <v>576</v>
      </c>
      <c r="B306" t="s">
        <v>386</v>
      </c>
      <c r="C306" s="2" t="s">
        <v>99</v>
      </c>
      <c r="D306" s="3">
        <v>44006.75</v>
      </c>
      <c r="E306" t="s">
        <v>465</v>
      </c>
      <c r="F306" t="s">
        <v>466</v>
      </c>
      <c r="G306" t="s">
        <v>34</v>
      </c>
      <c r="H306" t="s">
        <v>35</v>
      </c>
      <c r="I306">
        <v>0</v>
      </c>
      <c r="J306" s="9">
        <v>1</v>
      </c>
      <c r="K306">
        <f t="shared" si="210"/>
        <v>1</v>
      </c>
      <c r="L306" t="str">
        <f t="shared" si="209"/>
        <v>Away Win</v>
      </c>
      <c r="M306">
        <f t="shared" si="211"/>
        <v>0</v>
      </c>
      <c r="N306">
        <f t="shared" si="212"/>
        <v>1</v>
      </c>
      <c r="O306" s="12" t="b">
        <f t="shared" si="213"/>
        <v>0</v>
      </c>
      <c r="P306" s="12" t="str">
        <f t="shared" si="214"/>
        <v>Norwich Lose</v>
      </c>
      <c r="Q306" s="12" t="b">
        <f t="shared" si="215"/>
        <v>0</v>
      </c>
      <c r="R306" s="12" t="b">
        <f t="shared" si="216"/>
        <v>0</v>
      </c>
      <c r="S306" s="12" t="str">
        <f t="shared" si="217"/>
        <v>Everton Win</v>
      </c>
      <c r="T306" s="12" t="b">
        <f t="shared" si="218"/>
        <v>0</v>
      </c>
    </row>
    <row r="307" spans="1:20">
      <c r="A307" s="5" t="s">
        <v>576</v>
      </c>
      <c r="B307" t="s">
        <v>384</v>
      </c>
      <c r="C307" s="2" t="s">
        <v>99</v>
      </c>
      <c r="D307" s="3">
        <v>44006.75</v>
      </c>
      <c r="E307" t="s">
        <v>72</v>
      </c>
      <c r="F307" t="s">
        <v>39</v>
      </c>
      <c r="G307" t="s">
        <v>472</v>
      </c>
      <c r="H307" t="s">
        <v>16</v>
      </c>
      <c r="I307">
        <v>1</v>
      </c>
      <c r="J307" s="9">
        <v>0</v>
      </c>
      <c r="K307">
        <f t="shared" si="210"/>
        <v>1</v>
      </c>
      <c r="L307" t="str">
        <f t="shared" si="209"/>
        <v>Home Win</v>
      </c>
      <c r="M307">
        <f t="shared" si="211"/>
        <v>1</v>
      </c>
      <c r="N307">
        <f t="shared" si="212"/>
        <v>0</v>
      </c>
      <c r="O307" s="12" t="str">
        <f t="shared" si="213"/>
        <v>Wolves Win</v>
      </c>
      <c r="P307" s="12" t="b">
        <f t="shared" si="214"/>
        <v>0</v>
      </c>
      <c r="Q307" s="12" t="b">
        <f t="shared" si="215"/>
        <v>0</v>
      </c>
      <c r="R307" s="12" t="b">
        <f t="shared" si="216"/>
        <v>0</v>
      </c>
      <c r="S307" s="12" t="b">
        <f t="shared" si="217"/>
        <v>0</v>
      </c>
      <c r="T307" s="12" t="str">
        <f t="shared" si="218"/>
        <v>Bournemouth Lose</v>
      </c>
    </row>
    <row r="308" spans="1:20">
      <c r="A308" s="5" t="s">
        <v>576</v>
      </c>
      <c r="B308" t="s">
        <v>379</v>
      </c>
      <c r="C308" s="2" t="s">
        <v>99</v>
      </c>
      <c r="D308" s="3">
        <v>44006.84375</v>
      </c>
      <c r="E308" t="s">
        <v>18</v>
      </c>
      <c r="F308" t="s">
        <v>19</v>
      </c>
      <c r="G308" t="s">
        <v>14</v>
      </c>
      <c r="H308" t="s">
        <v>88</v>
      </c>
      <c r="I308">
        <v>4</v>
      </c>
      <c r="J308" s="9">
        <v>0</v>
      </c>
      <c r="K308">
        <f t="shared" si="210"/>
        <v>4</v>
      </c>
      <c r="L308" t="str">
        <f t="shared" si="209"/>
        <v>Home Win</v>
      </c>
      <c r="M308">
        <f t="shared" si="211"/>
        <v>1</v>
      </c>
      <c r="N308">
        <f t="shared" si="212"/>
        <v>0</v>
      </c>
      <c r="O308" s="12" t="str">
        <f t="shared" si="213"/>
        <v>Liverpool Win</v>
      </c>
      <c r="P308" s="12" t="b">
        <f t="shared" si="214"/>
        <v>0</v>
      </c>
      <c r="Q308" s="12" t="b">
        <f t="shared" si="215"/>
        <v>0</v>
      </c>
      <c r="R308" s="12" t="b">
        <f t="shared" si="216"/>
        <v>0</v>
      </c>
      <c r="S308" s="12" t="b">
        <f t="shared" si="217"/>
        <v>0</v>
      </c>
      <c r="T308" s="12" t="str">
        <f t="shared" si="218"/>
        <v>Crystal Palace Lose</v>
      </c>
    </row>
    <row r="309" spans="1:20">
      <c r="A309" s="5" t="s">
        <v>576</v>
      </c>
      <c r="B309" t="s">
        <v>388</v>
      </c>
      <c r="C309" s="2" t="s">
        <v>99</v>
      </c>
      <c r="D309" s="3">
        <v>44007.75</v>
      </c>
      <c r="E309" t="s">
        <v>81</v>
      </c>
      <c r="F309" t="s">
        <v>66</v>
      </c>
      <c r="G309" t="s">
        <v>464</v>
      </c>
      <c r="H309" t="s">
        <v>16</v>
      </c>
      <c r="I309">
        <v>1</v>
      </c>
      <c r="J309" s="9">
        <v>0</v>
      </c>
      <c r="K309">
        <f t="shared" si="210"/>
        <v>1</v>
      </c>
      <c r="L309" t="str">
        <f t="shared" si="209"/>
        <v>Home Win</v>
      </c>
      <c r="M309">
        <f t="shared" si="211"/>
        <v>1</v>
      </c>
      <c r="N309">
        <f t="shared" si="212"/>
        <v>0</v>
      </c>
      <c r="O309" s="12" t="str">
        <f t="shared" si="213"/>
        <v>Burnley Win</v>
      </c>
      <c r="P309" s="12" t="b">
        <f t="shared" si="214"/>
        <v>0</v>
      </c>
      <c r="Q309" s="12" t="b">
        <f t="shared" si="215"/>
        <v>0</v>
      </c>
      <c r="R309" s="12" t="b">
        <f t="shared" si="216"/>
        <v>0</v>
      </c>
      <c r="S309" s="12" t="b">
        <f t="shared" si="217"/>
        <v>0</v>
      </c>
      <c r="T309" s="12" t="str">
        <f t="shared" si="218"/>
        <v>Watford Lose</v>
      </c>
    </row>
    <row r="310" spans="1:20">
      <c r="A310" s="5" t="s">
        <v>576</v>
      </c>
      <c r="B310" t="s">
        <v>385</v>
      </c>
      <c r="C310" s="2" t="s">
        <v>99</v>
      </c>
      <c r="D310" s="3">
        <v>44007.75</v>
      </c>
      <c r="E310" t="s">
        <v>58</v>
      </c>
      <c r="F310" t="s">
        <v>15</v>
      </c>
      <c r="G310" t="s">
        <v>10</v>
      </c>
      <c r="H310" t="s">
        <v>26</v>
      </c>
      <c r="I310">
        <v>0</v>
      </c>
      <c r="J310" s="9">
        <v>2</v>
      </c>
      <c r="K310">
        <f t="shared" si="210"/>
        <v>2</v>
      </c>
      <c r="L310" t="str">
        <f t="shared" si="209"/>
        <v>Away Win</v>
      </c>
      <c r="M310">
        <f t="shared" si="211"/>
        <v>0</v>
      </c>
      <c r="N310">
        <f t="shared" si="212"/>
        <v>1</v>
      </c>
      <c r="O310" s="12" t="b">
        <f t="shared" si="213"/>
        <v>0</v>
      </c>
      <c r="P310" s="12" t="str">
        <f t="shared" si="214"/>
        <v>Southampton Lose</v>
      </c>
      <c r="Q310" s="12" t="b">
        <f t="shared" si="215"/>
        <v>0</v>
      </c>
      <c r="R310" s="12" t="b">
        <f t="shared" si="216"/>
        <v>0</v>
      </c>
      <c r="S310" s="12" t="str">
        <f t="shared" si="217"/>
        <v>Arsenal Win</v>
      </c>
      <c r="T310" s="12" t="b">
        <f t="shared" si="218"/>
        <v>0</v>
      </c>
    </row>
    <row r="311" spans="1:20">
      <c r="A311" s="5" t="s">
        <v>576</v>
      </c>
      <c r="B311" t="s">
        <v>383</v>
      </c>
      <c r="C311" s="2" t="s">
        <v>99</v>
      </c>
      <c r="D311" s="3">
        <v>44007.84375</v>
      </c>
      <c r="E311" t="s">
        <v>63</v>
      </c>
      <c r="F311" t="s">
        <v>43</v>
      </c>
      <c r="G311" t="s">
        <v>73</v>
      </c>
      <c r="H311" t="s">
        <v>56</v>
      </c>
      <c r="I311">
        <v>2</v>
      </c>
      <c r="J311" s="9">
        <v>1</v>
      </c>
      <c r="K311">
        <f t="shared" si="210"/>
        <v>3</v>
      </c>
      <c r="L311" t="str">
        <f t="shared" si="209"/>
        <v>Home Win</v>
      </c>
      <c r="M311">
        <f t="shared" si="211"/>
        <v>1</v>
      </c>
      <c r="N311">
        <f t="shared" si="212"/>
        <v>0</v>
      </c>
      <c r="O311" s="12" t="str">
        <f t="shared" si="213"/>
        <v>Chelsea Win</v>
      </c>
      <c r="P311" s="12" t="b">
        <f t="shared" si="214"/>
        <v>0</v>
      </c>
      <c r="Q311" s="12" t="b">
        <f t="shared" si="215"/>
        <v>0</v>
      </c>
      <c r="R311" s="12" t="b">
        <f t="shared" si="216"/>
        <v>0</v>
      </c>
      <c r="S311" s="12" t="b">
        <f t="shared" si="217"/>
        <v>0</v>
      </c>
      <c r="T311" s="12" t="str">
        <f t="shared" si="218"/>
        <v>Man City Lose</v>
      </c>
    </row>
    <row r="312" spans="1:20">
      <c r="A312" s="5" t="s">
        <v>576</v>
      </c>
      <c r="B312" t="s">
        <v>395</v>
      </c>
      <c r="C312" s="2" t="s">
        <v>103</v>
      </c>
      <c r="D312" s="3">
        <v>44009.520833333336</v>
      </c>
      <c r="E312" t="s">
        <v>69</v>
      </c>
      <c r="F312" t="s">
        <v>70</v>
      </c>
      <c r="G312" t="s">
        <v>39</v>
      </c>
      <c r="H312" t="s">
        <v>35</v>
      </c>
      <c r="I312">
        <v>0</v>
      </c>
      <c r="J312" s="9">
        <v>1</v>
      </c>
      <c r="K312">
        <f t="shared" si="210"/>
        <v>1</v>
      </c>
      <c r="L312" t="str">
        <f t="shared" si="209"/>
        <v>Away Win</v>
      </c>
      <c r="M312">
        <f t="shared" si="211"/>
        <v>0</v>
      </c>
      <c r="N312">
        <f t="shared" si="212"/>
        <v>1</v>
      </c>
      <c r="O312" s="12" t="b">
        <f t="shared" si="213"/>
        <v>0</v>
      </c>
      <c r="P312" s="12" t="str">
        <f t="shared" si="214"/>
        <v>Aston Villa Lose</v>
      </c>
      <c r="Q312" s="12" t="b">
        <f t="shared" si="215"/>
        <v>0</v>
      </c>
      <c r="R312" s="12" t="b">
        <f t="shared" si="216"/>
        <v>0</v>
      </c>
      <c r="S312" s="12" t="str">
        <f t="shared" si="217"/>
        <v>Wolves Win</v>
      </c>
      <c r="T312" s="12" t="b">
        <f t="shared" si="218"/>
        <v>0</v>
      </c>
    </row>
    <row r="313" spans="1:20">
      <c r="A313" s="5" t="s">
        <v>576</v>
      </c>
      <c r="B313" t="s">
        <v>428</v>
      </c>
      <c r="C313" s="2" t="s">
        <v>103</v>
      </c>
      <c r="D313" s="3">
        <v>44010.6875</v>
      </c>
      <c r="E313" t="s">
        <v>463</v>
      </c>
      <c r="F313" t="s">
        <v>464</v>
      </c>
      <c r="G313" t="s">
        <v>15</v>
      </c>
      <c r="H313" t="s">
        <v>44</v>
      </c>
      <c r="I313">
        <v>1</v>
      </c>
      <c r="J313" s="9">
        <v>3</v>
      </c>
      <c r="K313">
        <f t="shared" si="210"/>
        <v>4</v>
      </c>
      <c r="L313" t="str">
        <f t="shared" si="209"/>
        <v>Away Win</v>
      </c>
      <c r="M313">
        <f t="shared" si="211"/>
        <v>0</v>
      </c>
      <c r="N313">
        <f t="shared" si="212"/>
        <v>1</v>
      </c>
      <c r="O313" s="12" t="b">
        <f t="shared" si="213"/>
        <v>0</v>
      </c>
      <c r="P313" s="12" t="str">
        <f t="shared" si="214"/>
        <v>Watford Lose</v>
      </c>
      <c r="Q313" s="12" t="b">
        <f t="shared" si="215"/>
        <v>0</v>
      </c>
      <c r="R313" s="12" t="b">
        <f t="shared" si="216"/>
        <v>0</v>
      </c>
      <c r="S313" s="12" t="str">
        <f t="shared" si="217"/>
        <v>Southampton Win</v>
      </c>
      <c r="T313" s="12" t="b">
        <f t="shared" si="218"/>
        <v>0</v>
      </c>
    </row>
    <row r="314" spans="1:20">
      <c r="A314" s="5" t="s">
        <v>576</v>
      </c>
      <c r="B314" t="s">
        <v>394</v>
      </c>
      <c r="C314" s="2" t="s">
        <v>103</v>
      </c>
      <c r="D314" s="3">
        <v>44011.833333333336</v>
      </c>
      <c r="E314" t="s">
        <v>13</v>
      </c>
      <c r="F314" t="s">
        <v>14</v>
      </c>
      <c r="G314" t="s">
        <v>66</v>
      </c>
      <c r="H314" t="s">
        <v>35</v>
      </c>
      <c r="I314">
        <v>0</v>
      </c>
      <c r="J314" s="9">
        <v>1</v>
      </c>
      <c r="K314">
        <f t="shared" si="210"/>
        <v>1</v>
      </c>
      <c r="L314" t="str">
        <f t="shared" si="209"/>
        <v>Away Win</v>
      </c>
      <c r="M314">
        <f t="shared" si="211"/>
        <v>0</v>
      </c>
      <c r="N314">
        <f t="shared" si="212"/>
        <v>1</v>
      </c>
      <c r="O314" s="12" t="b">
        <f t="shared" si="213"/>
        <v>0</v>
      </c>
      <c r="P314" s="12" t="str">
        <f t="shared" si="214"/>
        <v>Crystal Palace Lose</v>
      </c>
      <c r="Q314" s="12" t="b">
        <f t="shared" si="215"/>
        <v>0</v>
      </c>
      <c r="R314" s="12" t="b">
        <f t="shared" si="216"/>
        <v>0</v>
      </c>
      <c r="S314" s="12" t="str">
        <f t="shared" si="217"/>
        <v>Burnley Win</v>
      </c>
      <c r="T314" s="12" t="b">
        <f t="shared" si="218"/>
        <v>0</v>
      </c>
    </row>
    <row r="315" spans="1:20">
      <c r="A315" s="5" t="s">
        <v>576</v>
      </c>
      <c r="B315" t="s">
        <v>389</v>
      </c>
      <c r="C315" s="2" t="s">
        <v>103</v>
      </c>
      <c r="D315" s="3">
        <v>44012.84375</v>
      </c>
      <c r="E315" t="s">
        <v>41</v>
      </c>
      <c r="F315" t="s">
        <v>42</v>
      </c>
      <c r="G315" t="s">
        <v>53</v>
      </c>
      <c r="H315" t="s">
        <v>11</v>
      </c>
      <c r="I315">
        <v>0</v>
      </c>
      <c r="J315" s="9">
        <v>3</v>
      </c>
      <c r="K315">
        <f t="shared" si="210"/>
        <v>3</v>
      </c>
      <c r="L315" t="str">
        <f t="shared" si="209"/>
        <v>Away Win</v>
      </c>
      <c r="M315">
        <f t="shared" si="211"/>
        <v>0</v>
      </c>
      <c r="N315">
        <f t="shared" si="212"/>
        <v>1</v>
      </c>
      <c r="O315" s="12" t="b">
        <f t="shared" si="213"/>
        <v>0</v>
      </c>
      <c r="P315" s="12" t="str">
        <f t="shared" si="214"/>
        <v>Brighton Lose</v>
      </c>
      <c r="Q315" s="12" t="b">
        <f t="shared" si="215"/>
        <v>0</v>
      </c>
      <c r="R315" s="12" t="b">
        <f t="shared" si="216"/>
        <v>0</v>
      </c>
      <c r="S315" s="12" t="str">
        <f t="shared" si="217"/>
        <v>Man Utd Win</v>
      </c>
      <c r="T315" s="12" t="b">
        <f t="shared" si="218"/>
        <v>0</v>
      </c>
    </row>
    <row r="316" spans="1:20">
      <c r="A316" s="5" t="s">
        <v>576</v>
      </c>
      <c r="B316" t="s">
        <v>392</v>
      </c>
      <c r="C316" s="2" t="s">
        <v>103</v>
      </c>
      <c r="D316" s="3">
        <v>44013.75</v>
      </c>
      <c r="E316" t="s">
        <v>471</v>
      </c>
      <c r="F316" t="s">
        <v>472</v>
      </c>
      <c r="G316" t="s">
        <v>25</v>
      </c>
      <c r="H316" t="s">
        <v>110</v>
      </c>
      <c r="I316">
        <v>1</v>
      </c>
      <c r="J316" s="9">
        <v>4</v>
      </c>
      <c r="K316">
        <f t="shared" si="210"/>
        <v>5</v>
      </c>
      <c r="L316" t="str">
        <f t="shared" si="209"/>
        <v>Away Win</v>
      </c>
      <c r="M316">
        <f t="shared" si="211"/>
        <v>0</v>
      </c>
      <c r="N316">
        <f t="shared" si="212"/>
        <v>1</v>
      </c>
      <c r="O316" s="12" t="b">
        <f t="shared" si="213"/>
        <v>0</v>
      </c>
      <c r="P316" s="12" t="str">
        <f t="shared" si="214"/>
        <v>Bournemouth Lose</v>
      </c>
      <c r="Q316" s="12" t="b">
        <f t="shared" si="215"/>
        <v>0</v>
      </c>
      <c r="R316" s="12" t="b">
        <f t="shared" si="216"/>
        <v>0</v>
      </c>
      <c r="S316" s="12" t="str">
        <f t="shared" si="217"/>
        <v>Newcastle Win</v>
      </c>
      <c r="T316" s="12" t="b">
        <f t="shared" si="218"/>
        <v>0</v>
      </c>
    </row>
    <row r="317" spans="1:20">
      <c r="A317" s="5" t="s">
        <v>576</v>
      </c>
      <c r="B317" t="s">
        <v>397</v>
      </c>
      <c r="C317" s="2" t="s">
        <v>103</v>
      </c>
      <c r="D317" s="3">
        <v>44013.75</v>
      </c>
      <c r="E317" t="s">
        <v>55</v>
      </c>
      <c r="F317" t="s">
        <v>10</v>
      </c>
      <c r="G317" t="s">
        <v>466</v>
      </c>
      <c r="H317" t="s">
        <v>88</v>
      </c>
      <c r="I317">
        <v>4</v>
      </c>
      <c r="J317" s="9">
        <v>0</v>
      </c>
      <c r="K317">
        <f t="shared" si="210"/>
        <v>4</v>
      </c>
      <c r="L317" t="str">
        <f t="shared" si="209"/>
        <v>Home Win</v>
      </c>
      <c r="M317">
        <f t="shared" si="211"/>
        <v>1</v>
      </c>
      <c r="N317">
        <f t="shared" si="212"/>
        <v>0</v>
      </c>
      <c r="O317" s="12" t="str">
        <f t="shared" si="213"/>
        <v>Arsenal Win</v>
      </c>
      <c r="P317" s="12" t="b">
        <f t="shared" si="214"/>
        <v>0</v>
      </c>
      <c r="Q317" s="12" t="b">
        <f t="shared" si="215"/>
        <v>0</v>
      </c>
      <c r="R317" s="12" t="b">
        <f t="shared" si="216"/>
        <v>0</v>
      </c>
      <c r="S317" s="12" t="b">
        <f t="shared" si="217"/>
        <v>0</v>
      </c>
      <c r="T317" s="12" t="str">
        <f t="shared" si="218"/>
        <v>Norwich Lose</v>
      </c>
    </row>
    <row r="318" spans="1:20">
      <c r="A318" s="5" t="s">
        <v>576</v>
      </c>
      <c r="B318" t="s">
        <v>398</v>
      </c>
      <c r="C318" s="2" t="s">
        <v>103</v>
      </c>
      <c r="D318" s="3">
        <v>44013.75</v>
      </c>
      <c r="E318" t="s">
        <v>47</v>
      </c>
      <c r="F318" t="s">
        <v>34</v>
      </c>
      <c r="G318" t="s">
        <v>30</v>
      </c>
      <c r="H318" t="s">
        <v>56</v>
      </c>
      <c r="I318">
        <v>2</v>
      </c>
      <c r="J318" s="9">
        <v>1</v>
      </c>
      <c r="K318">
        <f t="shared" si="210"/>
        <v>3</v>
      </c>
      <c r="L318" t="str">
        <f t="shared" si="209"/>
        <v>Home Win</v>
      </c>
      <c r="M318">
        <f t="shared" si="211"/>
        <v>1</v>
      </c>
      <c r="N318">
        <f t="shared" si="212"/>
        <v>0</v>
      </c>
      <c r="O318" s="12" t="str">
        <f t="shared" si="213"/>
        <v>Everton Win</v>
      </c>
      <c r="P318" s="12" t="b">
        <f t="shared" si="214"/>
        <v>0</v>
      </c>
      <c r="Q318" s="12" t="b">
        <f t="shared" si="215"/>
        <v>0</v>
      </c>
      <c r="R318" s="12" t="b">
        <f t="shared" si="216"/>
        <v>0</v>
      </c>
      <c r="S318" s="12" t="b">
        <f t="shared" si="217"/>
        <v>0</v>
      </c>
      <c r="T318" s="12" t="str">
        <f t="shared" si="218"/>
        <v>Leicester Lose</v>
      </c>
    </row>
    <row r="319" spans="1:20">
      <c r="A319" s="5" t="s">
        <v>576</v>
      </c>
      <c r="B319" t="s">
        <v>391</v>
      </c>
      <c r="C319" s="2" t="s">
        <v>103</v>
      </c>
      <c r="D319" s="3">
        <v>44013.84375</v>
      </c>
      <c r="E319" t="s">
        <v>23</v>
      </c>
      <c r="F319" t="s">
        <v>24</v>
      </c>
      <c r="G319" t="s">
        <v>43</v>
      </c>
      <c r="H319" t="s">
        <v>267</v>
      </c>
      <c r="I319">
        <v>3</v>
      </c>
      <c r="J319" s="9">
        <v>2</v>
      </c>
      <c r="K319">
        <f t="shared" si="210"/>
        <v>5</v>
      </c>
      <c r="L319" t="str">
        <f t="shared" si="209"/>
        <v>Home Win</v>
      </c>
      <c r="M319">
        <f t="shared" si="211"/>
        <v>1</v>
      </c>
      <c r="N319">
        <f t="shared" si="212"/>
        <v>0</v>
      </c>
      <c r="O319" s="12" t="str">
        <f t="shared" si="213"/>
        <v>West Ham Win</v>
      </c>
      <c r="P319" s="12" t="b">
        <f t="shared" si="214"/>
        <v>0</v>
      </c>
      <c r="Q319" s="12" t="b">
        <f t="shared" si="215"/>
        <v>0</v>
      </c>
      <c r="R319" s="12" t="b">
        <f t="shared" si="216"/>
        <v>0</v>
      </c>
      <c r="S319" s="12" t="b">
        <f t="shared" si="217"/>
        <v>0</v>
      </c>
      <c r="T319" s="12" t="str">
        <f t="shared" si="218"/>
        <v>Chelsea Lose</v>
      </c>
    </row>
    <row r="320" spans="1:20">
      <c r="A320" s="5" t="s">
        <v>576</v>
      </c>
      <c r="B320" t="s">
        <v>390</v>
      </c>
      <c r="C320" s="2" t="s">
        <v>103</v>
      </c>
      <c r="D320" s="3">
        <v>44014.75</v>
      </c>
      <c r="E320" t="s">
        <v>37</v>
      </c>
      <c r="F320" t="s">
        <v>38</v>
      </c>
      <c r="G320" t="s">
        <v>33</v>
      </c>
      <c r="H320" t="s">
        <v>91</v>
      </c>
      <c r="I320">
        <v>3</v>
      </c>
      <c r="J320" s="9">
        <v>1</v>
      </c>
      <c r="K320">
        <f t="shared" si="210"/>
        <v>4</v>
      </c>
      <c r="L320" t="str">
        <f t="shared" si="209"/>
        <v>Home Win</v>
      </c>
      <c r="M320">
        <f t="shared" si="211"/>
        <v>1</v>
      </c>
      <c r="N320">
        <f t="shared" si="212"/>
        <v>0</v>
      </c>
      <c r="O320" s="12" t="str">
        <f t="shared" si="213"/>
        <v>Sheffield Utd Win</v>
      </c>
      <c r="P320" s="12" t="b">
        <f t="shared" si="214"/>
        <v>0</v>
      </c>
      <c r="Q320" s="12" t="b">
        <f t="shared" si="215"/>
        <v>0</v>
      </c>
      <c r="R320" s="12" t="b">
        <f t="shared" si="216"/>
        <v>0</v>
      </c>
      <c r="S320" s="12" t="b">
        <f t="shared" si="217"/>
        <v>0</v>
      </c>
      <c r="T320" s="12" t="str">
        <f t="shared" si="218"/>
        <v>Spurs Lose</v>
      </c>
    </row>
    <row r="321" spans="1:20">
      <c r="A321" s="5" t="s">
        <v>576</v>
      </c>
      <c r="B321" t="s">
        <v>393</v>
      </c>
      <c r="C321" s="2" t="s">
        <v>103</v>
      </c>
      <c r="D321" s="3">
        <v>44014.84375</v>
      </c>
      <c r="E321" t="s">
        <v>86</v>
      </c>
      <c r="F321" t="s">
        <v>73</v>
      </c>
      <c r="G321" t="s">
        <v>19</v>
      </c>
      <c r="H321" t="s">
        <v>88</v>
      </c>
      <c r="I321">
        <v>4</v>
      </c>
      <c r="J321" s="9">
        <v>0</v>
      </c>
      <c r="K321">
        <f t="shared" si="210"/>
        <v>4</v>
      </c>
      <c r="L321" t="str">
        <f t="shared" si="209"/>
        <v>Home Win</v>
      </c>
      <c r="M321">
        <f t="shared" si="211"/>
        <v>1</v>
      </c>
      <c r="N321">
        <f t="shared" si="212"/>
        <v>0</v>
      </c>
      <c r="O321" s="12" t="str">
        <f t="shared" si="213"/>
        <v>Man City Win</v>
      </c>
      <c r="P321" s="12" t="b">
        <f t="shared" si="214"/>
        <v>0</v>
      </c>
      <c r="Q321" s="12" t="b">
        <f t="shared" si="215"/>
        <v>0</v>
      </c>
      <c r="R321" s="12" t="b">
        <f t="shared" si="216"/>
        <v>0</v>
      </c>
      <c r="S321" s="12" t="b">
        <f t="shared" si="217"/>
        <v>0</v>
      </c>
      <c r="T321" s="12" t="str">
        <f t="shared" si="218"/>
        <v>Liverpool Lose</v>
      </c>
    </row>
    <row r="322" spans="1:20">
      <c r="A322" s="5" t="s">
        <v>576</v>
      </c>
      <c r="B322" t="s">
        <v>354</v>
      </c>
      <c r="C322" s="2" t="s">
        <v>92</v>
      </c>
      <c r="D322" s="3">
        <v>44016.520833333336</v>
      </c>
      <c r="E322" t="s">
        <v>465</v>
      </c>
      <c r="F322" t="s">
        <v>466</v>
      </c>
      <c r="G322" t="s">
        <v>42</v>
      </c>
      <c r="H322" t="s">
        <v>35</v>
      </c>
      <c r="I322">
        <v>0</v>
      </c>
      <c r="J322" s="9">
        <v>1</v>
      </c>
      <c r="K322">
        <f t="shared" si="210"/>
        <v>1</v>
      </c>
      <c r="L322" t="str">
        <f t="shared" ref="L322:L385" si="219">IF(ISBLANK(H322),"Not Played",IF(I322&gt;J322,"Home Win",IF(I322&lt;J322,"Away Win",IF(I322=J322,"Draw"))))</f>
        <v>Away Win</v>
      </c>
      <c r="M322">
        <f t="shared" si="211"/>
        <v>0</v>
      </c>
      <c r="N322">
        <f t="shared" si="212"/>
        <v>1</v>
      </c>
      <c r="O322" s="12" t="b">
        <f t="shared" si="213"/>
        <v>0</v>
      </c>
      <c r="P322" s="12" t="str">
        <f t="shared" si="214"/>
        <v>Norwich Lose</v>
      </c>
      <c r="Q322" s="12" t="b">
        <f t="shared" si="215"/>
        <v>0</v>
      </c>
      <c r="R322" s="12" t="b">
        <f t="shared" si="216"/>
        <v>0</v>
      </c>
      <c r="S322" s="12" t="str">
        <f t="shared" si="217"/>
        <v>Brighton Win</v>
      </c>
      <c r="T322" s="12" t="b">
        <f t="shared" si="218"/>
        <v>0</v>
      </c>
    </row>
    <row r="323" spans="1:20">
      <c r="A323" s="5" t="s">
        <v>576</v>
      </c>
      <c r="B323" t="s">
        <v>342</v>
      </c>
      <c r="C323" s="2" t="s">
        <v>92</v>
      </c>
      <c r="D323" s="3">
        <v>44016.625</v>
      </c>
      <c r="E323" t="s">
        <v>65</v>
      </c>
      <c r="F323" t="s">
        <v>30</v>
      </c>
      <c r="G323" t="s">
        <v>14</v>
      </c>
      <c r="H323" t="s">
        <v>158</v>
      </c>
      <c r="I323">
        <v>3</v>
      </c>
      <c r="J323" s="9">
        <v>0</v>
      </c>
      <c r="K323">
        <f t="shared" ref="K323:K386" si="220">SUM(I323:J323)</f>
        <v>3</v>
      </c>
      <c r="L323" t="str">
        <f t="shared" si="219"/>
        <v>Home Win</v>
      </c>
      <c r="M323">
        <f t="shared" ref="M323:M386" si="221">COUNTIF(L323,"Home Win")</f>
        <v>1</v>
      </c>
      <c r="N323">
        <f t="shared" ref="N323:N386" si="222">COUNTIF(L323,"Away Win")</f>
        <v>0</v>
      </c>
      <c r="O323" s="12" t="str">
        <f t="shared" ref="O323:O386" si="223">IF(L323="Home Win",INDEX(F323:F2321,1) &amp; " Win")</f>
        <v>Leicester Win</v>
      </c>
      <c r="P323" s="12" t="b">
        <f t="shared" ref="P323:P386" si="224">IF(L323="Away Win",INDEX(F323:F2321,1) &amp; " Lose")</f>
        <v>0</v>
      </c>
      <c r="Q323" s="12" t="b">
        <f t="shared" ref="Q323:Q386" si="225">IF(L323="Draw",INDEX(F323:F2321,1) &amp; " Draw")</f>
        <v>0</v>
      </c>
      <c r="R323" s="12" t="b">
        <f t="shared" ref="R323:R386" si="226">IF(L323="Draw",INDEX(G323:G2321,1)&amp;" Draw")</f>
        <v>0</v>
      </c>
      <c r="S323" s="12" t="b">
        <f t="shared" ref="S323:S386" si="227">IF(L323="Away Win",INDEX(G323:G2321,1) &amp; " Win")</f>
        <v>0</v>
      </c>
      <c r="T323" s="12" t="str">
        <f t="shared" ref="T323:T386" si="228">IF(L323="Home Win",INDEX(G323:G2321,1)&amp;" Lose")</f>
        <v>Crystal Palace Lose</v>
      </c>
    </row>
    <row r="324" spans="1:20">
      <c r="A324" s="5" t="s">
        <v>576</v>
      </c>
      <c r="B324" t="s">
        <v>406</v>
      </c>
      <c r="C324" s="2" t="s">
        <v>92</v>
      </c>
      <c r="D324" s="3">
        <v>44016.625</v>
      </c>
      <c r="E324" t="s">
        <v>52</v>
      </c>
      <c r="F324" t="s">
        <v>53</v>
      </c>
      <c r="G324" t="s">
        <v>472</v>
      </c>
      <c r="H324" t="s">
        <v>48</v>
      </c>
      <c r="I324">
        <v>5</v>
      </c>
      <c r="J324" s="9">
        <v>2</v>
      </c>
      <c r="K324">
        <f t="shared" si="220"/>
        <v>7</v>
      </c>
      <c r="L324" t="str">
        <f t="shared" si="219"/>
        <v>Home Win</v>
      </c>
      <c r="M324">
        <f t="shared" si="221"/>
        <v>1</v>
      </c>
      <c r="N324">
        <f t="shared" si="222"/>
        <v>0</v>
      </c>
      <c r="O324" s="12" t="str">
        <f t="shared" si="223"/>
        <v>Man Utd Win</v>
      </c>
      <c r="P324" s="12" t="b">
        <f t="shared" si="224"/>
        <v>0</v>
      </c>
      <c r="Q324" s="12" t="b">
        <f t="shared" si="225"/>
        <v>0</v>
      </c>
      <c r="R324" s="12" t="b">
        <f t="shared" si="226"/>
        <v>0</v>
      </c>
      <c r="S324" s="12" t="b">
        <f t="shared" si="227"/>
        <v>0</v>
      </c>
      <c r="T324" s="12" t="str">
        <f t="shared" si="228"/>
        <v>Bournemouth Lose</v>
      </c>
    </row>
    <row r="325" spans="1:20">
      <c r="A325" s="5" t="s">
        <v>576</v>
      </c>
      <c r="B325">
        <v>330</v>
      </c>
      <c r="C325" s="2" t="s">
        <v>92</v>
      </c>
      <c r="D325" s="3">
        <v>44016.729166666664</v>
      </c>
      <c r="E325" t="s">
        <v>72</v>
      </c>
      <c r="F325" t="s">
        <v>39</v>
      </c>
      <c r="G325" t="s">
        <v>10</v>
      </c>
      <c r="H325" t="s">
        <v>26</v>
      </c>
      <c r="I325">
        <v>0</v>
      </c>
      <c r="J325" s="9">
        <v>2</v>
      </c>
      <c r="K325">
        <f t="shared" si="220"/>
        <v>2</v>
      </c>
      <c r="L325" t="str">
        <f t="shared" si="219"/>
        <v>Away Win</v>
      </c>
      <c r="M325">
        <f t="shared" si="221"/>
        <v>0</v>
      </c>
      <c r="N325">
        <f t="shared" si="222"/>
        <v>1</v>
      </c>
      <c r="O325" s="12" t="b">
        <f t="shared" si="223"/>
        <v>0</v>
      </c>
      <c r="P325" s="12" t="str">
        <f t="shared" si="224"/>
        <v>Wolves Lose</v>
      </c>
      <c r="Q325" s="12" t="b">
        <f t="shared" si="225"/>
        <v>0</v>
      </c>
      <c r="R325" s="12" t="b">
        <f t="shared" si="226"/>
        <v>0</v>
      </c>
      <c r="S325" s="12" t="str">
        <f t="shared" si="227"/>
        <v>Arsenal Win</v>
      </c>
      <c r="T325" s="12" t="b">
        <f t="shared" si="228"/>
        <v>0</v>
      </c>
    </row>
    <row r="326" spans="1:20">
      <c r="A326" s="5" t="s">
        <v>576</v>
      </c>
      <c r="B326" t="s">
        <v>405</v>
      </c>
      <c r="C326" s="2" t="s">
        <v>92</v>
      </c>
      <c r="D326" s="3">
        <v>44016.833333333336</v>
      </c>
      <c r="E326" t="s">
        <v>63</v>
      </c>
      <c r="F326" t="s">
        <v>43</v>
      </c>
      <c r="G326" t="s">
        <v>464</v>
      </c>
      <c r="H326" t="s">
        <v>158</v>
      </c>
      <c r="I326">
        <v>3</v>
      </c>
      <c r="J326" s="9">
        <v>0</v>
      </c>
      <c r="K326">
        <f t="shared" si="220"/>
        <v>3</v>
      </c>
      <c r="L326" t="str">
        <f t="shared" si="219"/>
        <v>Home Win</v>
      </c>
      <c r="M326">
        <f t="shared" si="221"/>
        <v>1</v>
      </c>
      <c r="N326">
        <f t="shared" si="222"/>
        <v>0</v>
      </c>
      <c r="O326" s="12" t="str">
        <f t="shared" si="223"/>
        <v>Chelsea Win</v>
      </c>
      <c r="P326" s="12" t="b">
        <f t="shared" si="224"/>
        <v>0</v>
      </c>
      <c r="Q326" s="12" t="b">
        <f t="shared" si="225"/>
        <v>0</v>
      </c>
      <c r="R326" s="12" t="b">
        <f t="shared" si="226"/>
        <v>0</v>
      </c>
      <c r="S326" s="12" t="b">
        <f t="shared" si="227"/>
        <v>0</v>
      </c>
      <c r="T326" s="12" t="str">
        <f t="shared" si="228"/>
        <v>Watford Lose</v>
      </c>
    </row>
    <row r="327" spans="1:20">
      <c r="A327" s="5" t="s">
        <v>576</v>
      </c>
      <c r="B327" t="s">
        <v>399</v>
      </c>
      <c r="C327" s="2" t="s">
        <v>92</v>
      </c>
      <c r="D327" s="3">
        <v>44017.5</v>
      </c>
      <c r="E327" t="s">
        <v>81</v>
      </c>
      <c r="F327" t="s">
        <v>66</v>
      </c>
      <c r="G327" t="s">
        <v>38</v>
      </c>
      <c r="H327" t="s">
        <v>84</v>
      </c>
      <c r="I327">
        <v>1</v>
      </c>
      <c r="J327" s="9">
        <v>1</v>
      </c>
      <c r="K327">
        <f t="shared" si="220"/>
        <v>2</v>
      </c>
      <c r="L327" t="str">
        <f t="shared" si="219"/>
        <v>Draw</v>
      </c>
      <c r="M327">
        <f t="shared" si="221"/>
        <v>0</v>
      </c>
      <c r="N327">
        <f t="shared" si="222"/>
        <v>0</v>
      </c>
      <c r="O327" s="12" t="b">
        <f t="shared" si="223"/>
        <v>0</v>
      </c>
      <c r="P327" s="12" t="b">
        <f t="shared" si="224"/>
        <v>0</v>
      </c>
      <c r="Q327" s="12" t="str">
        <f t="shared" si="225"/>
        <v>Burnley Draw</v>
      </c>
      <c r="R327" s="12" t="str">
        <f t="shared" si="226"/>
        <v>Sheffield Utd Draw</v>
      </c>
      <c r="S327" s="12" t="b">
        <f t="shared" si="227"/>
        <v>0</v>
      </c>
      <c r="T327" s="12" t="b">
        <f t="shared" si="228"/>
        <v>0</v>
      </c>
    </row>
    <row r="328" spans="1:20">
      <c r="A328" s="5" t="s">
        <v>576</v>
      </c>
      <c r="B328" t="s">
        <v>400</v>
      </c>
      <c r="C328" s="2" t="s">
        <v>92</v>
      </c>
      <c r="D328" s="3">
        <v>44017.59375</v>
      </c>
      <c r="E328" t="s">
        <v>61</v>
      </c>
      <c r="F328" t="s">
        <v>25</v>
      </c>
      <c r="G328" t="s">
        <v>24</v>
      </c>
      <c r="H328" t="s">
        <v>106</v>
      </c>
      <c r="I328">
        <v>2</v>
      </c>
      <c r="J328" s="9">
        <v>2</v>
      </c>
      <c r="K328">
        <f t="shared" si="220"/>
        <v>4</v>
      </c>
      <c r="L328" t="str">
        <f t="shared" si="219"/>
        <v>Draw</v>
      </c>
      <c r="M328">
        <f t="shared" si="221"/>
        <v>0</v>
      </c>
      <c r="N328">
        <f t="shared" si="222"/>
        <v>0</v>
      </c>
      <c r="O328" s="12" t="b">
        <f t="shared" si="223"/>
        <v>0</v>
      </c>
      <c r="P328" s="12" t="b">
        <f t="shared" si="224"/>
        <v>0</v>
      </c>
      <c r="Q328" s="12" t="str">
        <f t="shared" si="225"/>
        <v>Newcastle Draw</v>
      </c>
      <c r="R328" s="12" t="str">
        <f t="shared" si="226"/>
        <v>West Ham Draw</v>
      </c>
      <c r="S328" s="12" t="b">
        <f t="shared" si="227"/>
        <v>0</v>
      </c>
      <c r="T328" s="12" t="b">
        <f t="shared" si="228"/>
        <v>0</v>
      </c>
    </row>
    <row r="329" spans="1:20">
      <c r="A329" s="5" t="s">
        <v>576</v>
      </c>
      <c r="B329" t="s">
        <v>404</v>
      </c>
      <c r="C329" s="2" t="s">
        <v>92</v>
      </c>
      <c r="D329" s="3">
        <v>44017.6875</v>
      </c>
      <c r="E329" t="s">
        <v>18</v>
      </c>
      <c r="F329" t="s">
        <v>19</v>
      </c>
      <c r="G329" t="s">
        <v>70</v>
      </c>
      <c r="H329" t="s">
        <v>98</v>
      </c>
      <c r="I329">
        <v>2</v>
      </c>
      <c r="J329" s="9">
        <v>0</v>
      </c>
      <c r="K329">
        <f t="shared" si="220"/>
        <v>2</v>
      </c>
      <c r="L329" t="str">
        <f t="shared" si="219"/>
        <v>Home Win</v>
      </c>
      <c r="M329">
        <f t="shared" si="221"/>
        <v>1</v>
      </c>
      <c r="N329">
        <f t="shared" si="222"/>
        <v>0</v>
      </c>
      <c r="O329" s="12" t="str">
        <f t="shared" si="223"/>
        <v>Liverpool Win</v>
      </c>
      <c r="P329" s="12" t="b">
        <f t="shared" si="224"/>
        <v>0</v>
      </c>
      <c r="Q329" s="12" t="b">
        <f t="shared" si="225"/>
        <v>0</v>
      </c>
      <c r="R329" s="12" t="b">
        <f t="shared" si="226"/>
        <v>0</v>
      </c>
      <c r="S329" s="12" t="b">
        <f t="shared" si="227"/>
        <v>0</v>
      </c>
      <c r="T329" s="12" t="str">
        <f t="shared" si="228"/>
        <v>Aston Villa Lose</v>
      </c>
    </row>
    <row r="330" spans="1:20">
      <c r="A330" s="5" t="s">
        <v>576</v>
      </c>
      <c r="B330" t="s">
        <v>402</v>
      </c>
      <c r="C330" s="2" t="s">
        <v>92</v>
      </c>
      <c r="D330" s="3">
        <v>44017.791666666664</v>
      </c>
      <c r="E330" t="s">
        <v>58</v>
      </c>
      <c r="F330" t="s">
        <v>15</v>
      </c>
      <c r="G330" t="s">
        <v>73</v>
      </c>
      <c r="H330" t="s">
        <v>16</v>
      </c>
      <c r="I330">
        <v>1</v>
      </c>
      <c r="J330" s="9">
        <v>0</v>
      </c>
      <c r="K330">
        <f t="shared" si="220"/>
        <v>1</v>
      </c>
      <c r="L330" t="str">
        <f t="shared" si="219"/>
        <v>Home Win</v>
      </c>
      <c r="M330">
        <f t="shared" si="221"/>
        <v>1</v>
      </c>
      <c r="N330">
        <f t="shared" si="222"/>
        <v>0</v>
      </c>
      <c r="O330" s="12" t="str">
        <f t="shared" si="223"/>
        <v>Southampton Win</v>
      </c>
      <c r="P330" s="12" t="b">
        <f t="shared" si="224"/>
        <v>0</v>
      </c>
      <c r="Q330" s="12" t="b">
        <f t="shared" si="225"/>
        <v>0</v>
      </c>
      <c r="R330" s="12" t="b">
        <f t="shared" si="226"/>
        <v>0</v>
      </c>
      <c r="S330" s="12" t="b">
        <f t="shared" si="227"/>
        <v>0</v>
      </c>
      <c r="T330" s="12" t="str">
        <f t="shared" si="228"/>
        <v>Man City Lose</v>
      </c>
    </row>
    <row r="331" spans="1:20">
      <c r="A331" s="5" t="s">
        <v>576</v>
      </c>
      <c r="B331" t="s">
        <v>401</v>
      </c>
      <c r="C331" s="2" t="s">
        <v>92</v>
      </c>
      <c r="D331" s="3">
        <v>44018.833333333336</v>
      </c>
      <c r="E331" t="s">
        <v>32</v>
      </c>
      <c r="F331" t="s">
        <v>33</v>
      </c>
      <c r="G331" t="s">
        <v>34</v>
      </c>
      <c r="H331" t="s">
        <v>16</v>
      </c>
      <c r="I331">
        <v>1</v>
      </c>
      <c r="J331" s="9">
        <v>0</v>
      </c>
      <c r="K331">
        <f t="shared" si="220"/>
        <v>1</v>
      </c>
      <c r="L331" t="str">
        <f t="shared" si="219"/>
        <v>Home Win</v>
      </c>
      <c r="M331">
        <f t="shared" si="221"/>
        <v>1</v>
      </c>
      <c r="N331">
        <f t="shared" si="222"/>
        <v>0</v>
      </c>
      <c r="O331" s="12" t="str">
        <f t="shared" si="223"/>
        <v>Spurs Win</v>
      </c>
      <c r="P331" s="12" t="b">
        <f t="shared" si="224"/>
        <v>0</v>
      </c>
      <c r="Q331" s="12" t="b">
        <f t="shared" si="225"/>
        <v>0</v>
      </c>
      <c r="R331" s="12" t="b">
        <f t="shared" si="226"/>
        <v>0</v>
      </c>
      <c r="S331" s="12" t="b">
        <f t="shared" si="227"/>
        <v>0</v>
      </c>
      <c r="T331" s="12" t="str">
        <f t="shared" si="228"/>
        <v>Everton Lose</v>
      </c>
    </row>
    <row r="332" spans="1:20">
      <c r="A332" s="5" t="s">
        <v>576</v>
      </c>
      <c r="B332" t="s">
        <v>411</v>
      </c>
      <c r="C332" s="2" t="s">
        <v>93</v>
      </c>
      <c r="D332" s="3">
        <v>44019.75</v>
      </c>
      <c r="E332" t="s">
        <v>13</v>
      </c>
      <c r="F332" t="s">
        <v>14</v>
      </c>
      <c r="G332" t="s">
        <v>43</v>
      </c>
      <c r="H332" t="s">
        <v>75</v>
      </c>
      <c r="I332">
        <v>2</v>
      </c>
      <c r="J332" s="9">
        <v>3</v>
      </c>
      <c r="K332">
        <f t="shared" si="220"/>
        <v>5</v>
      </c>
      <c r="L332" t="str">
        <f t="shared" si="219"/>
        <v>Away Win</v>
      </c>
      <c r="M332">
        <f t="shared" si="221"/>
        <v>0</v>
      </c>
      <c r="N332">
        <f t="shared" si="222"/>
        <v>1</v>
      </c>
      <c r="O332" s="12" t="b">
        <f t="shared" si="223"/>
        <v>0</v>
      </c>
      <c r="P332" s="12" t="str">
        <f t="shared" si="224"/>
        <v>Crystal Palace Lose</v>
      </c>
      <c r="Q332" s="12" t="b">
        <f t="shared" si="225"/>
        <v>0</v>
      </c>
      <c r="R332" s="12" t="b">
        <f t="shared" si="226"/>
        <v>0</v>
      </c>
      <c r="S332" s="12" t="str">
        <f t="shared" si="227"/>
        <v>Chelsea Win</v>
      </c>
      <c r="T332" s="12" t="b">
        <f t="shared" si="228"/>
        <v>0</v>
      </c>
    </row>
    <row r="333" spans="1:20">
      <c r="A333" s="5" t="s">
        <v>576</v>
      </c>
      <c r="B333" t="s">
        <v>413</v>
      </c>
      <c r="C333" s="2" t="s">
        <v>93</v>
      </c>
      <c r="D333" s="3">
        <v>44019.75</v>
      </c>
      <c r="E333" t="s">
        <v>463</v>
      </c>
      <c r="F333" t="s">
        <v>464</v>
      </c>
      <c r="G333" t="s">
        <v>466</v>
      </c>
      <c r="H333" t="s">
        <v>56</v>
      </c>
      <c r="I333">
        <v>2</v>
      </c>
      <c r="J333" s="9">
        <v>1</v>
      </c>
      <c r="K333">
        <f t="shared" si="220"/>
        <v>3</v>
      </c>
      <c r="L333" t="str">
        <f t="shared" si="219"/>
        <v>Home Win</v>
      </c>
      <c r="M333">
        <f t="shared" si="221"/>
        <v>1</v>
      </c>
      <c r="N333">
        <f t="shared" si="222"/>
        <v>0</v>
      </c>
      <c r="O333" s="12" t="str">
        <f t="shared" si="223"/>
        <v>Watford Win</v>
      </c>
      <c r="P333" s="12" t="b">
        <f t="shared" si="224"/>
        <v>0</v>
      </c>
      <c r="Q333" s="12" t="b">
        <f t="shared" si="225"/>
        <v>0</v>
      </c>
      <c r="R333" s="12" t="b">
        <f t="shared" si="226"/>
        <v>0</v>
      </c>
      <c r="S333" s="12" t="b">
        <f t="shared" si="227"/>
        <v>0</v>
      </c>
      <c r="T333" s="12" t="str">
        <f t="shared" si="228"/>
        <v>Norwich Lose</v>
      </c>
    </row>
    <row r="334" spans="1:20">
      <c r="A334" s="5" t="s">
        <v>576</v>
      </c>
      <c r="B334" t="s">
        <v>415</v>
      </c>
      <c r="C334" s="2" t="s">
        <v>93</v>
      </c>
      <c r="D334" s="3">
        <v>44019.84375</v>
      </c>
      <c r="E334" t="s">
        <v>55</v>
      </c>
      <c r="F334" t="s">
        <v>10</v>
      </c>
      <c r="G334" t="s">
        <v>30</v>
      </c>
      <c r="H334" t="s">
        <v>84</v>
      </c>
      <c r="I334">
        <v>1</v>
      </c>
      <c r="J334" s="9">
        <v>1</v>
      </c>
      <c r="K334">
        <f t="shared" si="220"/>
        <v>2</v>
      </c>
      <c r="L334" t="str">
        <f t="shared" si="219"/>
        <v>Draw</v>
      </c>
      <c r="M334">
        <f t="shared" si="221"/>
        <v>0</v>
      </c>
      <c r="N334">
        <f t="shared" si="222"/>
        <v>0</v>
      </c>
      <c r="O334" s="12" t="b">
        <f t="shared" si="223"/>
        <v>0</v>
      </c>
      <c r="P334" s="12" t="b">
        <f t="shared" si="224"/>
        <v>0</v>
      </c>
      <c r="Q334" s="12" t="str">
        <f t="shared" si="225"/>
        <v>Arsenal Draw</v>
      </c>
      <c r="R334" s="12" t="str">
        <f t="shared" si="226"/>
        <v>Leicester Draw</v>
      </c>
      <c r="S334" s="12" t="b">
        <f t="shared" si="227"/>
        <v>0</v>
      </c>
      <c r="T334" s="12" t="b">
        <f t="shared" si="228"/>
        <v>0</v>
      </c>
    </row>
    <row r="335" spans="1:20">
      <c r="A335" s="5" t="s">
        <v>576</v>
      </c>
      <c r="B335" t="s">
        <v>412</v>
      </c>
      <c r="C335" s="2" t="s">
        <v>93</v>
      </c>
      <c r="D335" s="3">
        <v>44020.75</v>
      </c>
      <c r="E335" t="s">
        <v>86</v>
      </c>
      <c r="F335" t="s">
        <v>73</v>
      </c>
      <c r="G335" t="s">
        <v>25</v>
      </c>
      <c r="H335" t="s">
        <v>164</v>
      </c>
      <c r="I335">
        <v>5</v>
      </c>
      <c r="J335" s="9">
        <v>0</v>
      </c>
      <c r="K335">
        <f t="shared" si="220"/>
        <v>5</v>
      </c>
      <c r="L335" t="str">
        <f t="shared" si="219"/>
        <v>Home Win</v>
      </c>
      <c r="M335">
        <f t="shared" si="221"/>
        <v>1</v>
      </c>
      <c r="N335">
        <f t="shared" si="222"/>
        <v>0</v>
      </c>
      <c r="O335" s="12" t="str">
        <f t="shared" si="223"/>
        <v>Man City Win</v>
      </c>
      <c r="P335" s="12" t="b">
        <f t="shared" si="224"/>
        <v>0</v>
      </c>
      <c r="Q335" s="12" t="b">
        <f t="shared" si="225"/>
        <v>0</v>
      </c>
      <c r="R335" s="12" t="b">
        <f t="shared" si="226"/>
        <v>0</v>
      </c>
      <c r="S335" s="12" t="b">
        <f t="shared" si="227"/>
        <v>0</v>
      </c>
      <c r="T335" s="12" t="str">
        <f t="shared" si="228"/>
        <v>Newcastle Lose</v>
      </c>
    </row>
    <row r="336" spans="1:20">
      <c r="A336" s="5" t="s">
        <v>576</v>
      </c>
      <c r="B336" t="s">
        <v>407</v>
      </c>
      <c r="C336" s="2" t="s">
        <v>93</v>
      </c>
      <c r="D336" s="3">
        <v>44020.75</v>
      </c>
      <c r="E336" t="s">
        <v>37</v>
      </c>
      <c r="F336" t="s">
        <v>38</v>
      </c>
      <c r="G336" t="s">
        <v>39</v>
      </c>
      <c r="H336" t="s">
        <v>16</v>
      </c>
      <c r="I336">
        <v>1</v>
      </c>
      <c r="J336" s="9">
        <v>0</v>
      </c>
      <c r="K336">
        <f t="shared" si="220"/>
        <v>1</v>
      </c>
      <c r="L336" t="str">
        <f t="shared" si="219"/>
        <v>Home Win</v>
      </c>
      <c r="M336">
        <f t="shared" si="221"/>
        <v>1</v>
      </c>
      <c r="N336">
        <f t="shared" si="222"/>
        <v>0</v>
      </c>
      <c r="O336" s="12" t="str">
        <f t="shared" si="223"/>
        <v>Sheffield Utd Win</v>
      </c>
      <c r="P336" s="12" t="b">
        <f t="shared" si="224"/>
        <v>0</v>
      </c>
      <c r="Q336" s="12" t="b">
        <f t="shared" si="225"/>
        <v>0</v>
      </c>
      <c r="R336" s="12" t="b">
        <f t="shared" si="226"/>
        <v>0</v>
      </c>
      <c r="S336" s="12" t="b">
        <f t="shared" si="227"/>
        <v>0</v>
      </c>
      <c r="T336" s="12" t="str">
        <f t="shared" si="228"/>
        <v>Wolves Lose</v>
      </c>
    </row>
    <row r="337" spans="1:20">
      <c r="A337" s="5" t="s">
        <v>576</v>
      </c>
      <c r="B337" t="s">
        <v>414</v>
      </c>
      <c r="C337" s="2" t="s">
        <v>93</v>
      </c>
      <c r="D337" s="3">
        <v>44020.75</v>
      </c>
      <c r="E337" t="s">
        <v>23</v>
      </c>
      <c r="F337" t="s">
        <v>24</v>
      </c>
      <c r="G337" t="s">
        <v>66</v>
      </c>
      <c r="H337" t="s">
        <v>35</v>
      </c>
      <c r="I337">
        <v>0</v>
      </c>
      <c r="J337" s="9">
        <v>1</v>
      </c>
      <c r="K337">
        <f t="shared" si="220"/>
        <v>1</v>
      </c>
      <c r="L337" t="str">
        <f t="shared" si="219"/>
        <v>Away Win</v>
      </c>
      <c r="M337">
        <f t="shared" si="221"/>
        <v>0</v>
      </c>
      <c r="N337">
        <f t="shared" si="222"/>
        <v>1</v>
      </c>
      <c r="O337" s="12" t="b">
        <f t="shared" si="223"/>
        <v>0</v>
      </c>
      <c r="P337" s="12" t="str">
        <f t="shared" si="224"/>
        <v>West Ham Lose</v>
      </c>
      <c r="Q337" s="12" t="b">
        <f t="shared" si="225"/>
        <v>0</v>
      </c>
      <c r="R337" s="12" t="b">
        <f t="shared" si="226"/>
        <v>0</v>
      </c>
      <c r="S337" s="12" t="str">
        <f t="shared" si="227"/>
        <v>Burnley Win</v>
      </c>
      <c r="T337" s="12" t="b">
        <f t="shared" si="228"/>
        <v>0</v>
      </c>
    </row>
    <row r="338" spans="1:20">
      <c r="A338" s="5" t="s">
        <v>576</v>
      </c>
      <c r="B338" t="s">
        <v>408</v>
      </c>
      <c r="C338" s="2" t="s">
        <v>93</v>
      </c>
      <c r="D338" s="3">
        <v>44020.84375</v>
      </c>
      <c r="E338" t="s">
        <v>41</v>
      </c>
      <c r="F338" t="s">
        <v>42</v>
      </c>
      <c r="G338" t="s">
        <v>19</v>
      </c>
      <c r="H338" t="s">
        <v>44</v>
      </c>
      <c r="I338">
        <v>1</v>
      </c>
      <c r="J338" s="9">
        <v>3</v>
      </c>
      <c r="K338">
        <f t="shared" si="220"/>
        <v>4</v>
      </c>
      <c r="L338" t="str">
        <f t="shared" si="219"/>
        <v>Away Win</v>
      </c>
      <c r="M338">
        <f t="shared" si="221"/>
        <v>0</v>
      </c>
      <c r="N338">
        <f t="shared" si="222"/>
        <v>1</v>
      </c>
      <c r="O338" s="12" t="b">
        <f t="shared" si="223"/>
        <v>0</v>
      </c>
      <c r="P338" s="12" t="str">
        <f t="shared" si="224"/>
        <v>Brighton Lose</v>
      </c>
      <c r="Q338" s="12" t="b">
        <f t="shared" si="225"/>
        <v>0</v>
      </c>
      <c r="R338" s="12" t="b">
        <f t="shared" si="226"/>
        <v>0</v>
      </c>
      <c r="S338" s="12" t="str">
        <f t="shared" si="227"/>
        <v>Liverpool Win</v>
      </c>
      <c r="T338" s="12" t="b">
        <f t="shared" si="228"/>
        <v>0</v>
      </c>
    </row>
    <row r="339" spans="1:20">
      <c r="A339" s="5" t="s">
        <v>576</v>
      </c>
      <c r="B339" t="s">
        <v>409</v>
      </c>
      <c r="C339" s="2" t="s">
        <v>93</v>
      </c>
      <c r="D339" s="3">
        <v>44021.75</v>
      </c>
      <c r="E339" t="s">
        <v>471</v>
      </c>
      <c r="F339" t="s">
        <v>472</v>
      </c>
      <c r="G339" t="s">
        <v>33</v>
      </c>
      <c r="H339" t="s">
        <v>116</v>
      </c>
      <c r="I339">
        <v>0</v>
      </c>
      <c r="J339" s="9">
        <v>0</v>
      </c>
      <c r="K339">
        <f t="shared" si="220"/>
        <v>0</v>
      </c>
      <c r="L339" t="str">
        <f t="shared" si="219"/>
        <v>Draw</v>
      </c>
      <c r="M339">
        <f t="shared" si="221"/>
        <v>0</v>
      </c>
      <c r="N339">
        <f t="shared" si="222"/>
        <v>0</v>
      </c>
      <c r="O339" s="12" t="b">
        <f t="shared" si="223"/>
        <v>0</v>
      </c>
      <c r="P339" s="12" t="b">
        <f t="shared" si="224"/>
        <v>0</v>
      </c>
      <c r="Q339" s="12" t="str">
        <f t="shared" si="225"/>
        <v>Bournemouth Draw</v>
      </c>
      <c r="R339" s="12" t="str">
        <f t="shared" si="226"/>
        <v>Spurs Draw</v>
      </c>
      <c r="S339" s="12" t="b">
        <f t="shared" si="227"/>
        <v>0</v>
      </c>
      <c r="T339" s="12" t="b">
        <f t="shared" si="228"/>
        <v>0</v>
      </c>
    </row>
    <row r="340" spans="1:20">
      <c r="A340" s="5" t="s">
        <v>576</v>
      </c>
      <c r="B340" t="s">
        <v>431</v>
      </c>
      <c r="C340" s="2" t="s">
        <v>93</v>
      </c>
      <c r="D340" s="3">
        <v>44021.75</v>
      </c>
      <c r="E340" t="s">
        <v>47</v>
      </c>
      <c r="F340" t="s">
        <v>34</v>
      </c>
      <c r="G340" t="s">
        <v>15</v>
      </c>
      <c r="H340" t="s">
        <v>84</v>
      </c>
      <c r="I340">
        <v>1</v>
      </c>
      <c r="J340" s="9">
        <v>1</v>
      </c>
      <c r="K340">
        <f t="shared" si="220"/>
        <v>2</v>
      </c>
      <c r="L340" t="str">
        <f t="shared" si="219"/>
        <v>Draw</v>
      </c>
      <c r="M340">
        <f t="shared" si="221"/>
        <v>0</v>
      </c>
      <c r="N340">
        <f t="shared" si="222"/>
        <v>0</v>
      </c>
      <c r="O340" s="12" t="b">
        <f t="shared" si="223"/>
        <v>0</v>
      </c>
      <c r="P340" s="12" t="b">
        <f t="shared" si="224"/>
        <v>0</v>
      </c>
      <c r="Q340" s="12" t="str">
        <f t="shared" si="225"/>
        <v>Everton Draw</v>
      </c>
      <c r="R340" s="12" t="str">
        <f t="shared" si="226"/>
        <v>Southampton Draw</v>
      </c>
      <c r="S340" s="12" t="b">
        <f t="shared" si="227"/>
        <v>0</v>
      </c>
      <c r="T340" s="12" t="b">
        <f t="shared" si="228"/>
        <v>0</v>
      </c>
    </row>
    <row r="341" spans="1:20">
      <c r="A341" s="5" t="s">
        <v>576</v>
      </c>
      <c r="B341" t="s">
        <v>410</v>
      </c>
      <c r="C341" s="2" t="s">
        <v>93</v>
      </c>
      <c r="D341" s="3">
        <v>44021.84375</v>
      </c>
      <c r="E341" t="s">
        <v>69</v>
      </c>
      <c r="F341" t="s">
        <v>70</v>
      </c>
      <c r="G341" t="s">
        <v>53</v>
      </c>
      <c r="H341" t="s">
        <v>11</v>
      </c>
      <c r="I341">
        <v>0</v>
      </c>
      <c r="J341" s="9">
        <v>3</v>
      </c>
      <c r="K341">
        <f t="shared" si="220"/>
        <v>3</v>
      </c>
      <c r="L341" t="str">
        <f t="shared" si="219"/>
        <v>Away Win</v>
      </c>
      <c r="M341">
        <f t="shared" si="221"/>
        <v>0</v>
      </c>
      <c r="N341">
        <f t="shared" si="222"/>
        <v>1</v>
      </c>
      <c r="O341" s="12" t="b">
        <f t="shared" si="223"/>
        <v>0</v>
      </c>
      <c r="P341" s="12" t="str">
        <f t="shared" si="224"/>
        <v>Aston Villa Lose</v>
      </c>
      <c r="Q341" s="12" t="b">
        <f t="shared" si="225"/>
        <v>0</v>
      </c>
      <c r="R341" s="12" t="b">
        <f t="shared" si="226"/>
        <v>0</v>
      </c>
      <c r="S341" s="12" t="str">
        <f t="shared" si="227"/>
        <v>Man Utd Win</v>
      </c>
      <c r="T341" s="12" t="b">
        <f t="shared" si="228"/>
        <v>0</v>
      </c>
    </row>
    <row r="342" spans="1:20">
      <c r="A342" s="5" t="s">
        <v>576</v>
      </c>
      <c r="B342" t="s">
        <v>421</v>
      </c>
      <c r="C342" s="2" t="s">
        <v>94</v>
      </c>
      <c r="D342" s="3">
        <v>44023.520833333336</v>
      </c>
      <c r="E342" t="s">
        <v>465</v>
      </c>
      <c r="F342" t="s">
        <v>466</v>
      </c>
      <c r="G342" t="s">
        <v>24</v>
      </c>
      <c r="H342" t="s">
        <v>239</v>
      </c>
      <c r="I342">
        <v>0</v>
      </c>
      <c r="J342" s="9">
        <v>4</v>
      </c>
      <c r="K342">
        <f t="shared" si="220"/>
        <v>4</v>
      </c>
      <c r="L342" t="str">
        <f t="shared" si="219"/>
        <v>Away Win</v>
      </c>
      <c r="M342">
        <f t="shared" si="221"/>
        <v>0</v>
      </c>
      <c r="N342">
        <f t="shared" si="222"/>
        <v>1</v>
      </c>
      <c r="O342" s="12" t="b">
        <f t="shared" si="223"/>
        <v>0</v>
      </c>
      <c r="P342" s="12" t="str">
        <f t="shared" si="224"/>
        <v>Norwich Lose</v>
      </c>
      <c r="Q342" s="12" t="b">
        <f t="shared" si="225"/>
        <v>0</v>
      </c>
      <c r="R342" s="12" t="b">
        <f t="shared" si="226"/>
        <v>0</v>
      </c>
      <c r="S342" s="12" t="str">
        <f t="shared" si="227"/>
        <v>West Ham Win</v>
      </c>
      <c r="T342" s="12" t="b">
        <f t="shared" si="228"/>
        <v>0</v>
      </c>
    </row>
    <row r="343" spans="1:20">
      <c r="A343" s="5" t="s">
        <v>576</v>
      </c>
      <c r="B343" t="s">
        <v>424</v>
      </c>
      <c r="C343" s="2" t="s">
        <v>94</v>
      </c>
      <c r="D343" s="3">
        <v>44023.520833333336</v>
      </c>
      <c r="E343" t="s">
        <v>463</v>
      </c>
      <c r="F343" t="s">
        <v>464</v>
      </c>
      <c r="G343" t="s">
        <v>25</v>
      </c>
      <c r="H343" t="s">
        <v>56</v>
      </c>
      <c r="I343">
        <v>2</v>
      </c>
      <c r="J343" s="9">
        <v>1</v>
      </c>
      <c r="K343">
        <f t="shared" si="220"/>
        <v>3</v>
      </c>
      <c r="L343" t="str">
        <f t="shared" si="219"/>
        <v>Home Win</v>
      </c>
      <c r="M343">
        <f t="shared" si="221"/>
        <v>1</v>
      </c>
      <c r="N343">
        <f t="shared" si="222"/>
        <v>0</v>
      </c>
      <c r="O343" s="12" t="str">
        <f t="shared" si="223"/>
        <v>Watford Win</v>
      </c>
      <c r="P343" s="12" t="b">
        <f t="shared" si="224"/>
        <v>0</v>
      </c>
      <c r="Q343" s="12" t="b">
        <f t="shared" si="225"/>
        <v>0</v>
      </c>
      <c r="R343" s="12" t="b">
        <f t="shared" si="226"/>
        <v>0</v>
      </c>
      <c r="S343" s="12" t="b">
        <f t="shared" si="227"/>
        <v>0</v>
      </c>
      <c r="T343" s="12" t="str">
        <f t="shared" si="228"/>
        <v>Newcastle Lose</v>
      </c>
    </row>
    <row r="344" spans="1:20">
      <c r="A344" s="5" t="s">
        <v>576</v>
      </c>
      <c r="B344" t="s">
        <v>418</v>
      </c>
      <c r="C344" s="2" t="s">
        <v>94</v>
      </c>
      <c r="D344" s="3">
        <v>44023.625</v>
      </c>
      <c r="E344" t="s">
        <v>18</v>
      </c>
      <c r="F344" t="s">
        <v>19</v>
      </c>
      <c r="G344" t="s">
        <v>66</v>
      </c>
      <c r="H344" t="s">
        <v>84</v>
      </c>
      <c r="I344">
        <v>1</v>
      </c>
      <c r="J344" s="9">
        <v>1</v>
      </c>
      <c r="K344">
        <f t="shared" si="220"/>
        <v>2</v>
      </c>
      <c r="L344" t="str">
        <f t="shared" si="219"/>
        <v>Draw</v>
      </c>
      <c r="M344">
        <f t="shared" si="221"/>
        <v>0</v>
      </c>
      <c r="N344">
        <f t="shared" si="222"/>
        <v>0</v>
      </c>
      <c r="O344" s="12" t="b">
        <f t="shared" si="223"/>
        <v>0</v>
      </c>
      <c r="P344" s="12" t="b">
        <f t="shared" si="224"/>
        <v>0</v>
      </c>
      <c r="Q344" s="12" t="str">
        <f t="shared" si="225"/>
        <v>Liverpool Draw</v>
      </c>
      <c r="R344" s="12" t="str">
        <f t="shared" si="226"/>
        <v>Burnley Draw</v>
      </c>
      <c r="S344" s="12" t="b">
        <f t="shared" si="227"/>
        <v>0</v>
      </c>
      <c r="T344" s="12" t="b">
        <f t="shared" si="228"/>
        <v>0</v>
      </c>
    </row>
    <row r="345" spans="1:20">
      <c r="A345" s="5" t="s">
        <v>576</v>
      </c>
      <c r="B345" t="s">
        <v>420</v>
      </c>
      <c r="C345" s="2" t="s">
        <v>94</v>
      </c>
      <c r="D345" s="3">
        <v>44023.729166666664</v>
      </c>
      <c r="E345" t="s">
        <v>37</v>
      </c>
      <c r="F345" t="s">
        <v>38</v>
      </c>
      <c r="G345" t="s">
        <v>43</v>
      </c>
      <c r="H345" t="s">
        <v>158</v>
      </c>
      <c r="I345">
        <v>3</v>
      </c>
      <c r="J345" s="9">
        <v>0</v>
      </c>
      <c r="K345">
        <f t="shared" si="220"/>
        <v>3</v>
      </c>
      <c r="L345" t="str">
        <f t="shared" si="219"/>
        <v>Home Win</v>
      </c>
      <c r="M345">
        <f t="shared" si="221"/>
        <v>1</v>
      </c>
      <c r="N345">
        <f t="shared" si="222"/>
        <v>0</v>
      </c>
      <c r="O345" s="12" t="str">
        <f t="shared" si="223"/>
        <v>Sheffield Utd Win</v>
      </c>
      <c r="P345" s="12" t="b">
        <f t="shared" si="224"/>
        <v>0</v>
      </c>
      <c r="Q345" s="12" t="b">
        <f t="shared" si="225"/>
        <v>0</v>
      </c>
      <c r="R345" s="12" t="b">
        <f t="shared" si="226"/>
        <v>0</v>
      </c>
      <c r="S345" s="12" t="b">
        <f t="shared" si="227"/>
        <v>0</v>
      </c>
      <c r="T345" s="12" t="str">
        <f t="shared" si="228"/>
        <v>Chelsea Lose</v>
      </c>
    </row>
    <row r="346" spans="1:20">
      <c r="A346" s="5" t="s">
        <v>576</v>
      </c>
      <c r="B346" t="s">
        <v>426</v>
      </c>
      <c r="C346" s="2" t="s">
        <v>94</v>
      </c>
      <c r="D346" s="3">
        <v>44023.833333333336</v>
      </c>
      <c r="E346" t="s">
        <v>41</v>
      </c>
      <c r="F346" t="s">
        <v>42</v>
      </c>
      <c r="G346" t="s">
        <v>73</v>
      </c>
      <c r="H346" t="s">
        <v>230</v>
      </c>
      <c r="I346">
        <v>0</v>
      </c>
      <c r="J346" s="9">
        <v>5</v>
      </c>
      <c r="K346">
        <f t="shared" si="220"/>
        <v>5</v>
      </c>
      <c r="L346" t="str">
        <f t="shared" si="219"/>
        <v>Away Win</v>
      </c>
      <c r="M346">
        <f t="shared" si="221"/>
        <v>0</v>
      </c>
      <c r="N346">
        <f t="shared" si="222"/>
        <v>1</v>
      </c>
      <c r="O346" s="12" t="b">
        <f t="shared" si="223"/>
        <v>0</v>
      </c>
      <c r="P346" s="12" t="str">
        <f t="shared" si="224"/>
        <v>Brighton Lose</v>
      </c>
      <c r="Q346" s="12" t="b">
        <f t="shared" si="225"/>
        <v>0</v>
      </c>
      <c r="R346" s="12" t="b">
        <f t="shared" si="226"/>
        <v>0</v>
      </c>
      <c r="S346" s="12" t="str">
        <f t="shared" si="227"/>
        <v>Man City Win</v>
      </c>
      <c r="T346" s="12" t="b">
        <f t="shared" si="228"/>
        <v>0</v>
      </c>
    </row>
    <row r="347" spans="1:20">
      <c r="A347" s="5" t="s">
        <v>576</v>
      </c>
      <c r="B347" t="s">
        <v>422</v>
      </c>
      <c r="C347" s="2" t="s">
        <v>94</v>
      </c>
      <c r="D347" s="3">
        <v>44024.5</v>
      </c>
      <c r="E347" t="s">
        <v>72</v>
      </c>
      <c r="F347" t="s">
        <v>39</v>
      </c>
      <c r="G347" t="s">
        <v>34</v>
      </c>
      <c r="H347" t="s">
        <v>158</v>
      </c>
      <c r="I347">
        <v>3</v>
      </c>
      <c r="J347" s="9">
        <v>0</v>
      </c>
      <c r="K347">
        <f t="shared" si="220"/>
        <v>3</v>
      </c>
      <c r="L347" t="str">
        <f t="shared" si="219"/>
        <v>Home Win</v>
      </c>
      <c r="M347">
        <f t="shared" si="221"/>
        <v>1</v>
      </c>
      <c r="N347">
        <f t="shared" si="222"/>
        <v>0</v>
      </c>
      <c r="O347" s="12" t="str">
        <f t="shared" si="223"/>
        <v>Wolves Win</v>
      </c>
      <c r="P347" s="12" t="b">
        <f t="shared" si="224"/>
        <v>0</v>
      </c>
      <c r="Q347" s="12" t="b">
        <f t="shared" si="225"/>
        <v>0</v>
      </c>
      <c r="R347" s="12" t="b">
        <f t="shared" si="226"/>
        <v>0</v>
      </c>
      <c r="S347" s="12" t="b">
        <f t="shared" si="227"/>
        <v>0</v>
      </c>
      <c r="T347" s="12" t="str">
        <f t="shared" si="228"/>
        <v>Everton Lose</v>
      </c>
    </row>
    <row r="348" spans="1:20">
      <c r="A348" s="5" t="s">
        <v>576</v>
      </c>
      <c r="B348" t="s">
        <v>423</v>
      </c>
      <c r="C348" s="2" t="s">
        <v>94</v>
      </c>
      <c r="D348" s="3">
        <v>44024.59375</v>
      </c>
      <c r="E348" t="s">
        <v>69</v>
      </c>
      <c r="F348" t="s">
        <v>70</v>
      </c>
      <c r="G348" t="s">
        <v>14</v>
      </c>
      <c r="H348" t="s">
        <v>98</v>
      </c>
      <c r="I348">
        <v>2</v>
      </c>
      <c r="J348" s="9">
        <v>0</v>
      </c>
      <c r="K348">
        <f t="shared" si="220"/>
        <v>2</v>
      </c>
      <c r="L348" t="str">
        <f t="shared" si="219"/>
        <v>Home Win</v>
      </c>
      <c r="M348">
        <f t="shared" si="221"/>
        <v>1</v>
      </c>
      <c r="N348">
        <f t="shared" si="222"/>
        <v>0</v>
      </c>
      <c r="O348" s="12" t="str">
        <f t="shared" si="223"/>
        <v>Aston Villa Win</v>
      </c>
      <c r="P348" s="12" t="b">
        <f t="shared" si="224"/>
        <v>0</v>
      </c>
      <c r="Q348" s="12" t="b">
        <f t="shared" si="225"/>
        <v>0</v>
      </c>
      <c r="R348" s="12" t="b">
        <f t="shared" si="226"/>
        <v>0</v>
      </c>
      <c r="S348" s="12" t="b">
        <f t="shared" si="227"/>
        <v>0</v>
      </c>
      <c r="T348" s="12" t="str">
        <f t="shared" si="228"/>
        <v>Crystal Palace Lose</v>
      </c>
    </row>
    <row r="349" spans="1:20">
      <c r="A349" s="5" t="s">
        <v>576</v>
      </c>
      <c r="B349" t="s">
        <v>419</v>
      </c>
      <c r="C349" s="2" t="s">
        <v>94</v>
      </c>
      <c r="D349" s="3">
        <v>44024.6875</v>
      </c>
      <c r="E349" t="s">
        <v>32</v>
      </c>
      <c r="F349" t="s">
        <v>33</v>
      </c>
      <c r="G349" t="s">
        <v>10</v>
      </c>
      <c r="H349" t="s">
        <v>56</v>
      </c>
      <c r="I349">
        <v>2</v>
      </c>
      <c r="J349" s="9">
        <v>1</v>
      </c>
      <c r="K349">
        <f t="shared" si="220"/>
        <v>3</v>
      </c>
      <c r="L349" t="str">
        <f t="shared" si="219"/>
        <v>Home Win</v>
      </c>
      <c r="M349">
        <f t="shared" si="221"/>
        <v>1</v>
      </c>
      <c r="N349">
        <f t="shared" si="222"/>
        <v>0</v>
      </c>
      <c r="O349" s="12" t="str">
        <f t="shared" si="223"/>
        <v>Spurs Win</v>
      </c>
      <c r="P349" s="12" t="b">
        <f t="shared" si="224"/>
        <v>0</v>
      </c>
      <c r="Q349" s="12" t="b">
        <f t="shared" si="225"/>
        <v>0</v>
      </c>
      <c r="R349" s="12" t="b">
        <f t="shared" si="226"/>
        <v>0</v>
      </c>
      <c r="S349" s="12" t="b">
        <f t="shared" si="227"/>
        <v>0</v>
      </c>
      <c r="T349" s="12" t="str">
        <f t="shared" si="228"/>
        <v>Arsenal Lose</v>
      </c>
    </row>
    <row r="350" spans="1:20">
      <c r="A350" s="5" t="s">
        <v>576</v>
      </c>
      <c r="B350" t="s">
        <v>425</v>
      </c>
      <c r="C350" s="2" t="s">
        <v>94</v>
      </c>
      <c r="D350" s="3">
        <v>44024.791666666664</v>
      </c>
      <c r="E350" t="s">
        <v>471</v>
      </c>
      <c r="F350" t="s">
        <v>472</v>
      </c>
      <c r="G350" t="s">
        <v>30</v>
      </c>
      <c r="H350" t="s">
        <v>143</v>
      </c>
      <c r="I350">
        <v>4</v>
      </c>
      <c r="J350" s="9">
        <v>1</v>
      </c>
      <c r="K350">
        <f t="shared" si="220"/>
        <v>5</v>
      </c>
      <c r="L350" t="str">
        <f t="shared" si="219"/>
        <v>Home Win</v>
      </c>
      <c r="M350">
        <f t="shared" si="221"/>
        <v>1</v>
      </c>
      <c r="N350">
        <f t="shared" si="222"/>
        <v>0</v>
      </c>
      <c r="O350" s="12" t="str">
        <f t="shared" si="223"/>
        <v>Bournemouth Win</v>
      </c>
      <c r="P350" s="12" t="b">
        <f t="shared" si="224"/>
        <v>0</v>
      </c>
      <c r="Q350" s="12" t="b">
        <f t="shared" si="225"/>
        <v>0</v>
      </c>
      <c r="R350" s="12" t="b">
        <f t="shared" si="226"/>
        <v>0</v>
      </c>
      <c r="S350" s="12" t="b">
        <f t="shared" si="227"/>
        <v>0</v>
      </c>
      <c r="T350" s="12" t="str">
        <f t="shared" si="228"/>
        <v>Leicester Lose</v>
      </c>
    </row>
    <row r="351" spans="1:20">
      <c r="A351" s="5" t="s">
        <v>576</v>
      </c>
      <c r="B351" t="s">
        <v>416</v>
      </c>
      <c r="C351" s="2" t="s">
        <v>94</v>
      </c>
      <c r="D351" s="3">
        <v>44025.833333333336</v>
      </c>
      <c r="E351" t="s">
        <v>52</v>
      </c>
      <c r="F351" t="s">
        <v>53</v>
      </c>
      <c r="G351" t="s">
        <v>15</v>
      </c>
      <c r="H351" t="s">
        <v>106</v>
      </c>
      <c r="I351">
        <v>2</v>
      </c>
      <c r="J351" s="9">
        <v>2</v>
      </c>
      <c r="K351">
        <f t="shared" si="220"/>
        <v>4</v>
      </c>
      <c r="L351" t="str">
        <f t="shared" si="219"/>
        <v>Draw</v>
      </c>
      <c r="M351">
        <f t="shared" si="221"/>
        <v>0</v>
      </c>
      <c r="N351">
        <f t="shared" si="222"/>
        <v>0</v>
      </c>
      <c r="O351" s="12" t="b">
        <f t="shared" si="223"/>
        <v>0</v>
      </c>
      <c r="P351" s="12" t="b">
        <f t="shared" si="224"/>
        <v>0</v>
      </c>
      <c r="Q351" s="12" t="str">
        <f t="shared" si="225"/>
        <v>Man Utd Draw</v>
      </c>
      <c r="R351" s="12" t="str">
        <f t="shared" si="226"/>
        <v>Southampton Draw</v>
      </c>
      <c r="S351" s="12" t="b">
        <f t="shared" si="227"/>
        <v>0</v>
      </c>
      <c r="T351" s="12" t="b">
        <f t="shared" si="228"/>
        <v>0</v>
      </c>
    </row>
    <row r="352" spans="1:20">
      <c r="A352" s="5" t="s">
        <v>576</v>
      </c>
      <c r="B352" t="s">
        <v>439</v>
      </c>
      <c r="C352" s="2" t="s">
        <v>96</v>
      </c>
      <c r="D352" s="3">
        <v>44026.84375</v>
      </c>
      <c r="E352" t="s">
        <v>63</v>
      </c>
      <c r="F352" t="s">
        <v>43</v>
      </c>
      <c r="G352" t="s">
        <v>466</v>
      </c>
      <c r="H352" t="s">
        <v>16</v>
      </c>
      <c r="I352">
        <v>1</v>
      </c>
      <c r="J352" s="9">
        <v>0</v>
      </c>
      <c r="K352">
        <f t="shared" si="220"/>
        <v>1</v>
      </c>
      <c r="L352" t="str">
        <f t="shared" si="219"/>
        <v>Home Win</v>
      </c>
      <c r="M352">
        <f t="shared" si="221"/>
        <v>1</v>
      </c>
      <c r="N352">
        <f t="shared" si="222"/>
        <v>0</v>
      </c>
      <c r="O352" s="12" t="str">
        <f t="shared" si="223"/>
        <v>Chelsea Win</v>
      </c>
      <c r="P352" s="12" t="b">
        <f t="shared" si="224"/>
        <v>0</v>
      </c>
      <c r="Q352" s="12" t="b">
        <f t="shared" si="225"/>
        <v>0</v>
      </c>
      <c r="R352" s="12" t="b">
        <f t="shared" si="226"/>
        <v>0</v>
      </c>
      <c r="S352" s="12" t="b">
        <f t="shared" si="227"/>
        <v>0</v>
      </c>
      <c r="T352" s="12" t="str">
        <f t="shared" si="228"/>
        <v>Norwich Lose</v>
      </c>
    </row>
    <row r="353" spans="1:20">
      <c r="A353" s="5" t="s">
        <v>576</v>
      </c>
      <c r="B353" t="s">
        <v>433</v>
      </c>
      <c r="C353" s="2" t="s">
        <v>96</v>
      </c>
      <c r="D353" s="3">
        <v>44027.75</v>
      </c>
      <c r="E353" t="s">
        <v>81</v>
      </c>
      <c r="F353" t="s">
        <v>66</v>
      </c>
      <c r="G353" t="s">
        <v>39</v>
      </c>
      <c r="H353" t="s">
        <v>84</v>
      </c>
      <c r="I353">
        <v>1</v>
      </c>
      <c r="J353" s="9">
        <v>1</v>
      </c>
      <c r="K353">
        <f t="shared" si="220"/>
        <v>2</v>
      </c>
      <c r="L353" t="str">
        <f t="shared" si="219"/>
        <v>Draw</v>
      </c>
      <c r="M353">
        <f t="shared" si="221"/>
        <v>0</v>
      </c>
      <c r="N353">
        <f t="shared" si="222"/>
        <v>0</v>
      </c>
      <c r="O353" s="12" t="b">
        <f t="shared" si="223"/>
        <v>0</v>
      </c>
      <c r="P353" s="12" t="b">
        <f t="shared" si="224"/>
        <v>0</v>
      </c>
      <c r="Q353" s="12" t="str">
        <f t="shared" si="225"/>
        <v>Burnley Draw</v>
      </c>
      <c r="R353" s="12" t="str">
        <f t="shared" si="226"/>
        <v>Wolves Draw</v>
      </c>
      <c r="S353" s="12" t="b">
        <f t="shared" si="227"/>
        <v>0</v>
      </c>
      <c r="T353" s="12" t="b">
        <f t="shared" si="228"/>
        <v>0</v>
      </c>
    </row>
    <row r="354" spans="1:20">
      <c r="A354" s="5" t="s">
        <v>576</v>
      </c>
      <c r="B354" t="s">
        <v>432</v>
      </c>
      <c r="C354" s="2" t="s">
        <v>96</v>
      </c>
      <c r="D354" s="3">
        <v>44027.75</v>
      </c>
      <c r="E354" t="s">
        <v>86</v>
      </c>
      <c r="F354" t="s">
        <v>73</v>
      </c>
      <c r="G354" t="s">
        <v>472</v>
      </c>
      <c r="H354" t="s">
        <v>56</v>
      </c>
      <c r="I354">
        <v>2</v>
      </c>
      <c r="J354" s="9">
        <v>1</v>
      </c>
      <c r="K354">
        <f t="shared" si="220"/>
        <v>3</v>
      </c>
      <c r="L354" t="str">
        <f t="shared" si="219"/>
        <v>Home Win</v>
      </c>
      <c r="M354">
        <f t="shared" si="221"/>
        <v>1</v>
      </c>
      <c r="N354">
        <f t="shared" si="222"/>
        <v>0</v>
      </c>
      <c r="O354" s="12" t="str">
        <f t="shared" si="223"/>
        <v>Man City Win</v>
      </c>
      <c r="P354" s="12" t="b">
        <f t="shared" si="224"/>
        <v>0</v>
      </c>
      <c r="Q354" s="12" t="b">
        <f t="shared" si="225"/>
        <v>0</v>
      </c>
      <c r="R354" s="12" t="b">
        <f t="shared" si="226"/>
        <v>0</v>
      </c>
      <c r="S354" s="12" t="b">
        <f t="shared" si="227"/>
        <v>0</v>
      </c>
      <c r="T354" s="12" t="str">
        <f t="shared" si="228"/>
        <v>Bournemouth Lose</v>
      </c>
    </row>
    <row r="355" spans="1:20">
      <c r="A355" s="5" t="s">
        <v>576</v>
      </c>
      <c r="B355" t="s">
        <v>434</v>
      </c>
      <c r="C355" s="2" t="s">
        <v>96</v>
      </c>
      <c r="D355" s="3">
        <v>44027.75</v>
      </c>
      <c r="E355" t="s">
        <v>61</v>
      </c>
      <c r="F355" t="s">
        <v>25</v>
      </c>
      <c r="G355" t="s">
        <v>33</v>
      </c>
      <c r="H355" t="s">
        <v>44</v>
      </c>
      <c r="I355">
        <v>1</v>
      </c>
      <c r="J355" s="9">
        <v>3</v>
      </c>
      <c r="K355">
        <f t="shared" si="220"/>
        <v>4</v>
      </c>
      <c r="L355" t="str">
        <f t="shared" si="219"/>
        <v>Away Win</v>
      </c>
      <c r="M355">
        <f t="shared" si="221"/>
        <v>0</v>
      </c>
      <c r="N355">
        <f t="shared" si="222"/>
        <v>1</v>
      </c>
      <c r="O355" s="12" t="b">
        <f t="shared" si="223"/>
        <v>0</v>
      </c>
      <c r="P355" s="12" t="str">
        <f t="shared" si="224"/>
        <v>Newcastle Lose</v>
      </c>
      <c r="Q355" s="12" t="b">
        <f t="shared" si="225"/>
        <v>0</v>
      </c>
      <c r="R355" s="12" t="b">
        <f t="shared" si="226"/>
        <v>0</v>
      </c>
      <c r="S355" s="12" t="str">
        <f t="shared" si="227"/>
        <v>Spurs Win</v>
      </c>
      <c r="T355" s="12" t="b">
        <f t="shared" si="228"/>
        <v>0</v>
      </c>
    </row>
    <row r="356" spans="1:20">
      <c r="A356" s="5" t="s">
        <v>576</v>
      </c>
      <c r="B356" t="s">
        <v>435</v>
      </c>
      <c r="C356" s="2" t="s">
        <v>96</v>
      </c>
      <c r="D356" s="3">
        <v>44027.84375</v>
      </c>
      <c r="E356" t="s">
        <v>55</v>
      </c>
      <c r="F356" t="s">
        <v>10</v>
      </c>
      <c r="G356" t="s">
        <v>19</v>
      </c>
      <c r="H356" t="s">
        <v>56</v>
      </c>
      <c r="I356">
        <v>2</v>
      </c>
      <c r="J356" s="9">
        <v>1</v>
      </c>
      <c r="K356">
        <f t="shared" si="220"/>
        <v>3</v>
      </c>
      <c r="L356" t="str">
        <f t="shared" si="219"/>
        <v>Home Win</v>
      </c>
      <c r="M356">
        <f t="shared" si="221"/>
        <v>1</v>
      </c>
      <c r="N356">
        <f t="shared" si="222"/>
        <v>0</v>
      </c>
      <c r="O356" s="12" t="str">
        <f t="shared" si="223"/>
        <v>Arsenal Win</v>
      </c>
      <c r="P356" s="12" t="b">
        <f t="shared" si="224"/>
        <v>0</v>
      </c>
      <c r="Q356" s="12" t="b">
        <f t="shared" si="225"/>
        <v>0</v>
      </c>
      <c r="R356" s="12" t="b">
        <f t="shared" si="226"/>
        <v>0</v>
      </c>
      <c r="S356" s="12" t="b">
        <f t="shared" si="227"/>
        <v>0</v>
      </c>
      <c r="T356" s="12" t="str">
        <f t="shared" si="228"/>
        <v>Liverpool Lose</v>
      </c>
    </row>
    <row r="357" spans="1:20">
      <c r="A357" s="5" t="s">
        <v>576</v>
      </c>
      <c r="B357" t="s">
        <v>438</v>
      </c>
      <c r="C357" s="2" t="s">
        <v>96</v>
      </c>
      <c r="D357" s="3">
        <v>44028.75</v>
      </c>
      <c r="E357" t="s">
        <v>47</v>
      </c>
      <c r="F357" t="s">
        <v>34</v>
      </c>
      <c r="G357" t="s">
        <v>70</v>
      </c>
      <c r="H357" t="s">
        <v>84</v>
      </c>
      <c r="I357">
        <v>1</v>
      </c>
      <c r="J357" s="9">
        <v>1</v>
      </c>
      <c r="K357">
        <f t="shared" si="220"/>
        <v>2</v>
      </c>
      <c r="L357" t="str">
        <f t="shared" si="219"/>
        <v>Draw</v>
      </c>
      <c r="M357">
        <f t="shared" si="221"/>
        <v>0</v>
      </c>
      <c r="N357">
        <f t="shared" si="222"/>
        <v>0</v>
      </c>
      <c r="O357" s="12" t="b">
        <f t="shared" si="223"/>
        <v>0</v>
      </c>
      <c r="P357" s="12" t="b">
        <f t="shared" si="224"/>
        <v>0</v>
      </c>
      <c r="Q357" s="12" t="str">
        <f t="shared" si="225"/>
        <v>Everton Draw</v>
      </c>
      <c r="R357" s="12" t="str">
        <f t="shared" si="226"/>
        <v>Aston Villa Draw</v>
      </c>
      <c r="S357" s="12" t="b">
        <f t="shared" si="227"/>
        <v>0</v>
      </c>
      <c r="T357" s="12" t="b">
        <f t="shared" si="228"/>
        <v>0</v>
      </c>
    </row>
    <row r="358" spans="1:20">
      <c r="A358" s="5" t="s">
        <v>576</v>
      </c>
      <c r="B358" t="s">
        <v>429</v>
      </c>
      <c r="C358" s="2" t="s">
        <v>96</v>
      </c>
      <c r="D358" s="3">
        <v>44028.75</v>
      </c>
      <c r="E358" t="s">
        <v>65</v>
      </c>
      <c r="F358" t="s">
        <v>30</v>
      </c>
      <c r="G358" t="s">
        <v>38</v>
      </c>
      <c r="H358" t="s">
        <v>98</v>
      </c>
      <c r="I358">
        <v>2</v>
      </c>
      <c r="J358" s="9">
        <v>0</v>
      </c>
      <c r="K358">
        <f t="shared" si="220"/>
        <v>2</v>
      </c>
      <c r="L358" t="str">
        <f t="shared" si="219"/>
        <v>Home Win</v>
      </c>
      <c r="M358">
        <f t="shared" si="221"/>
        <v>1</v>
      </c>
      <c r="N358">
        <f t="shared" si="222"/>
        <v>0</v>
      </c>
      <c r="O358" s="12" t="str">
        <f t="shared" si="223"/>
        <v>Leicester Win</v>
      </c>
      <c r="P358" s="12" t="b">
        <f t="shared" si="224"/>
        <v>0</v>
      </c>
      <c r="Q358" s="12" t="b">
        <f t="shared" si="225"/>
        <v>0</v>
      </c>
      <c r="R358" s="12" t="b">
        <f t="shared" si="226"/>
        <v>0</v>
      </c>
      <c r="S358" s="12" t="b">
        <f t="shared" si="227"/>
        <v>0</v>
      </c>
      <c r="T358" s="12" t="str">
        <f t="shared" si="228"/>
        <v>Sheffield Utd Lose</v>
      </c>
    </row>
    <row r="359" spans="1:20">
      <c r="A359" s="5" t="s">
        <v>576</v>
      </c>
      <c r="B359" t="s">
        <v>427</v>
      </c>
      <c r="C359" s="2" t="s">
        <v>96</v>
      </c>
      <c r="D359" s="3">
        <v>44028.84375</v>
      </c>
      <c r="E359" t="s">
        <v>13</v>
      </c>
      <c r="F359" t="s">
        <v>14</v>
      </c>
      <c r="G359" t="s">
        <v>53</v>
      </c>
      <c r="H359" t="s">
        <v>26</v>
      </c>
      <c r="I359">
        <v>0</v>
      </c>
      <c r="J359" s="9">
        <v>2</v>
      </c>
      <c r="K359">
        <f t="shared" si="220"/>
        <v>2</v>
      </c>
      <c r="L359" t="str">
        <f t="shared" si="219"/>
        <v>Away Win</v>
      </c>
      <c r="M359">
        <f t="shared" si="221"/>
        <v>0</v>
      </c>
      <c r="N359">
        <f t="shared" si="222"/>
        <v>1</v>
      </c>
      <c r="O359" s="12" t="b">
        <f t="shared" si="223"/>
        <v>0</v>
      </c>
      <c r="P359" s="12" t="str">
        <f t="shared" si="224"/>
        <v>Crystal Palace Lose</v>
      </c>
      <c r="Q359" s="12" t="b">
        <f t="shared" si="225"/>
        <v>0</v>
      </c>
      <c r="R359" s="12" t="b">
        <f t="shared" si="226"/>
        <v>0</v>
      </c>
      <c r="S359" s="12" t="str">
        <f t="shared" si="227"/>
        <v>Man Utd Win</v>
      </c>
      <c r="T359" s="12" t="b">
        <f t="shared" si="228"/>
        <v>0</v>
      </c>
    </row>
    <row r="360" spans="1:20">
      <c r="A360" s="5" t="s">
        <v>576</v>
      </c>
      <c r="B360" t="s">
        <v>437</v>
      </c>
      <c r="C360" s="2" t="s">
        <v>96</v>
      </c>
      <c r="D360" s="3">
        <v>44028.84375</v>
      </c>
      <c r="E360" t="s">
        <v>58</v>
      </c>
      <c r="F360" t="s">
        <v>15</v>
      </c>
      <c r="G360" t="s">
        <v>42</v>
      </c>
      <c r="H360" t="s">
        <v>84</v>
      </c>
      <c r="I360">
        <v>1</v>
      </c>
      <c r="J360" s="9">
        <v>1</v>
      </c>
      <c r="K360">
        <f t="shared" si="220"/>
        <v>2</v>
      </c>
      <c r="L360" t="str">
        <f t="shared" si="219"/>
        <v>Draw</v>
      </c>
      <c r="M360">
        <f t="shared" si="221"/>
        <v>0</v>
      </c>
      <c r="N360">
        <f t="shared" si="222"/>
        <v>0</v>
      </c>
      <c r="O360" s="12" t="b">
        <f t="shared" si="223"/>
        <v>0</v>
      </c>
      <c r="P360" s="12" t="b">
        <f t="shared" si="224"/>
        <v>0</v>
      </c>
      <c r="Q360" s="12" t="str">
        <f t="shared" si="225"/>
        <v>Southampton Draw</v>
      </c>
      <c r="R360" s="12" t="str">
        <f t="shared" si="226"/>
        <v>Brighton Draw</v>
      </c>
      <c r="S360" s="12" t="b">
        <f t="shared" si="227"/>
        <v>0</v>
      </c>
      <c r="T360" s="12" t="b">
        <f t="shared" si="228"/>
        <v>0</v>
      </c>
    </row>
    <row r="361" spans="1:20">
      <c r="A361" s="5" t="s">
        <v>576</v>
      </c>
      <c r="B361" t="s">
        <v>436</v>
      </c>
      <c r="C361" s="2" t="s">
        <v>96</v>
      </c>
      <c r="D361" s="3">
        <v>44029.833333333336</v>
      </c>
      <c r="E361" t="s">
        <v>23</v>
      </c>
      <c r="F361" t="s">
        <v>24</v>
      </c>
      <c r="G361" t="s">
        <v>464</v>
      </c>
      <c r="H361" t="s">
        <v>91</v>
      </c>
      <c r="I361">
        <v>3</v>
      </c>
      <c r="J361" s="9">
        <v>1</v>
      </c>
      <c r="K361">
        <f t="shared" si="220"/>
        <v>4</v>
      </c>
      <c r="L361" t="str">
        <f t="shared" si="219"/>
        <v>Home Win</v>
      </c>
      <c r="M361">
        <f t="shared" si="221"/>
        <v>1</v>
      </c>
      <c r="N361">
        <f t="shared" si="222"/>
        <v>0</v>
      </c>
      <c r="O361" s="12" t="str">
        <f t="shared" si="223"/>
        <v>West Ham Win</v>
      </c>
      <c r="P361" s="12" t="b">
        <f t="shared" si="224"/>
        <v>0</v>
      </c>
      <c r="Q361" s="12" t="b">
        <f t="shared" si="225"/>
        <v>0</v>
      </c>
      <c r="R361" s="12" t="b">
        <f t="shared" si="226"/>
        <v>0</v>
      </c>
      <c r="S361" s="12" t="b">
        <f t="shared" si="227"/>
        <v>0</v>
      </c>
      <c r="T361" s="12" t="str">
        <f t="shared" si="228"/>
        <v>Watford Lose</v>
      </c>
    </row>
    <row r="362" spans="1:20">
      <c r="A362" s="5" t="s">
        <v>576</v>
      </c>
      <c r="B362" t="s">
        <v>440</v>
      </c>
      <c r="C362" s="2" t="s">
        <v>101</v>
      </c>
      <c r="D362" s="3">
        <v>44030.729166666664</v>
      </c>
      <c r="E362" t="s">
        <v>465</v>
      </c>
      <c r="F362" t="s">
        <v>466</v>
      </c>
      <c r="G362" t="s">
        <v>66</v>
      </c>
      <c r="H362" t="s">
        <v>26</v>
      </c>
      <c r="I362">
        <v>0</v>
      </c>
      <c r="J362" s="9">
        <v>2</v>
      </c>
      <c r="K362">
        <f t="shared" si="220"/>
        <v>2</v>
      </c>
      <c r="L362" t="str">
        <f t="shared" si="219"/>
        <v>Away Win</v>
      </c>
      <c r="M362">
        <f t="shared" si="221"/>
        <v>0</v>
      </c>
      <c r="N362">
        <f t="shared" si="222"/>
        <v>1</v>
      </c>
      <c r="O362" s="12" t="b">
        <f t="shared" si="223"/>
        <v>0</v>
      </c>
      <c r="P362" s="12" t="str">
        <f t="shared" si="224"/>
        <v>Norwich Lose</v>
      </c>
      <c r="Q362" s="12" t="b">
        <f t="shared" si="225"/>
        <v>0</v>
      </c>
      <c r="R362" s="12" t="b">
        <f t="shared" si="226"/>
        <v>0</v>
      </c>
      <c r="S362" s="12" t="str">
        <f t="shared" si="227"/>
        <v>Burnley Win</v>
      </c>
      <c r="T362" s="12" t="b">
        <f t="shared" si="228"/>
        <v>0</v>
      </c>
    </row>
    <row r="363" spans="1:20">
      <c r="A363" s="5" t="s">
        <v>576</v>
      </c>
      <c r="B363" t="s">
        <v>442</v>
      </c>
      <c r="C363" s="2" t="s">
        <v>101</v>
      </c>
      <c r="D363" s="3">
        <v>44031.583333333336</v>
      </c>
      <c r="E363" t="s">
        <v>471</v>
      </c>
      <c r="F363" t="s">
        <v>472</v>
      </c>
      <c r="G363" t="s">
        <v>15</v>
      </c>
      <c r="H363" t="s">
        <v>26</v>
      </c>
      <c r="I363">
        <v>0</v>
      </c>
      <c r="J363" s="9">
        <v>2</v>
      </c>
      <c r="K363">
        <f t="shared" si="220"/>
        <v>2</v>
      </c>
      <c r="L363" t="str">
        <f t="shared" si="219"/>
        <v>Away Win</v>
      </c>
      <c r="M363">
        <f t="shared" si="221"/>
        <v>0</v>
      </c>
      <c r="N363">
        <f t="shared" si="222"/>
        <v>1</v>
      </c>
      <c r="O363" s="12" t="b">
        <f t="shared" si="223"/>
        <v>0</v>
      </c>
      <c r="P363" s="12" t="str">
        <f t="shared" si="224"/>
        <v>Bournemouth Lose</v>
      </c>
      <c r="Q363" s="12" t="b">
        <f t="shared" si="225"/>
        <v>0</v>
      </c>
      <c r="R363" s="12" t="b">
        <f t="shared" si="226"/>
        <v>0</v>
      </c>
      <c r="S363" s="12" t="str">
        <f t="shared" si="227"/>
        <v>Southampton Win</v>
      </c>
      <c r="T363" s="12" t="b">
        <f t="shared" si="228"/>
        <v>0</v>
      </c>
    </row>
    <row r="364" spans="1:20">
      <c r="A364" s="5" t="s">
        <v>576</v>
      </c>
      <c r="B364" t="s">
        <v>441</v>
      </c>
      <c r="C364" s="2" t="s">
        <v>101</v>
      </c>
      <c r="D364" s="3">
        <v>44031.666666666664</v>
      </c>
      <c r="E364" t="s">
        <v>32</v>
      </c>
      <c r="F364" t="s">
        <v>33</v>
      </c>
      <c r="G364" t="s">
        <v>30</v>
      </c>
      <c r="H364" t="s">
        <v>158</v>
      </c>
      <c r="I364">
        <v>3</v>
      </c>
      <c r="J364" s="9">
        <v>0</v>
      </c>
      <c r="K364">
        <f t="shared" si="220"/>
        <v>3</v>
      </c>
      <c r="L364" t="str">
        <f t="shared" si="219"/>
        <v>Home Win</v>
      </c>
      <c r="M364">
        <f t="shared" si="221"/>
        <v>1</v>
      </c>
      <c r="N364">
        <f t="shared" si="222"/>
        <v>0</v>
      </c>
      <c r="O364" s="12" t="str">
        <f t="shared" si="223"/>
        <v>Spurs Win</v>
      </c>
      <c r="P364" s="12" t="b">
        <f t="shared" si="224"/>
        <v>0</v>
      </c>
      <c r="Q364" s="12" t="b">
        <f t="shared" si="225"/>
        <v>0</v>
      </c>
      <c r="R364" s="12" t="b">
        <f t="shared" si="226"/>
        <v>0</v>
      </c>
      <c r="S364" s="12" t="b">
        <f t="shared" si="227"/>
        <v>0</v>
      </c>
      <c r="T364" s="12" t="str">
        <f t="shared" si="228"/>
        <v>Leicester Lose</v>
      </c>
    </row>
    <row r="365" spans="1:20">
      <c r="A365" s="5" t="s">
        <v>576</v>
      </c>
      <c r="B365" t="s">
        <v>443</v>
      </c>
      <c r="C365" s="2" t="s">
        <v>101</v>
      </c>
      <c r="D365" s="3">
        <v>44032.75</v>
      </c>
      <c r="E365" t="s">
        <v>41</v>
      </c>
      <c r="F365" t="s">
        <v>42</v>
      </c>
      <c r="G365" t="s">
        <v>25</v>
      </c>
      <c r="H365" t="s">
        <v>116</v>
      </c>
      <c r="I365">
        <v>0</v>
      </c>
      <c r="J365" s="9">
        <v>0</v>
      </c>
      <c r="K365">
        <f t="shared" si="220"/>
        <v>0</v>
      </c>
      <c r="L365" t="str">
        <f t="shared" si="219"/>
        <v>Draw</v>
      </c>
      <c r="M365">
        <f t="shared" si="221"/>
        <v>0</v>
      </c>
      <c r="N365">
        <f t="shared" si="222"/>
        <v>0</v>
      </c>
      <c r="O365" s="12" t="b">
        <f t="shared" si="223"/>
        <v>0</v>
      </c>
      <c r="P365" s="12" t="b">
        <f t="shared" si="224"/>
        <v>0</v>
      </c>
      <c r="Q365" s="12" t="str">
        <f t="shared" si="225"/>
        <v>Brighton Draw</v>
      </c>
      <c r="R365" s="12" t="str">
        <f t="shared" si="226"/>
        <v>Newcastle Draw</v>
      </c>
      <c r="S365" s="12" t="b">
        <f t="shared" si="227"/>
        <v>0</v>
      </c>
      <c r="T365" s="12" t="b">
        <f t="shared" si="228"/>
        <v>0</v>
      </c>
    </row>
    <row r="366" spans="1:20">
      <c r="A366" s="5" t="s">
        <v>576</v>
      </c>
      <c r="B366" t="s">
        <v>445</v>
      </c>
      <c r="C366" s="2" t="s">
        <v>101</v>
      </c>
      <c r="D366" s="3">
        <v>44032.75</v>
      </c>
      <c r="E366" t="s">
        <v>37</v>
      </c>
      <c r="F366" t="s">
        <v>38</v>
      </c>
      <c r="G366" t="s">
        <v>34</v>
      </c>
      <c r="H366" t="s">
        <v>35</v>
      </c>
      <c r="I366">
        <v>0</v>
      </c>
      <c r="J366" s="9">
        <v>1</v>
      </c>
      <c r="K366">
        <f t="shared" si="220"/>
        <v>1</v>
      </c>
      <c r="L366" t="str">
        <f t="shared" si="219"/>
        <v>Away Win</v>
      </c>
      <c r="M366">
        <f t="shared" si="221"/>
        <v>0</v>
      </c>
      <c r="N366">
        <f t="shared" si="222"/>
        <v>1</v>
      </c>
      <c r="O366" s="12" t="b">
        <f t="shared" si="223"/>
        <v>0</v>
      </c>
      <c r="P366" s="12" t="str">
        <f t="shared" si="224"/>
        <v>Sheffield Utd Lose</v>
      </c>
      <c r="Q366" s="12" t="b">
        <f t="shared" si="225"/>
        <v>0</v>
      </c>
      <c r="R366" s="12" t="b">
        <f t="shared" si="226"/>
        <v>0</v>
      </c>
      <c r="S366" s="12" t="str">
        <f t="shared" si="227"/>
        <v>Everton Win</v>
      </c>
      <c r="T366" s="12" t="b">
        <f t="shared" si="228"/>
        <v>0</v>
      </c>
    </row>
    <row r="367" spans="1:20">
      <c r="A367" s="5" t="s">
        <v>576</v>
      </c>
      <c r="B367" t="s">
        <v>449</v>
      </c>
      <c r="C367" s="2" t="s">
        <v>101</v>
      </c>
      <c r="D367" s="3">
        <v>44032.84375</v>
      </c>
      <c r="E367" t="s">
        <v>72</v>
      </c>
      <c r="F367" t="s">
        <v>39</v>
      </c>
      <c r="G367" t="s">
        <v>14</v>
      </c>
      <c r="H367" t="s">
        <v>98</v>
      </c>
      <c r="I367">
        <v>2</v>
      </c>
      <c r="J367" s="9">
        <v>0</v>
      </c>
      <c r="K367">
        <f t="shared" si="220"/>
        <v>2</v>
      </c>
      <c r="L367" t="str">
        <f t="shared" si="219"/>
        <v>Home Win</v>
      </c>
      <c r="M367">
        <f t="shared" si="221"/>
        <v>1</v>
      </c>
      <c r="N367">
        <f t="shared" si="222"/>
        <v>0</v>
      </c>
      <c r="O367" s="12" t="str">
        <f t="shared" si="223"/>
        <v>Wolves Win</v>
      </c>
      <c r="P367" s="12" t="b">
        <f t="shared" si="224"/>
        <v>0</v>
      </c>
      <c r="Q367" s="12" t="b">
        <f t="shared" si="225"/>
        <v>0</v>
      </c>
      <c r="R367" s="12" t="b">
        <f t="shared" si="226"/>
        <v>0</v>
      </c>
      <c r="S367" s="12" t="b">
        <f t="shared" si="227"/>
        <v>0</v>
      </c>
      <c r="T367" s="12" t="str">
        <f t="shared" si="228"/>
        <v>Crystal Palace Lose</v>
      </c>
    </row>
    <row r="368" spans="1:20">
      <c r="A368" s="5" t="s">
        <v>576</v>
      </c>
      <c r="B368" t="s">
        <v>446</v>
      </c>
      <c r="C368" s="2" t="s">
        <v>101</v>
      </c>
      <c r="D368" s="3">
        <v>44033.75</v>
      </c>
      <c r="E368" t="s">
        <v>463</v>
      </c>
      <c r="F368" t="s">
        <v>464</v>
      </c>
      <c r="G368" t="s">
        <v>73</v>
      </c>
      <c r="H368" t="s">
        <v>239</v>
      </c>
      <c r="I368">
        <v>0</v>
      </c>
      <c r="J368" s="9">
        <v>4</v>
      </c>
      <c r="K368">
        <f t="shared" si="220"/>
        <v>4</v>
      </c>
      <c r="L368" t="str">
        <f t="shared" si="219"/>
        <v>Away Win</v>
      </c>
      <c r="M368">
        <f t="shared" si="221"/>
        <v>0</v>
      </c>
      <c r="N368">
        <f t="shared" si="222"/>
        <v>1</v>
      </c>
      <c r="O368" s="12" t="b">
        <f t="shared" si="223"/>
        <v>0</v>
      </c>
      <c r="P368" s="12" t="str">
        <f t="shared" si="224"/>
        <v>Watford Lose</v>
      </c>
      <c r="Q368" s="12" t="b">
        <f t="shared" si="225"/>
        <v>0</v>
      </c>
      <c r="R368" s="12" t="b">
        <f t="shared" si="226"/>
        <v>0</v>
      </c>
      <c r="S368" s="12" t="str">
        <f t="shared" si="227"/>
        <v>Man City Win</v>
      </c>
      <c r="T368" s="12" t="b">
        <f t="shared" si="228"/>
        <v>0</v>
      </c>
    </row>
    <row r="369" spans="1:20">
      <c r="A369" s="5" t="s">
        <v>576</v>
      </c>
      <c r="B369" t="s">
        <v>448</v>
      </c>
      <c r="C369" s="2" t="s">
        <v>101</v>
      </c>
      <c r="D369" s="3">
        <v>44033.84375</v>
      </c>
      <c r="E369" t="s">
        <v>69</v>
      </c>
      <c r="F369" t="s">
        <v>70</v>
      </c>
      <c r="G369" t="s">
        <v>10</v>
      </c>
      <c r="H369" t="s">
        <v>16</v>
      </c>
      <c r="I369">
        <v>1</v>
      </c>
      <c r="J369" s="9">
        <v>0</v>
      </c>
      <c r="K369">
        <f t="shared" si="220"/>
        <v>1</v>
      </c>
      <c r="L369" t="str">
        <f t="shared" si="219"/>
        <v>Home Win</v>
      </c>
      <c r="M369">
        <f t="shared" si="221"/>
        <v>1</v>
      </c>
      <c r="N369">
        <f t="shared" si="222"/>
        <v>0</v>
      </c>
      <c r="O369" s="12" t="str">
        <f t="shared" si="223"/>
        <v>Aston Villa Win</v>
      </c>
      <c r="P369" s="12" t="b">
        <f t="shared" si="224"/>
        <v>0</v>
      </c>
      <c r="Q369" s="12" t="b">
        <f t="shared" si="225"/>
        <v>0</v>
      </c>
      <c r="R369" s="12" t="b">
        <f t="shared" si="226"/>
        <v>0</v>
      </c>
      <c r="S369" s="12" t="b">
        <f t="shared" si="227"/>
        <v>0</v>
      </c>
      <c r="T369" s="12" t="str">
        <f t="shared" si="228"/>
        <v>Arsenal Lose</v>
      </c>
    </row>
    <row r="370" spans="1:20">
      <c r="A370" s="5" t="s">
        <v>576</v>
      </c>
      <c r="B370" t="s">
        <v>444</v>
      </c>
      <c r="C370" s="2" t="s">
        <v>101</v>
      </c>
      <c r="D370" s="3">
        <v>44034.75</v>
      </c>
      <c r="E370" t="s">
        <v>52</v>
      </c>
      <c r="F370" t="s">
        <v>53</v>
      </c>
      <c r="G370" t="s">
        <v>24</v>
      </c>
      <c r="H370" t="s">
        <v>84</v>
      </c>
      <c r="I370">
        <v>1</v>
      </c>
      <c r="J370" s="9">
        <v>1</v>
      </c>
      <c r="K370">
        <f t="shared" si="220"/>
        <v>2</v>
      </c>
      <c r="L370" t="str">
        <f t="shared" si="219"/>
        <v>Draw</v>
      </c>
      <c r="M370">
        <f t="shared" si="221"/>
        <v>0</v>
      </c>
      <c r="N370">
        <f t="shared" si="222"/>
        <v>0</v>
      </c>
      <c r="O370" s="12" t="b">
        <f t="shared" si="223"/>
        <v>0</v>
      </c>
      <c r="P370" s="12" t="b">
        <f t="shared" si="224"/>
        <v>0</v>
      </c>
      <c r="Q370" s="12" t="str">
        <f t="shared" si="225"/>
        <v>Man Utd Draw</v>
      </c>
      <c r="R370" s="12" t="str">
        <f t="shared" si="226"/>
        <v>West Ham Draw</v>
      </c>
      <c r="S370" s="12" t="b">
        <f t="shared" si="227"/>
        <v>0</v>
      </c>
      <c r="T370" s="12" t="b">
        <f t="shared" si="228"/>
        <v>0</v>
      </c>
    </row>
    <row r="371" spans="1:20">
      <c r="A371" s="5" t="s">
        <v>576</v>
      </c>
      <c r="B371" t="s">
        <v>447</v>
      </c>
      <c r="C371" s="2" t="s">
        <v>101</v>
      </c>
      <c r="D371" s="3">
        <v>44034.84375</v>
      </c>
      <c r="E371" t="s">
        <v>18</v>
      </c>
      <c r="F371" t="s">
        <v>19</v>
      </c>
      <c r="G371" t="s">
        <v>43</v>
      </c>
      <c r="H371" t="s">
        <v>478</v>
      </c>
      <c r="I371">
        <v>5</v>
      </c>
      <c r="J371" s="9">
        <v>3</v>
      </c>
      <c r="K371">
        <f t="shared" si="220"/>
        <v>8</v>
      </c>
      <c r="L371" t="str">
        <f t="shared" si="219"/>
        <v>Home Win</v>
      </c>
      <c r="M371">
        <f t="shared" si="221"/>
        <v>1</v>
      </c>
      <c r="N371">
        <f t="shared" si="222"/>
        <v>0</v>
      </c>
      <c r="O371" s="12" t="str">
        <f t="shared" si="223"/>
        <v>Liverpool Win</v>
      </c>
      <c r="P371" s="12" t="b">
        <f t="shared" si="224"/>
        <v>0</v>
      </c>
      <c r="Q371" s="12" t="b">
        <f t="shared" si="225"/>
        <v>0</v>
      </c>
      <c r="R371" s="12" t="b">
        <f t="shared" si="226"/>
        <v>0</v>
      </c>
      <c r="S371" s="12" t="b">
        <f t="shared" si="227"/>
        <v>0</v>
      </c>
      <c r="T371" s="12" t="str">
        <f t="shared" si="228"/>
        <v>Chelsea Lose</v>
      </c>
    </row>
    <row r="372" spans="1:20">
      <c r="A372" s="5" t="s">
        <v>576</v>
      </c>
      <c r="B372" t="s">
        <v>450</v>
      </c>
      <c r="C372" s="2" t="s">
        <v>95</v>
      </c>
      <c r="D372" s="3">
        <v>44038.666666666664</v>
      </c>
      <c r="E372" t="s">
        <v>55</v>
      </c>
      <c r="F372" t="s">
        <v>10</v>
      </c>
      <c r="G372" t="s">
        <v>464</v>
      </c>
      <c r="H372" t="s">
        <v>267</v>
      </c>
      <c r="I372">
        <v>3</v>
      </c>
      <c r="J372" s="9">
        <v>2</v>
      </c>
      <c r="K372">
        <f t="shared" si="220"/>
        <v>5</v>
      </c>
      <c r="L372" t="str">
        <f t="shared" si="219"/>
        <v>Home Win</v>
      </c>
      <c r="M372">
        <f t="shared" si="221"/>
        <v>1</v>
      </c>
      <c r="N372">
        <f t="shared" si="222"/>
        <v>0</v>
      </c>
      <c r="O372" s="12" t="str">
        <f t="shared" si="223"/>
        <v>Arsenal Win</v>
      </c>
      <c r="P372" s="12" t="b">
        <f t="shared" si="224"/>
        <v>0</v>
      </c>
      <c r="Q372" s="12" t="b">
        <f t="shared" si="225"/>
        <v>0</v>
      </c>
      <c r="R372" s="12" t="b">
        <f t="shared" si="226"/>
        <v>0</v>
      </c>
      <c r="S372" s="12" t="b">
        <f t="shared" si="227"/>
        <v>0</v>
      </c>
      <c r="T372" s="12" t="str">
        <f t="shared" si="228"/>
        <v>Watford Lose</v>
      </c>
    </row>
    <row r="373" spans="1:20">
      <c r="A373" s="5" t="s">
        <v>576</v>
      </c>
      <c r="B373" t="s">
        <v>451</v>
      </c>
      <c r="C373" s="2" t="s">
        <v>95</v>
      </c>
      <c r="D373" s="3">
        <v>44038.666666666664</v>
      </c>
      <c r="E373" t="s">
        <v>81</v>
      </c>
      <c r="F373" t="s">
        <v>66</v>
      </c>
      <c r="G373" t="s">
        <v>42</v>
      </c>
      <c r="H373" t="s">
        <v>77</v>
      </c>
      <c r="I373">
        <v>1</v>
      </c>
      <c r="J373" s="9">
        <v>2</v>
      </c>
      <c r="K373">
        <f t="shared" si="220"/>
        <v>3</v>
      </c>
      <c r="L373" t="str">
        <f t="shared" si="219"/>
        <v>Away Win</v>
      </c>
      <c r="M373">
        <f t="shared" si="221"/>
        <v>0</v>
      </c>
      <c r="N373">
        <f t="shared" si="222"/>
        <v>1</v>
      </c>
      <c r="O373" s="12" t="b">
        <f t="shared" si="223"/>
        <v>0</v>
      </c>
      <c r="P373" s="12" t="str">
        <f t="shared" si="224"/>
        <v>Burnley Lose</v>
      </c>
      <c r="Q373" s="12" t="b">
        <f t="shared" si="225"/>
        <v>0</v>
      </c>
      <c r="R373" s="12" t="b">
        <f t="shared" si="226"/>
        <v>0</v>
      </c>
      <c r="S373" s="12" t="str">
        <f t="shared" si="227"/>
        <v>Brighton Win</v>
      </c>
      <c r="T373" s="12" t="b">
        <f t="shared" si="228"/>
        <v>0</v>
      </c>
    </row>
    <row r="374" spans="1:20">
      <c r="A374" s="5" t="s">
        <v>576</v>
      </c>
      <c r="B374" t="s">
        <v>452</v>
      </c>
      <c r="C374" s="2" t="s">
        <v>95</v>
      </c>
      <c r="D374" s="3">
        <v>44038.666666666664</v>
      </c>
      <c r="E374" t="s">
        <v>63</v>
      </c>
      <c r="F374" t="s">
        <v>43</v>
      </c>
      <c r="G374" t="s">
        <v>39</v>
      </c>
      <c r="H374" t="s">
        <v>98</v>
      </c>
      <c r="I374">
        <v>2</v>
      </c>
      <c r="J374" s="9">
        <v>0</v>
      </c>
      <c r="K374">
        <f t="shared" si="220"/>
        <v>2</v>
      </c>
      <c r="L374" t="str">
        <f t="shared" si="219"/>
        <v>Home Win</v>
      </c>
      <c r="M374">
        <f t="shared" si="221"/>
        <v>1</v>
      </c>
      <c r="N374">
        <f t="shared" si="222"/>
        <v>0</v>
      </c>
      <c r="O374" s="12" t="str">
        <f t="shared" si="223"/>
        <v>Chelsea Win</v>
      </c>
      <c r="P374" s="12" t="b">
        <f t="shared" si="224"/>
        <v>0</v>
      </c>
      <c r="Q374" s="12" t="b">
        <f t="shared" si="225"/>
        <v>0</v>
      </c>
      <c r="R374" s="12" t="b">
        <f t="shared" si="226"/>
        <v>0</v>
      </c>
      <c r="S374" s="12" t="b">
        <f t="shared" si="227"/>
        <v>0</v>
      </c>
      <c r="T374" s="12" t="str">
        <f t="shared" si="228"/>
        <v>Wolves Lose</v>
      </c>
    </row>
    <row r="375" spans="1:20">
      <c r="A375" s="5" t="s">
        <v>576</v>
      </c>
      <c r="B375" t="s">
        <v>453</v>
      </c>
      <c r="C375" s="2" t="s">
        <v>95</v>
      </c>
      <c r="D375" s="3">
        <v>44038.666666666664</v>
      </c>
      <c r="E375" t="s">
        <v>13</v>
      </c>
      <c r="F375" t="s">
        <v>14</v>
      </c>
      <c r="G375" t="s">
        <v>33</v>
      </c>
      <c r="H375" t="s">
        <v>84</v>
      </c>
      <c r="I375">
        <v>1</v>
      </c>
      <c r="J375" s="9">
        <v>1</v>
      </c>
      <c r="K375">
        <f t="shared" si="220"/>
        <v>2</v>
      </c>
      <c r="L375" t="str">
        <f t="shared" si="219"/>
        <v>Draw</v>
      </c>
      <c r="M375">
        <f t="shared" si="221"/>
        <v>0</v>
      </c>
      <c r="N375">
        <f t="shared" si="222"/>
        <v>0</v>
      </c>
      <c r="O375" s="12" t="b">
        <f t="shared" si="223"/>
        <v>0</v>
      </c>
      <c r="P375" s="12" t="b">
        <f t="shared" si="224"/>
        <v>0</v>
      </c>
      <c r="Q375" s="12" t="str">
        <f t="shared" si="225"/>
        <v>Crystal Palace Draw</v>
      </c>
      <c r="R375" s="12" t="str">
        <f t="shared" si="226"/>
        <v>Spurs Draw</v>
      </c>
      <c r="S375" s="12" t="b">
        <f t="shared" si="227"/>
        <v>0</v>
      </c>
      <c r="T375" s="12" t="b">
        <f t="shared" si="228"/>
        <v>0</v>
      </c>
    </row>
    <row r="376" spans="1:20">
      <c r="A376" s="5" t="s">
        <v>576</v>
      </c>
      <c r="B376" t="s">
        <v>454</v>
      </c>
      <c r="C376" s="2" t="s">
        <v>95</v>
      </c>
      <c r="D376" s="3">
        <v>44038.666666666664</v>
      </c>
      <c r="E376" t="s">
        <v>47</v>
      </c>
      <c r="F376" t="s">
        <v>34</v>
      </c>
      <c r="G376" t="s">
        <v>472</v>
      </c>
      <c r="H376" t="s">
        <v>44</v>
      </c>
      <c r="I376">
        <v>1</v>
      </c>
      <c r="J376" s="9">
        <v>3</v>
      </c>
      <c r="K376">
        <f t="shared" si="220"/>
        <v>4</v>
      </c>
      <c r="L376" t="str">
        <f t="shared" si="219"/>
        <v>Away Win</v>
      </c>
      <c r="M376">
        <f t="shared" si="221"/>
        <v>0</v>
      </c>
      <c r="N376">
        <f t="shared" si="222"/>
        <v>1</v>
      </c>
      <c r="O376" s="12" t="b">
        <f t="shared" si="223"/>
        <v>0</v>
      </c>
      <c r="P376" s="12" t="str">
        <f t="shared" si="224"/>
        <v>Everton Lose</v>
      </c>
      <c r="Q376" s="12" t="b">
        <f t="shared" si="225"/>
        <v>0</v>
      </c>
      <c r="R376" s="12" t="b">
        <f t="shared" si="226"/>
        <v>0</v>
      </c>
      <c r="S376" s="12" t="str">
        <f t="shared" si="227"/>
        <v>Bournemouth Win</v>
      </c>
      <c r="T376" s="12" t="b">
        <f t="shared" si="228"/>
        <v>0</v>
      </c>
    </row>
    <row r="377" spans="1:20">
      <c r="A377" s="5" t="s">
        <v>576</v>
      </c>
      <c r="B377" t="s">
        <v>455</v>
      </c>
      <c r="C377" s="2" t="s">
        <v>95</v>
      </c>
      <c r="D377" s="3">
        <v>44038.666666666664</v>
      </c>
      <c r="E377" s="5" t="s">
        <v>65</v>
      </c>
      <c r="F377" t="s">
        <v>30</v>
      </c>
      <c r="G377" t="s">
        <v>53</v>
      </c>
      <c r="H377" t="s">
        <v>26</v>
      </c>
      <c r="I377">
        <v>0</v>
      </c>
      <c r="J377" s="9">
        <v>2</v>
      </c>
      <c r="K377">
        <f t="shared" si="220"/>
        <v>2</v>
      </c>
      <c r="L377" t="str">
        <f t="shared" si="219"/>
        <v>Away Win</v>
      </c>
      <c r="M377">
        <f t="shared" si="221"/>
        <v>0</v>
      </c>
      <c r="N377">
        <f t="shared" si="222"/>
        <v>1</v>
      </c>
      <c r="O377" s="12" t="b">
        <f t="shared" si="223"/>
        <v>0</v>
      </c>
      <c r="P377" s="12" t="str">
        <f t="shared" si="224"/>
        <v>Leicester Lose</v>
      </c>
      <c r="Q377" s="12" t="b">
        <f t="shared" si="225"/>
        <v>0</v>
      </c>
      <c r="R377" s="12" t="b">
        <f t="shared" si="226"/>
        <v>0</v>
      </c>
      <c r="S377" s="12" t="str">
        <f t="shared" si="227"/>
        <v>Man Utd Win</v>
      </c>
      <c r="T377" s="12" t="b">
        <f t="shared" si="228"/>
        <v>0</v>
      </c>
    </row>
    <row r="378" spans="1:20">
      <c r="A378" s="5" t="s">
        <v>576</v>
      </c>
      <c r="B378" t="s">
        <v>456</v>
      </c>
      <c r="C378" s="2" t="s">
        <v>95</v>
      </c>
      <c r="D378" s="3">
        <v>44038.666666666664</v>
      </c>
      <c r="E378" t="s">
        <v>86</v>
      </c>
      <c r="F378" t="s">
        <v>73</v>
      </c>
      <c r="G378" t="s">
        <v>466</v>
      </c>
      <c r="H378" t="s">
        <v>164</v>
      </c>
      <c r="I378">
        <v>5</v>
      </c>
      <c r="J378" s="9">
        <v>0</v>
      </c>
      <c r="K378">
        <f t="shared" si="220"/>
        <v>5</v>
      </c>
      <c r="L378" t="str">
        <f t="shared" si="219"/>
        <v>Home Win</v>
      </c>
      <c r="M378">
        <f t="shared" si="221"/>
        <v>1</v>
      </c>
      <c r="N378">
        <f t="shared" si="222"/>
        <v>0</v>
      </c>
      <c r="O378" s="12" t="str">
        <f t="shared" si="223"/>
        <v>Man City Win</v>
      </c>
      <c r="P378" s="12" t="b">
        <f t="shared" si="224"/>
        <v>0</v>
      </c>
      <c r="Q378" s="12" t="b">
        <f t="shared" si="225"/>
        <v>0</v>
      </c>
      <c r="R378" s="12" t="b">
        <f t="shared" si="226"/>
        <v>0</v>
      </c>
      <c r="S378" s="12" t="b">
        <f t="shared" si="227"/>
        <v>0</v>
      </c>
      <c r="T378" s="12" t="str">
        <f t="shared" si="228"/>
        <v>Norwich Lose</v>
      </c>
    </row>
    <row r="379" spans="1:20">
      <c r="A379" s="5" t="s">
        <v>576</v>
      </c>
      <c r="B379" t="s">
        <v>457</v>
      </c>
      <c r="C379" s="2" t="s">
        <v>95</v>
      </c>
      <c r="D379" s="3">
        <v>44038.666666666664</v>
      </c>
      <c r="E379" t="s">
        <v>61</v>
      </c>
      <c r="F379" t="s">
        <v>25</v>
      </c>
      <c r="G379" t="s">
        <v>19</v>
      </c>
      <c r="H379" t="s">
        <v>44</v>
      </c>
      <c r="I379">
        <v>1</v>
      </c>
      <c r="J379" s="9">
        <v>3</v>
      </c>
      <c r="K379">
        <f t="shared" si="220"/>
        <v>4</v>
      </c>
      <c r="L379" t="str">
        <f t="shared" si="219"/>
        <v>Away Win</v>
      </c>
      <c r="M379">
        <f t="shared" si="221"/>
        <v>0</v>
      </c>
      <c r="N379">
        <f t="shared" si="222"/>
        <v>1</v>
      </c>
      <c r="O379" s="12" t="b">
        <f t="shared" si="223"/>
        <v>0</v>
      </c>
      <c r="P379" s="12" t="str">
        <f t="shared" si="224"/>
        <v>Newcastle Lose</v>
      </c>
      <c r="Q379" s="12" t="b">
        <f t="shared" si="225"/>
        <v>0</v>
      </c>
      <c r="R379" s="12" t="b">
        <f t="shared" si="226"/>
        <v>0</v>
      </c>
      <c r="S379" s="12" t="str">
        <f t="shared" si="227"/>
        <v>Liverpool Win</v>
      </c>
      <c r="T379" s="12" t="b">
        <f t="shared" si="228"/>
        <v>0</v>
      </c>
    </row>
    <row r="380" spans="1:20">
      <c r="A380" s="5" t="s">
        <v>576</v>
      </c>
      <c r="B380" t="s">
        <v>458</v>
      </c>
      <c r="C380" s="2" t="s">
        <v>95</v>
      </c>
      <c r="D380" s="3">
        <v>44038.666666666664</v>
      </c>
      <c r="E380" t="s">
        <v>58</v>
      </c>
      <c r="F380" t="s">
        <v>15</v>
      </c>
      <c r="G380" t="s">
        <v>38</v>
      </c>
      <c r="H380" t="s">
        <v>91</v>
      </c>
      <c r="I380">
        <v>3</v>
      </c>
      <c r="J380" s="9">
        <v>1</v>
      </c>
      <c r="K380">
        <f t="shared" si="220"/>
        <v>4</v>
      </c>
      <c r="L380" t="str">
        <f t="shared" si="219"/>
        <v>Home Win</v>
      </c>
      <c r="M380">
        <f t="shared" si="221"/>
        <v>1</v>
      </c>
      <c r="N380">
        <f t="shared" si="222"/>
        <v>0</v>
      </c>
      <c r="O380" s="12" t="str">
        <f t="shared" si="223"/>
        <v>Southampton Win</v>
      </c>
      <c r="P380" s="12" t="b">
        <f t="shared" si="224"/>
        <v>0</v>
      </c>
      <c r="Q380" s="12" t="b">
        <f t="shared" si="225"/>
        <v>0</v>
      </c>
      <c r="R380" s="12" t="b">
        <f t="shared" si="226"/>
        <v>0</v>
      </c>
      <c r="S380" s="12" t="b">
        <f t="shared" si="227"/>
        <v>0</v>
      </c>
      <c r="T380" s="12" t="str">
        <f t="shared" si="228"/>
        <v>Sheffield Utd Lose</v>
      </c>
    </row>
    <row r="381" spans="1:20">
      <c r="A381" s="5" t="s">
        <v>576</v>
      </c>
      <c r="B381" t="s">
        <v>459</v>
      </c>
      <c r="C381" s="2" t="s">
        <v>95</v>
      </c>
      <c r="D381" s="3">
        <v>44038.666666666664</v>
      </c>
      <c r="E381" t="s">
        <v>23</v>
      </c>
      <c r="F381" t="s">
        <v>24</v>
      </c>
      <c r="G381" t="s">
        <v>70</v>
      </c>
      <c r="H381" t="s">
        <v>84</v>
      </c>
      <c r="I381">
        <v>1</v>
      </c>
      <c r="J381" s="9">
        <v>1</v>
      </c>
      <c r="K381">
        <f t="shared" si="220"/>
        <v>2</v>
      </c>
      <c r="L381" t="str">
        <f t="shared" si="219"/>
        <v>Draw</v>
      </c>
      <c r="M381">
        <f t="shared" si="221"/>
        <v>0</v>
      </c>
      <c r="N381">
        <f t="shared" si="222"/>
        <v>0</v>
      </c>
      <c r="O381" s="12" t="b">
        <f t="shared" si="223"/>
        <v>0</v>
      </c>
      <c r="P381" s="12" t="b">
        <f t="shared" si="224"/>
        <v>0</v>
      </c>
      <c r="Q381" s="12" t="str">
        <f t="shared" si="225"/>
        <v>West Ham Draw</v>
      </c>
      <c r="R381" s="12" t="str">
        <f t="shared" si="226"/>
        <v>Aston Villa Draw</v>
      </c>
      <c r="S381" s="12" t="b">
        <f t="shared" si="227"/>
        <v>0</v>
      </c>
      <c r="T381" s="12" t="b">
        <f t="shared" si="228"/>
        <v>0</v>
      </c>
    </row>
    <row r="382" spans="1:20">
      <c r="A382" s="5" t="s">
        <v>577</v>
      </c>
      <c r="B382" t="s">
        <v>6</v>
      </c>
      <c r="C382" s="2" t="s">
        <v>7</v>
      </c>
      <c r="D382" s="3">
        <v>44086.520833333299</v>
      </c>
      <c r="E382" t="s">
        <v>8</v>
      </c>
      <c r="F382" t="s">
        <v>9</v>
      </c>
      <c r="G382" t="s">
        <v>10</v>
      </c>
      <c r="H382" s="5" t="s">
        <v>11</v>
      </c>
      <c r="I382" s="5">
        <v>0</v>
      </c>
      <c r="J382" s="9">
        <v>3</v>
      </c>
      <c r="K382">
        <f t="shared" si="220"/>
        <v>3</v>
      </c>
      <c r="L382" t="str">
        <f t="shared" si="219"/>
        <v>Away Win</v>
      </c>
      <c r="M382">
        <f t="shared" si="221"/>
        <v>0</v>
      </c>
      <c r="N382">
        <f t="shared" si="222"/>
        <v>1</v>
      </c>
      <c r="O382" s="12" t="b">
        <f t="shared" si="223"/>
        <v>0</v>
      </c>
      <c r="P382" s="12" t="str">
        <f t="shared" si="224"/>
        <v>Fulham Lose</v>
      </c>
      <c r="Q382" s="12" t="b">
        <f t="shared" si="225"/>
        <v>0</v>
      </c>
      <c r="R382" s="12" t="b">
        <f t="shared" si="226"/>
        <v>0</v>
      </c>
      <c r="S382" s="12" t="str">
        <f t="shared" si="227"/>
        <v>Arsenal Win</v>
      </c>
      <c r="T382" s="12" t="b">
        <f t="shared" si="228"/>
        <v>0</v>
      </c>
    </row>
    <row r="383" spans="1:20">
      <c r="A383" s="5" t="s">
        <v>577</v>
      </c>
      <c r="B383" t="s">
        <v>12</v>
      </c>
      <c r="C383" s="2" t="s">
        <v>7</v>
      </c>
      <c r="D383" s="3">
        <v>44086.625</v>
      </c>
      <c r="E383" t="s">
        <v>13</v>
      </c>
      <c r="F383" t="s">
        <v>14</v>
      </c>
      <c r="G383" t="s">
        <v>15</v>
      </c>
      <c r="H383" t="s">
        <v>16</v>
      </c>
      <c r="I383">
        <v>1</v>
      </c>
      <c r="J383" s="9">
        <v>0</v>
      </c>
      <c r="K383">
        <f t="shared" si="220"/>
        <v>1</v>
      </c>
      <c r="L383" t="str">
        <f t="shared" si="219"/>
        <v>Home Win</v>
      </c>
      <c r="M383">
        <f t="shared" si="221"/>
        <v>1</v>
      </c>
      <c r="N383">
        <f t="shared" si="222"/>
        <v>0</v>
      </c>
      <c r="O383" s="12" t="str">
        <f t="shared" si="223"/>
        <v>Crystal Palace Win</v>
      </c>
      <c r="P383" s="12" t="b">
        <f t="shared" si="224"/>
        <v>0</v>
      </c>
      <c r="Q383" s="12" t="b">
        <f t="shared" si="225"/>
        <v>0</v>
      </c>
      <c r="R383" s="12" t="b">
        <f t="shared" si="226"/>
        <v>0</v>
      </c>
      <c r="S383" s="12" t="b">
        <f t="shared" si="227"/>
        <v>0</v>
      </c>
      <c r="T383" s="12" t="str">
        <f t="shared" si="228"/>
        <v>Southampton Lose</v>
      </c>
    </row>
    <row r="384" spans="1:20">
      <c r="A384" s="5" t="s">
        <v>577</v>
      </c>
      <c r="B384" t="s">
        <v>17</v>
      </c>
      <c r="C384" s="2" t="s">
        <v>7</v>
      </c>
      <c r="D384" s="3">
        <v>44086.729166666701</v>
      </c>
      <c r="E384" t="s">
        <v>18</v>
      </c>
      <c r="F384" t="s">
        <v>19</v>
      </c>
      <c r="G384" t="s">
        <v>20</v>
      </c>
      <c r="H384" t="s">
        <v>21</v>
      </c>
      <c r="I384">
        <v>4</v>
      </c>
      <c r="J384" s="9">
        <v>3</v>
      </c>
      <c r="K384">
        <f t="shared" si="220"/>
        <v>7</v>
      </c>
      <c r="L384" t="str">
        <f t="shared" si="219"/>
        <v>Home Win</v>
      </c>
      <c r="M384">
        <f t="shared" si="221"/>
        <v>1</v>
      </c>
      <c r="N384">
        <f t="shared" si="222"/>
        <v>0</v>
      </c>
      <c r="O384" s="12" t="str">
        <f t="shared" si="223"/>
        <v>Liverpool Win</v>
      </c>
      <c r="P384" s="12" t="b">
        <f t="shared" si="224"/>
        <v>0</v>
      </c>
      <c r="Q384" s="12" t="b">
        <f t="shared" si="225"/>
        <v>0</v>
      </c>
      <c r="R384" s="12" t="b">
        <f t="shared" si="226"/>
        <v>0</v>
      </c>
      <c r="S384" s="12" t="b">
        <f t="shared" si="227"/>
        <v>0</v>
      </c>
      <c r="T384" s="12" t="str">
        <f t="shared" si="228"/>
        <v>Leeds Lose</v>
      </c>
    </row>
    <row r="385" spans="1:20">
      <c r="A385" s="5" t="s">
        <v>577</v>
      </c>
      <c r="B385" t="s">
        <v>22</v>
      </c>
      <c r="C385" s="2" t="s">
        <v>7</v>
      </c>
      <c r="D385" s="3">
        <v>44086.833333333299</v>
      </c>
      <c r="E385" t="s">
        <v>23</v>
      </c>
      <c r="F385" t="s">
        <v>24</v>
      </c>
      <c r="G385" t="s">
        <v>25</v>
      </c>
      <c r="H385" t="s">
        <v>26</v>
      </c>
      <c r="I385">
        <v>0</v>
      </c>
      <c r="J385" s="9">
        <v>2</v>
      </c>
      <c r="K385">
        <f t="shared" si="220"/>
        <v>2</v>
      </c>
      <c r="L385" t="str">
        <f t="shared" si="219"/>
        <v>Away Win</v>
      </c>
      <c r="M385">
        <f t="shared" si="221"/>
        <v>0</v>
      </c>
      <c r="N385">
        <f t="shared" si="222"/>
        <v>1</v>
      </c>
      <c r="O385" s="12" t="b">
        <f t="shared" si="223"/>
        <v>0</v>
      </c>
      <c r="P385" s="12" t="str">
        <f t="shared" si="224"/>
        <v>West Ham Lose</v>
      </c>
      <c r="Q385" s="12" t="b">
        <f t="shared" si="225"/>
        <v>0</v>
      </c>
      <c r="R385" s="12" t="b">
        <f t="shared" si="226"/>
        <v>0</v>
      </c>
      <c r="S385" s="12" t="str">
        <f t="shared" si="227"/>
        <v>Newcastle Win</v>
      </c>
      <c r="T385" s="12" t="b">
        <f t="shared" si="228"/>
        <v>0</v>
      </c>
    </row>
    <row r="386" spans="1:20">
      <c r="A386" s="5" t="s">
        <v>577</v>
      </c>
      <c r="B386" t="s">
        <v>27</v>
      </c>
      <c r="C386" s="2" t="s">
        <v>7</v>
      </c>
      <c r="D386" s="3">
        <v>44087.583333333299</v>
      </c>
      <c r="E386" t="s">
        <v>28</v>
      </c>
      <c r="F386" t="s">
        <v>29</v>
      </c>
      <c r="G386" t="s">
        <v>30</v>
      </c>
      <c r="H386" t="s">
        <v>11</v>
      </c>
      <c r="I386">
        <v>0</v>
      </c>
      <c r="J386" s="9">
        <v>3</v>
      </c>
      <c r="K386">
        <f t="shared" si="220"/>
        <v>3</v>
      </c>
      <c r="L386" t="str">
        <f t="shared" ref="L386:L449" si="229">IF(ISBLANK(H386),"Not Played",IF(I386&gt;J386,"Home Win",IF(I386&lt;J386,"Away Win",IF(I386=J386,"Draw"))))</f>
        <v>Away Win</v>
      </c>
      <c r="M386">
        <f t="shared" si="221"/>
        <v>0</v>
      </c>
      <c r="N386">
        <f t="shared" si="222"/>
        <v>1</v>
      </c>
      <c r="O386" s="12" t="b">
        <f t="shared" si="223"/>
        <v>0</v>
      </c>
      <c r="P386" s="12" t="str">
        <f t="shared" si="224"/>
        <v>West Brom Lose</v>
      </c>
      <c r="Q386" s="12" t="b">
        <f t="shared" si="225"/>
        <v>0</v>
      </c>
      <c r="R386" s="12" t="b">
        <f t="shared" si="226"/>
        <v>0</v>
      </c>
      <c r="S386" s="12" t="str">
        <f t="shared" si="227"/>
        <v>Leicester Win</v>
      </c>
      <c r="T386" s="12" t="b">
        <f t="shared" si="228"/>
        <v>0</v>
      </c>
    </row>
    <row r="387" spans="1:20">
      <c r="A387" s="5" t="s">
        <v>577</v>
      </c>
      <c r="B387" t="s">
        <v>31</v>
      </c>
      <c r="C387" s="2" t="s">
        <v>7</v>
      </c>
      <c r="D387" s="3">
        <v>44087.6875</v>
      </c>
      <c r="E387" t="s">
        <v>32</v>
      </c>
      <c r="F387" t="s">
        <v>33</v>
      </c>
      <c r="G387" t="s">
        <v>34</v>
      </c>
      <c r="H387" t="s">
        <v>35</v>
      </c>
      <c r="I387">
        <v>0</v>
      </c>
      <c r="J387" s="9">
        <v>1</v>
      </c>
      <c r="K387">
        <f t="shared" ref="K387:K450" si="230">SUM(I387:J387)</f>
        <v>1</v>
      </c>
      <c r="L387" t="str">
        <f t="shared" si="229"/>
        <v>Away Win</v>
      </c>
      <c r="M387">
        <f t="shared" ref="M387:M450" si="231">COUNTIF(L387,"Home Win")</f>
        <v>0</v>
      </c>
      <c r="N387">
        <f t="shared" ref="N387:N450" si="232">COUNTIF(L387,"Away Win")</f>
        <v>1</v>
      </c>
      <c r="O387" s="12" t="b">
        <f t="shared" ref="O387:O450" si="233">IF(L387="Home Win",INDEX(F387:F2385,1) &amp; " Win")</f>
        <v>0</v>
      </c>
      <c r="P387" s="12" t="str">
        <f t="shared" ref="P387:P450" si="234">IF(L387="Away Win",INDEX(F387:F2385,1) &amp; " Lose")</f>
        <v>Spurs Lose</v>
      </c>
      <c r="Q387" s="12" t="b">
        <f t="shared" ref="Q387:Q450" si="235">IF(L387="Draw",INDEX(F387:F2385,1) &amp; " Draw")</f>
        <v>0</v>
      </c>
      <c r="R387" s="12" t="b">
        <f t="shared" ref="R387:R450" si="236">IF(L387="Draw",INDEX(G387:G2385,1)&amp;" Draw")</f>
        <v>0</v>
      </c>
      <c r="S387" s="12" t="str">
        <f t="shared" ref="S387:S450" si="237">IF(L387="Away Win",INDEX(G387:G2385,1) &amp; " Win")</f>
        <v>Everton Win</v>
      </c>
      <c r="T387" s="12" t="b">
        <f t="shared" ref="T387:T450" si="238">IF(L387="Home Win",INDEX(G387:G2385,1)&amp;" Lose")</f>
        <v>0</v>
      </c>
    </row>
    <row r="388" spans="1:20">
      <c r="A388" s="5" t="s">
        <v>577</v>
      </c>
      <c r="B388" t="s">
        <v>36</v>
      </c>
      <c r="C388" s="2" t="s">
        <v>7</v>
      </c>
      <c r="D388" s="3">
        <v>44088.75</v>
      </c>
      <c r="E388" t="s">
        <v>37</v>
      </c>
      <c r="F388" t="s">
        <v>38</v>
      </c>
      <c r="G388" t="s">
        <v>39</v>
      </c>
      <c r="H388" t="s">
        <v>26</v>
      </c>
      <c r="I388">
        <v>0</v>
      </c>
      <c r="J388" s="9">
        <v>2</v>
      </c>
      <c r="K388">
        <f t="shared" si="230"/>
        <v>2</v>
      </c>
      <c r="L388" t="str">
        <f t="shared" si="229"/>
        <v>Away Win</v>
      </c>
      <c r="M388">
        <f t="shared" si="231"/>
        <v>0</v>
      </c>
      <c r="N388">
        <f t="shared" si="232"/>
        <v>1</v>
      </c>
      <c r="O388" s="12" t="b">
        <f t="shared" si="233"/>
        <v>0</v>
      </c>
      <c r="P388" s="12" t="str">
        <f t="shared" si="234"/>
        <v>Sheffield Utd Lose</v>
      </c>
      <c r="Q388" s="12" t="b">
        <f t="shared" si="235"/>
        <v>0</v>
      </c>
      <c r="R388" s="12" t="b">
        <f t="shared" si="236"/>
        <v>0</v>
      </c>
      <c r="S388" s="12" t="str">
        <f t="shared" si="237"/>
        <v>Wolves Win</v>
      </c>
      <c r="T388" s="12" t="b">
        <f t="shared" si="238"/>
        <v>0</v>
      </c>
    </row>
    <row r="389" spans="1:20">
      <c r="A389" s="5" t="s">
        <v>577</v>
      </c>
      <c r="B389" t="s">
        <v>40</v>
      </c>
      <c r="C389" s="2" t="s">
        <v>7</v>
      </c>
      <c r="D389" s="3">
        <v>44088.84375</v>
      </c>
      <c r="E389" t="s">
        <v>41</v>
      </c>
      <c r="F389" t="s">
        <v>42</v>
      </c>
      <c r="G389" t="s">
        <v>43</v>
      </c>
      <c r="H389" t="s">
        <v>44</v>
      </c>
      <c r="I389">
        <v>1</v>
      </c>
      <c r="J389" s="9">
        <v>3</v>
      </c>
      <c r="K389">
        <f t="shared" si="230"/>
        <v>4</v>
      </c>
      <c r="L389" t="str">
        <f t="shared" si="229"/>
        <v>Away Win</v>
      </c>
      <c r="M389">
        <f t="shared" si="231"/>
        <v>0</v>
      </c>
      <c r="N389">
        <f t="shared" si="232"/>
        <v>1</v>
      </c>
      <c r="O389" s="12" t="b">
        <f t="shared" si="233"/>
        <v>0</v>
      </c>
      <c r="P389" s="12" t="str">
        <f t="shared" si="234"/>
        <v>Brighton Lose</v>
      </c>
      <c r="Q389" s="12" t="b">
        <f t="shared" si="235"/>
        <v>0</v>
      </c>
      <c r="R389" s="12" t="b">
        <f t="shared" si="236"/>
        <v>0</v>
      </c>
      <c r="S389" s="12" t="str">
        <f t="shared" si="237"/>
        <v>Chelsea Win</v>
      </c>
      <c r="T389" s="12" t="b">
        <f t="shared" si="238"/>
        <v>0</v>
      </c>
    </row>
    <row r="390" spans="1:20">
      <c r="A390" s="5" t="s">
        <v>577</v>
      </c>
      <c r="B390" t="s">
        <v>45</v>
      </c>
      <c r="C390" s="2" t="s">
        <v>46</v>
      </c>
      <c r="D390" s="3">
        <v>44093.520833333299</v>
      </c>
      <c r="E390" t="s">
        <v>47</v>
      </c>
      <c r="F390" t="s">
        <v>34</v>
      </c>
      <c r="G390" t="s">
        <v>29</v>
      </c>
      <c r="H390" t="s">
        <v>48</v>
      </c>
      <c r="I390">
        <v>5</v>
      </c>
      <c r="J390" s="9">
        <v>2</v>
      </c>
      <c r="K390">
        <f t="shared" si="230"/>
        <v>7</v>
      </c>
      <c r="L390" t="str">
        <f t="shared" si="229"/>
        <v>Home Win</v>
      </c>
      <c r="M390">
        <f t="shared" si="231"/>
        <v>1</v>
      </c>
      <c r="N390">
        <f t="shared" si="232"/>
        <v>0</v>
      </c>
      <c r="O390" s="12" t="str">
        <f t="shared" si="233"/>
        <v>Everton Win</v>
      </c>
      <c r="P390" s="12" t="b">
        <f t="shared" si="234"/>
        <v>0</v>
      </c>
      <c r="Q390" s="12" t="b">
        <f t="shared" si="235"/>
        <v>0</v>
      </c>
      <c r="R390" s="12" t="b">
        <f t="shared" si="236"/>
        <v>0</v>
      </c>
      <c r="S390" s="12" t="b">
        <f t="shared" si="237"/>
        <v>0</v>
      </c>
      <c r="T390" s="12" t="str">
        <f t="shared" si="238"/>
        <v>West Brom Lose</v>
      </c>
    </row>
    <row r="391" spans="1:20">
      <c r="A391" s="5" t="s">
        <v>577</v>
      </c>
      <c r="B391" t="s">
        <v>49</v>
      </c>
      <c r="C391" s="2" t="s">
        <v>46</v>
      </c>
      <c r="D391" s="3">
        <v>44093.625</v>
      </c>
      <c r="E391" t="s">
        <v>50</v>
      </c>
      <c r="F391" t="s">
        <v>20</v>
      </c>
      <c r="G391" t="s">
        <v>9</v>
      </c>
      <c r="H391" t="s">
        <v>21</v>
      </c>
      <c r="I391">
        <v>4</v>
      </c>
      <c r="J391" s="9">
        <v>3</v>
      </c>
      <c r="K391">
        <f t="shared" si="230"/>
        <v>7</v>
      </c>
      <c r="L391" t="str">
        <f t="shared" si="229"/>
        <v>Home Win</v>
      </c>
      <c r="M391">
        <f t="shared" si="231"/>
        <v>1</v>
      </c>
      <c r="N391">
        <f t="shared" si="232"/>
        <v>0</v>
      </c>
      <c r="O391" s="12" t="str">
        <f t="shared" si="233"/>
        <v>Leeds Win</v>
      </c>
      <c r="P391" s="12" t="b">
        <f t="shared" si="234"/>
        <v>0</v>
      </c>
      <c r="Q391" s="12" t="b">
        <f t="shared" si="235"/>
        <v>0</v>
      </c>
      <c r="R391" s="12" t="b">
        <f t="shared" si="236"/>
        <v>0</v>
      </c>
      <c r="S391" s="12" t="b">
        <f t="shared" si="237"/>
        <v>0</v>
      </c>
      <c r="T391" s="12" t="str">
        <f t="shared" si="238"/>
        <v>Fulham Lose</v>
      </c>
    </row>
    <row r="392" spans="1:20">
      <c r="A392" s="5" t="s">
        <v>577</v>
      </c>
      <c r="B392" t="s">
        <v>51</v>
      </c>
      <c r="C392" s="2" t="s">
        <v>46</v>
      </c>
      <c r="D392" s="3">
        <v>44093.729166666701</v>
      </c>
      <c r="E392" t="s">
        <v>52</v>
      </c>
      <c r="F392" t="s">
        <v>53</v>
      </c>
      <c r="G392" t="s">
        <v>14</v>
      </c>
      <c r="H392" t="s">
        <v>44</v>
      </c>
      <c r="I392">
        <v>1</v>
      </c>
      <c r="J392" s="9">
        <v>3</v>
      </c>
      <c r="K392">
        <f t="shared" si="230"/>
        <v>4</v>
      </c>
      <c r="L392" t="str">
        <f t="shared" si="229"/>
        <v>Away Win</v>
      </c>
      <c r="M392">
        <f t="shared" si="231"/>
        <v>0</v>
      </c>
      <c r="N392">
        <f t="shared" si="232"/>
        <v>1</v>
      </c>
      <c r="O392" s="12" t="b">
        <f t="shared" si="233"/>
        <v>0</v>
      </c>
      <c r="P392" s="12" t="str">
        <f t="shared" si="234"/>
        <v>Man Utd Lose</v>
      </c>
      <c r="Q392" s="12" t="b">
        <f t="shared" si="235"/>
        <v>0</v>
      </c>
      <c r="R392" s="12" t="b">
        <f t="shared" si="236"/>
        <v>0</v>
      </c>
      <c r="S392" s="12" t="str">
        <f t="shared" si="237"/>
        <v>Crystal Palace Win</v>
      </c>
      <c r="T392" s="12" t="b">
        <f t="shared" si="238"/>
        <v>0</v>
      </c>
    </row>
    <row r="393" spans="1:20">
      <c r="A393" s="5" t="s">
        <v>577</v>
      </c>
      <c r="B393" t="s">
        <v>54</v>
      </c>
      <c r="C393" s="2" t="s">
        <v>46</v>
      </c>
      <c r="D393" s="3">
        <v>44093.833333333299</v>
      </c>
      <c r="E393" t="s">
        <v>55</v>
      </c>
      <c r="F393" t="s">
        <v>10</v>
      </c>
      <c r="G393" t="s">
        <v>24</v>
      </c>
      <c r="H393" t="s">
        <v>56</v>
      </c>
      <c r="I393">
        <v>2</v>
      </c>
      <c r="J393" s="9">
        <v>1</v>
      </c>
      <c r="K393">
        <f t="shared" si="230"/>
        <v>3</v>
      </c>
      <c r="L393" t="str">
        <f t="shared" si="229"/>
        <v>Home Win</v>
      </c>
      <c r="M393">
        <f t="shared" si="231"/>
        <v>1</v>
      </c>
      <c r="N393">
        <f t="shared" si="232"/>
        <v>0</v>
      </c>
      <c r="O393" s="12" t="str">
        <f t="shared" si="233"/>
        <v>Arsenal Win</v>
      </c>
      <c r="P393" s="12" t="b">
        <f t="shared" si="234"/>
        <v>0</v>
      </c>
      <c r="Q393" s="12" t="b">
        <f t="shared" si="235"/>
        <v>0</v>
      </c>
      <c r="R393" s="12" t="b">
        <f t="shared" si="236"/>
        <v>0</v>
      </c>
      <c r="S393" s="12" t="b">
        <f t="shared" si="237"/>
        <v>0</v>
      </c>
      <c r="T393" s="12" t="str">
        <f t="shared" si="238"/>
        <v>West Ham Lose</v>
      </c>
    </row>
    <row r="394" spans="1:20">
      <c r="A394" s="5" t="s">
        <v>577</v>
      </c>
      <c r="B394" t="s">
        <v>57</v>
      </c>
      <c r="C394" s="2" t="s">
        <v>46</v>
      </c>
      <c r="D394" s="3">
        <v>44094.5</v>
      </c>
      <c r="E394" t="s">
        <v>58</v>
      </c>
      <c r="F394" t="s">
        <v>15</v>
      </c>
      <c r="G394" t="s">
        <v>33</v>
      </c>
      <c r="H394" t="s">
        <v>59</v>
      </c>
      <c r="I394">
        <v>2</v>
      </c>
      <c r="J394" s="9">
        <v>5</v>
      </c>
      <c r="K394">
        <f t="shared" si="230"/>
        <v>7</v>
      </c>
      <c r="L394" t="str">
        <f t="shared" si="229"/>
        <v>Away Win</v>
      </c>
      <c r="M394">
        <f t="shared" si="231"/>
        <v>0</v>
      </c>
      <c r="N394">
        <f t="shared" si="232"/>
        <v>1</v>
      </c>
      <c r="O394" s="12" t="b">
        <f t="shared" si="233"/>
        <v>0</v>
      </c>
      <c r="P394" s="12" t="str">
        <f t="shared" si="234"/>
        <v>Southampton Lose</v>
      </c>
      <c r="Q394" s="12" t="b">
        <f t="shared" si="235"/>
        <v>0</v>
      </c>
      <c r="R394" s="12" t="b">
        <f t="shared" si="236"/>
        <v>0</v>
      </c>
      <c r="S394" s="12" t="str">
        <f t="shared" si="237"/>
        <v>Spurs Win</v>
      </c>
      <c r="T394" s="12" t="b">
        <f t="shared" si="238"/>
        <v>0</v>
      </c>
    </row>
    <row r="395" spans="1:20">
      <c r="A395" s="5" t="s">
        <v>577</v>
      </c>
      <c r="B395" t="s">
        <v>60</v>
      </c>
      <c r="C395" s="2" t="s">
        <v>46</v>
      </c>
      <c r="D395" s="3">
        <v>44094.583333333299</v>
      </c>
      <c r="E395" t="s">
        <v>61</v>
      </c>
      <c r="F395" t="s">
        <v>25</v>
      </c>
      <c r="G395" t="s">
        <v>42</v>
      </c>
      <c r="H395" t="s">
        <v>11</v>
      </c>
      <c r="I395">
        <v>0</v>
      </c>
      <c r="J395" s="9">
        <v>3</v>
      </c>
      <c r="K395">
        <f t="shared" si="230"/>
        <v>3</v>
      </c>
      <c r="L395" t="str">
        <f t="shared" si="229"/>
        <v>Away Win</v>
      </c>
      <c r="M395">
        <f t="shared" si="231"/>
        <v>0</v>
      </c>
      <c r="N395">
        <f t="shared" si="232"/>
        <v>1</v>
      </c>
      <c r="O395" s="12" t="b">
        <f t="shared" si="233"/>
        <v>0</v>
      </c>
      <c r="P395" s="12" t="str">
        <f t="shared" si="234"/>
        <v>Newcastle Lose</v>
      </c>
      <c r="Q395" s="12" t="b">
        <f t="shared" si="235"/>
        <v>0</v>
      </c>
      <c r="R395" s="12" t="b">
        <f t="shared" si="236"/>
        <v>0</v>
      </c>
      <c r="S395" s="12" t="str">
        <f t="shared" si="237"/>
        <v>Brighton Win</v>
      </c>
      <c r="T395" s="12" t="b">
        <f t="shared" si="238"/>
        <v>0</v>
      </c>
    </row>
    <row r="396" spans="1:20">
      <c r="A396" s="5" t="s">
        <v>577</v>
      </c>
      <c r="B396" t="s">
        <v>62</v>
      </c>
      <c r="C396" s="2" t="s">
        <v>46</v>
      </c>
      <c r="D396" s="3">
        <v>44094.6875</v>
      </c>
      <c r="E396" t="s">
        <v>63</v>
      </c>
      <c r="F396" t="s">
        <v>43</v>
      </c>
      <c r="G396" t="s">
        <v>19</v>
      </c>
      <c r="H396" t="s">
        <v>26</v>
      </c>
      <c r="I396">
        <v>0</v>
      </c>
      <c r="J396" s="9">
        <v>2</v>
      </c>
      <c r="K396">
        <f t="shared" si="230"/>
        <v>2</v>
      </c>
      <c r="L396" t="str">
        <f t="shared" si="229"/>
        <v>Away Win</v>
      </c>
      <c r="M396">
        <f t="shared" si="231"/>
        <v>0</v>
      </c>
      <c r="N396">
        <f t="shared" si="232"/>
        <v>1</v>
      </c>
      <c r="O396" s="12" t="b">
        <f t="shared" si="233"/>
        <v>0</v>
      </c>
      <c r="P396" s="12" t="str">
        <f t="shared" si="234"/>
        <v>Chelsea Lose</v>
      </c>
      <c r="Q396" s="12" t="b">
        <f t="shared" si="235"/>
        <v>0</v>
      </c>
      <c r="R396" s="12" t="b">
        <f t="shared" si="236"/>
        <v>0</v>
      </c>
      <c r="S396" s="12" t="str">
        <f t="shared" si="237"/>
        <v>Liverpool Win</v>
      </c>
      <c r="T396" s="12" t="b">
        <f t="shared" si="238"/>
        <v>0</v>
      </c>
    </row>
    <row r="397" spans="1:20">
      <c r="A397" s="5" t="s">
        <v>577</v>
      </c>
      <c r="B397" t="s">
        <v>64</v>
      </c>
      <c r="C397" s="2" t="s">
        <v>46</v>
      </c>
      <c r="D397" s="3">
        <v>44094.791666666701</v>
      </c>
      <c r="E397" t="s">
        <v>65</v>
      </c>
      <c r="F397" t="s">
        <v>30</v>
      </c>
      <c r="G397" t="s">
        <v>66</v>
      </c>
      <c r="H397" t="s">
        <v>67</v>
      </c>
      <c r="I397">
        <v>4</v>
      </c>
      <c r="J397" s="9">
        <v>2</v>
      </c>
      <c r="K397">
        <f t="shared" si="230"/>
        <v>6</v>
      </c>
      <c r="L397" t="str">
        <f t="shared" si="229"/>
        <v>Home Win</v>
      </c>
      <c r="M397">
        <f t="shared" si="231"/>
        <v>1</v>
      </c>
      <c r="N397">
        <f t="shared" si="232"/>
        <v>0</v>
      </c>
      <c r="O397" s="12" t="str">
        <f t="shared" si="233"/>
        <v>Leicester Win</v>
      </c>
      <c r="P397" s="12" t="b">
        <f t="shared" si="234"/>
        <v>0</v>
      </c>
      <c r="Q397" s="12" t="b">
        <f t="shared" si="235"/>
        <v>0</v>
      </c>
      <c r="R397" s="12" t="b">
        <f t="shared" si="236"/>
        <v>0</v>
      </c>
      <c r="S397" s="12" t="b">
        <f t="shared" si="237"/>
        <v>0</v>
      </c>
      <c r="T397" s="12" t="str">
        <f t="shared" si="238"/>
        <v>Burnley Lose</v>
      </c>
    </row>
    <row r="398" spans="1:20">
      <c r="A398" s="5" t="s">
        <v>577</v>
      </c>
      <c r="B398" t="s">
        <v>68</v>
      </c>
      <c r="C398" s="2" t="s">
        <v>46</v>
      </c>
      <c r="D398" s="3">
        <v>44095.75</v>
      </c>
      <c r="E398" t="s">
        <v>69</v>
      </c>
      <c r="F398" t="s">
        <v>70</v>
      </c>
      <c r="G398" t="s">
        <v>38</v>
      </c>
      <c r="H398" t="s">
        <v>16</v>
      </c>
      <c r="I398">
        <v>1</v>
      </c>
      <c r="J398" s="9">
        <v>0</v>
      </c>
      <c r="K398">
        <f t="shared" si="230"/>
        <v>1</v>
      </c>
      <c r="L398" t="str">
        <f t="shared" si="229"/>
        <v>Home Win</v>
      </c>
      <c r="M398">
        <f t="shared" si="231"/>
        <v>1</v>
      </c>
      <c r="N398">
        <f t="shared" si="232"/>
        <v>0</v>
      </c>
      <c r="O398" s="12" t="str">
        <f t="shared" si="233"/>
        <v>Aston Villa Win</v>
      </c>
      <c r="P398" s="12" t="b">
        <f t="shared" si="234"/>
        <v>0</v>
      </c>
      <c r="Q398" s="12" t="b">
        <f t="shared" si="235"/>
        <v>0</v>
      </c>
      <c r="R398" s="12" t="b">
        <f t="shared" si="236"/>
        <v>0</v>
      </c>
      <c r="S398" s="12" t="b">
        <f t="shared" si="237"/>
        <v>0</v>
      </c>
      <c r="T398" s="12" t="str">
        <f t="shared" si="238"/>
        <v>Sheffield Utd Lose</v>
      </c>
    </row>
    <row r="399" spans="1:20">
      <c r="A399" s="5" t="s">
        <v>577</v>
      </c>
      <c r="B399" t="s">
        <v>71</v>
      </c>
      <c r="C399" s="2" t="s">
        <v>46</v>
      </c>
      <c r="D399" s="3">
        <v>44095.84375</v>
      </c>
      <c r="E399" t="s">
        <v>72</v>
      </c>
      <c r="F399" t="s">
        <v>39</v>
      </c>
      <c r="G399" t="s">
        <v>73</v>
      </c>
      <c r="H399" t="s">
        <v>44</v>
      </c>
      <c r="I399">
        <v>1</v>
      </c>
      <c r="J399" s="9">
        <v>3</v>
      </c>
      <c r="K399">
        <f t="shared" si="230"/>
        <v>4</v>
      </c>
      <c r="L399" t="str">
        <f t="shared" si="229"/>
        <v>Away Win</v>
      </c>
      <c r="M399">
        <f t="shared" si="231"/>
        <v>0</v>
      </c>
      <c r="N399">
        <f t="shared" si="232"/>
        <v>1</v>
      </c>
      <c r="O399" s="12" t="b">
        <f t="shared" si="233"/>
        <v>0</v>
      </c>
      <c r="P399" s="12" t="str">
        <f t="shared" si="234"/>
        <v>Wolves Lose</v>
      </c>
      <c r="Q399" s="12" t="b">
        <f t="shared" si="235"/>
        <v>0</v>
      </c>
      <c r="R399" s="12" t="b">
        <f t="shared" si="236"/>
        <v>0</v>
      </c>
      <c r="S399" s="12" t="str">
        <f t="shared" si="237"/>
        <v>Man City Win</v>
      </c>
      <c r="T399" s="12" t="b">
        <f t="shared" si="238"/>
        <v>0</v>
      </c>
    </row>
    <row r="400" spans="1:20">
      <c r="A400" s="5" t="s">
        <v>577</v>
      </c>
      <c r="B400" t="s">
        <v>74</v>
      </c>
      <c r="C400" s="2" t="s">
        <v>12</v>
      </c>
      <c r="D400" s="3">
        <v>44100.520833333299</v>
      </c>
      <c r="E400" t="s">
        <v>41</v>
      </c>
      <c r="F400" t="s">
        <v>42</v>
      </c>
      <c r="G400" t="s">
        <v>53</v>
      </c>
      <c r="H400" t="s">
        <v>75</v>
      </c>
      <c r="I400">
        <v>2</v>
      </c>
      <c r="J400" s="9">
        <v>3</v>
      </c>
      <c r="K400">
        <f t="shared" si="230"/>
        <v>5</v>
      </c>
      <c r="L400" t="str">
        <f t="shared" si="229"/>
        <v>Away Win</v>
      </c>
      <c r="M400">
        <f t="shared" si="231"/>
        <v>0</v>
      </c>
      <c r="N400">
        <f t="shared" si="232"/>
        <v>1</v>
      </c>
      <c r="O400" s="12" t="b">
        <f t="shared" si="233"/>
        <v>0</v>
      </c>
      <c r="P400" s="12" t="str">
        <f t="shared" si="234"/>
        <v>Brighton Lose</v>
      </c>
      <c r="Q400" s="12" t="b">
        <f t="shared" si="235"/>
        <v>0</v>
      </c>
      <c r="R400" s="12" t="b">
        <f t="shared" si="236"/>
        <v>0</v>
      </c>
      <c r="S400" s="12" t="str">
        <f t="shared" si="237"/>
        <v>Man Utd Win</v>
      </c>
      <c r="T400" s="12" t="b">
        <f t="shared" si="238"/>
        <v>0</v>
      </c>
    </row>
    <row r="401" spans="1:20">
      <c r="A401" s="5" t="s">
        <v>577</v>
      </c>
      <c r="B401" t="s">
        <v>76</v>
      </c>
      <c r="C401" s="2" t="s">
        <v>12</v>
      </c>
      <c r="D401" s="3">
        <v>44100.625</v>
      </c>
      <c r="E401" t="s">
        <v>13</v>
      </c>
      <c r="F401" t="s">
        <v>14</v>
      </c>
      <c r="G401" t="s">
        <v>34</v>
      </c>
      <c r="H401" t="s">
        <v>77</v>
      </c>
      <c r="I401">
        <v>1</v>
      </c>
      <c r="J401" s="9">
        <v>2</v>
      </c>
      <c r="K401">
        <f t="shared" si="230"/>
        <v>3</v>
      </c>
      <c r="L401" t="str">
        <f t="shared" si="229"/>
        <v>Away Win</v>
      </c>
      <c r="M401">
        <f t="shared" si="231"/>
        <v>0</v>
      </c>
      <c r="N401">
        <f t="shared" si="232"/>
        <v>1</v>
      </c>
      <c r="O401" s="12" t="b">
        <f t="shared" si="233"/>
        <v>0</v>
      </c>
      <c r="P401" s="12" t="str">
        <f t="shared" si="234"/>
        <v>Crystal Palace Lose</v>
      </c>
      <c r="Q401" s="12" t="b">
        <f t="shared" si="235"/>
        <v>0</v>
      </c>
      <c r="R401" s="12" t="b">
        <f t="shared" si="236"/>
        <v>0</v>
      </c>
      <c r="S401" s="12" t="str">
        <f t="shared" si="237"/>
        <v>Everton Win</v>
      </c>
      <c r="T401" s="12" t="b">
        <f t="shared" si="238"/>
        <v>0</v>
      </c>
    </row>
    <row r="402" spans="1:20">
      <c r="A402" s="5" t="s">
        <v>577</v>
      </c>
      <c r="B402" t="s">
        <v>78</v>
      </c>
      <c r="C402" s="2" t="s">
        <v>12</v>
      </c>
      <c r="D402" s="3">
        <v>44100.729166666701</v>
      </c>
      <c r="E402" t="s">
        <v>28</v>
      </c>
      <c r="F402" t="s">
        <v>29</v>
      </c>
      <c r="G402" t="s">
        <v>43</v>
      </c>
      <c r="H402" t="s">
        <v>79</v>
      </c>
      <c r="I402">
        <v>3</v>
      </c>
      <c r="J402" s="9">
        <v>3</v>
      </c>
      <c r="K402">
        <f t="shared" si="230"/>
        <v>6</v>
      </c>
      <c r="L402" t="str">
        <f t="shared" si="229"/>
        <v>Draw</v>
      </c>
      <c r="M402">
        <f t="shared" si="231"/>
        <v>0</v>
      </c>
      <c r="N402">
        <f t="shared" si="232"/>
        <v>0</v>
      </c>
      <c r="O402" s="12" t="b">
        <f t="shared" si="233"/>
        <v>0</v>
      </c>
      <c r="P402" s="12" t="b">
        <f t="shared" si="234"/>
        <v>0</v>
      </c>
      <c r="Q402" s="12" t="str">
        <f t="shared" si="235"/>
        <v>West Brom Draw</v>
      </c>
      <c r="R402" s="12" t="str">
        <f t="shared" si="236"/>
        <v>Chelsea Draw</v>
      </c>
      <c r="S402" s="12" t="b">
        <f t="shared" si="237"/>
        <v>0</v>
      </c>
      <c r="T402" s="12" t="b">
        <f t="shared" si="238"/>
        <v>0</v>
      </c>
    </row>
    <row r="403" spans="1:20">
      <c r="A403" s="5" t="s">
        <v>577</v>
      </c>
      <c r="B403" t="s">
        <v>80</v>
      </c>
      <c r="C403" s="2" t="s">
        <v>12</v>
      </c>
      <c r="D403" s="3">
        <v>44100.833333333299</v>
      </c>
      <c r="E403" t="s">
        <v>81</v>
      </c>
      <c r="F403" t="s">
        <v>66</v>
      </c>
      <c r="G403" t="s">
        <v>15</v>
      </c>
      <c r="H403" t="s">
        <v>35</v>
      </c>
      <c r="I403">
        <v>0</v>
      </c>
      <c r="J403" s="9">
        <v>1</v>
      </c>
      <c r="K403">
        <f t="shared" si="230"/>
        <v>1</v>
      </c>
      <c r="L403" t="str">
        <f t="shared" si="229"/>
        <v>Away Win</v>
      </c>
      <c r="M403">
        <f t="shared" si="231"/>
        <v>0</v>
      </c>
      <c r="N403">
        <f t="shared" si="232"/>
        <v>1</v>
      </c>
      <c r="O403" s="12" t="b">
        <f t="shared" si="233"/>
        <v>0</v>
      </c>
      <c r="P403" s="12" t="str">
        <f t="shared" si="234"/>
        <v>Burnley Lose</v>
      </c>
      <c r="Q403" s="12" t="b">
        <f t="shared" si="235"/>
        <v>0</v>
      </c>
      <c r="R403" s="12" t="b">
        <f t="shared" si="236"/>
        <v>0</v>
      </c>
      <c r="S403" s="12" t="str">
        <f t="shared" si="237"/>
        <v>Southampton Win</v>
      </c>
      <c r="T403" s="12" t="b">
        <f t="shared" si="238"/>
        <v>0</v>
      </c>
    </row>
    <row r="404" spans="1:20">
      <c r="A404" s="5" t="s">
        <v>577</v>
      </c>
      <c r="B404" t="s">
        <v>82</v>
      </c>
      <c r="C404" s="2" t="s">
        <v>12</v>
      </c>
      <c r="D404" s="3">
        <v>44101.5</v>
      </c>
      <c r="E404" t="s">
        <v>37</v>
      </c>
      <c r="F404" t="s">
        <v>38</v>
      </c>
      <c r="G404" t="s">
        <v>20</v>
      </c>
      <c r="H404" t="s">
        <v>35</v>
      </c>
      <c r="I404">
        <v>0</v>
      </c>
      <c r="J404" s="9">
        <v>1</v>
      </c>
      <c r="K404">
        <f t="shared" si="230"/>
        <v>1</v>
      </c>
      <c r="L404" t="str">
        <f t="shared" si="229"/>
        <v>Away Win</v>
      </c>
      <c r="M404">
        <f t="shared" si="231"/>
        <v>0</v>
      </c>
      <c r="N404">
        <f t="shared" si="232"/>
        <v>1</v>
      </c>
      <c r="O404" s="12" t="b">
        <f t="shared" si="233"/>
        <v>0</v>
      </c>
      <c r="P404" s="12" t="str">
        <f t="shared" si="234"/>
        <v>Sheffield Utd Lose</v>
      </c>
      <c r="Q404" s="12" t="b">
        <f t="shared" si="235"/>
        <v>0</v>
      </c>
      <c r="R404" s="12" t="b">
        <f t="shared" si="236"/>
        <v>0</v>
      </c>
      <c r="S404" s="12" t="str">
        <f t="shared" si="237"/>
        <v>Leeds Win</v>
      </c>
      <c r="T404" s="12" t="b">
        <f t="shared" si="238"/>
        <v>0</v>
      </c>
    </row>
    <row r="405" spans="1:20">
      <c r="A405" s="5" t="s">
        <v>577</v>
      </c>
      <c r="B405" t="s">
        <v>83</v>
      </c>
      <c r="C405" s="2" t="s">
        <v>12</v>
      </c>
      <c r="D405" s="3">
        <v>44101.583333333299</v>
      </c>
      <c r="E405" t="s">
        <v>32</v>
      </c>
      <c r="F405" t="s">
        <v>33</v>
      </c>
      <c r="G405" t="s">
        <v>25</v>
      </c>
      <c r="H405" t="s">
        <v>84</v>
      </c>
      <c r="I405">
        <v>1</v>
      </c>
      <c r="J405" s="9">
        <v>1</v>
      </c>
      <c r="K405">
        <f t="shared" si="230"/>
        <v>2</v>
      </c>
      <c r="L405" t="str">
        <f t="shared" si="229"/>
        <v>Draw</v>
      </c>
      <c r="M405">
        <f t="shared" si="231"/>
        <v>0</v>
      </c>
      <c r="N405">
        <f t="shared" si="232"/>
        <v>0</v>
      </c>
      <c r="O405" s="12" t="b">
        <f t="shared" si="233"/>
        <v>0</v>
      </c>
      <c r="P405" s="12" t="b">
        <f t="shared" si="234"/>
        <v>0</v>
      </c>
      <c r="Q405" s="12" t="str">
        <f t="shared" si="235"/>
        <v>Spurs Draw</v>
      </c>
      <c r="R405" s="12" t="str">
        <f t="shared" si="236"/>
        <v>Newcastle Draw</v>
      </c>
      <c r="S405" s="12" t="b">
        <f t="shared" si="237"/>
        <v>0</v>
      </c>
      <c r="T405" s="12" t="b">
        <f t="shared" si="238"/>
        <v>0</v>
      </c>
    </row>
    <row r="406" spans="1:20">
      <c r="A406" s="5" t="s">
        <v>577</v>
      </c>
      <c r="B406" t="s">
        <v>85</v>
      </c>
      <c r="C406" s="2" t="s">
        <v>12</v>
      </c>
      <c r="D406" s="3">
        <v>44101.6875</v>
      </c>
      <c r="E406" t="s">
        <v>86</v>
      </c>
      <c r="F406" t="s">
        <v>73</v>
      </c>
      <c r="G406" t="s">
        <v>30</v>
      </c>
      <c r="H406" t="s">
        <v>59</v>
      </c>
      <c r="I406">
        <v>2</v>
      </c>
      <c r="J406" s="9">
        <v>5</v>
      </c>
      <c r="K406">
        <f t="shared" si="230"/>
        <v>7</v>
      </c>
      <c r="L406" t="str">
        <f t="shared" si="229"/>
        <v>Away Win</v>
      </c>
      <c r="M406">
        <f t="shared" si="231"/>
        <v>0</v>
      </c>
      <c r="N406">
        <f t="shared" si="232"/>
        <v>1</v>
      </c>
      <c r="O406" s="12" t="b">
        <f t="shared" si="233"/>
        <v>0</v>
      </c>
      <c r="P406" s="12" t="str">
        <f t="shared" si="234"/>
        <v>Man City Lose</v>
      </c>
      <c r="Q406" s="12" t="b">
        <f t="shared" si="235"/>
        <v>0</v>
      </c>
      <c r="R406" s="12" t="b">
        <f t="shared" si="236"/>
        <v>0</v>
      </c>
      <c r="S406" s="12" t="str">
        <f t="shared" si="237"/>
        <v>Leicester Win</v>
      </c>
      <c r="T406" s="12" t="b">
        <f t="shared" si="238"/>
        <v>0</v>
      </c>
    </row>
    <row r="407" spans="1:20">
      <c r="A407" s="5" t="s">
        <v>577</v>
      </c>
      <c r="B407" t="s">
        <v>87</v>
      </c>
      <c r="C407" s="2" t="s">
        <v>12</v>
      </c>
      <c r="D407" s="3">
        <v>44101.791666666701</v>
      </c>
      <c r="E407" t="s">
        <v>23</v>
      </c>
      <c r="F407" t="s">
        <v>24</v>
      </c>
      <c r="G407" t="s">
        <v>39</v>
      </c>
      <c r="H407" t="s">
        <v>88</v>
      </c>
      <c r="I407">
        <v>4</v>
      </c>
      <c r="J407" s="9">
        <v>0</v>
      </c>
      <c r="K407">
        <f t="shared" si="230"/>
        <v>4</v>
      </c>
      <c r="L407" t="str">
        <f t="shared" si="229"/>
        <v>Home Win</v>
      </c>
      <c r="M407">
        <f t="shared" si="231"/>
        <v>1</v>
      </c>
      <c r="N407">
        <f t="shared" si="232"/>
        <v>0</v>
      </c>
      <c r="O407" s="12" t="str">
        <f t="shared" si="233"/>
        <v>West Ham Win</v>
      </c>
      <c r="P407" s="12" t="b">
        <f t="shared" si="234"/>
        <v>0</v>
      </c>
      <c r="Q407" s="12" t="b">
        <f t="shared" si="235"/>
        <v>0</v>
      </c>
      <c r="R407" s="12" t="b">
        <f t="shared" si="236"/>
        <v>0</v>
      </c>
      <c r="S407" s="12" t="b">
        <f t="shared" si="237"/>
        <v>0</v>
      </c>
      <c r="T407" s="12" t="str">
        <f t="shared" si="238"/>
        <v>Wolves Lose</v>
      </c>
    </row>
    <row r="408" spans="1:20">
      <c r="A408" s="5" t="s">
        <v>577</v>
      </c>
      <c r="B408" t="s">
        <v>89</v>
      </c>
      <c r="C408" s="2" t="s">
        <v>12</v>
      </c>
      <c r="D408" s="3">
        <v>44102.739583333299</v>
      </c>
      <c r="E408" t="s">
        <v>8</v>
      </c>
      <c r="F408" t="s">
        <v>9</v>
      </c>
      <c r="G408" t="s">
        <v>70</v>
      </c>
      <c r="H408" t="s">
        <v>11</v>
      </c>
      <c r="I408">
        <v>0</v>
      </c>
      <c r="J408" s="9">
        <v>3</v>
      </c>
      <c r="K408">
        <f t="shared" si="230"/>
        <v>3</v>
      </c>
      <c r="L408" t="str">
        <f t="shared" si="229"/>
        <v>Away Win</v>
      </c>
      <c r="M408">
        <f t="shared" si="231"/>
        <v>0</v>
      </c>
      <c r="N408">
        <f t="shared" si="232"/>
        <v>1</v>
      </c>
      <c r="O408" s="12" t="b">
        <f t="shared" si="233"/>
        <v>0</v>
      </c>
      <c r="P408" s="12" t="str">
        <f t="shared" si="234"/>
        <v>Fulham Lose</v>
      </c>
      <c r="Q408" s="12" t="b">
        <f t="shared" si="235"/>
        <v>0</v>
      </c>
      <c r="R408" s="12" t="b">
        <f t="shared" si="236"/>
        <v>0</v>
      </c>
      <c r="S408" s="12" t="str">
        <f t="shared" si="237"/>
        <v>Aston Villa Win</v>
      </c>
      <c r="T408" s="12" t="b">
        <f t="shared" si="238"/>
        <v>0</v>
      </c>
    </row>
    <row r="409" spans="1:20">
      <c r="A409" s="5" t="s">
        <v>577</v>
      </c>
      <c r="B409" t="s">
        <v>90</v>
      </c>
      <c r="C409" s="2" t="s">
        <v>12</v>
      </c>
      <c r="D409" s="3">
        <v>44102.833333333299</v>
      </c>
      <c r="E409" t="s">
        <v>18</v>
      </c>
      <c r="F409" t="s">
        <v>19</v>
      </c>
      <c r="G409" t="s">
        <v>10</v>
      </c>
      <c r="H409" t="s">
        <v>91</v>
      </c>
      <c r="I409">
        <v>3</v>
      </c>
      <c r="J409" s="9">
        <v>1</v>
      </c>
      <c r="K409">
        <f t="shared" si="230"/>
        <v>4</v>
      </c>
      <c r="L409" t="str">
        <f t="shared" si="229"/>
        <v>Home Win</v>
      </c>
      <c r="M409">
        <f t="shared" si="231"/>
        <v>1</v>
      </c>
      <c r="N409">
        <f t="shared" si="232"/>
        <v>0</v>
      </c>
      <c r="O409" s="12" t="str">
        <f t="shared" si="233"/>
        <v>Liverpool Win</v>
      </c>
      <c r="P409" s="12" t="b">
        <f t="shared" si="234"/>
        <v>0</v>
      </c>
      <c r="Q409" s="12" t="b">
        <f t="shared" si="235"/>
        <v>0</v>
      </c>
      <c r="R409" s="12" t="b">
        <f t="shared" si="236"/>
        <v>0</v>
      </c>
      <c r="S409" s="12" t="b">
        <f t="shared" si="237"/>
        <v>0</v>
      </c>
      <c r="T409" s="12" t="str">
        <f t="shared" si="238"/>
        <v>Arsenal Lose</v>
      </c>
    </row>
    <row r="410" spans="1:20">
      <c r="A410" s="5" t="s">
        <v>577</v>
      </c>
      <c r="B410" t="s">
        <v>92</v>
      </c>
      <c r="C410" s="2" t="s">
        <v>6</v>
      </c>
      <c r="D410" s="3">
        <v>44107.520833333299</v>
      </c>
      <c r="E410" t="s">
        <v>63</v>
      </c>
      <c r="F410" t="s">
        <v>43</v>
      </c>
      <c r="G410" t="s">
        <v>14</v>
      </c>
      <c r="H410" t="s">
        <v>88</v>
      </c>
      <c r="I410">
        <v>4</v>
      </c>
      <c r="J410" s="9">
        <v>0</v>
      </c>
      <c r="K410">
        <f t="shared" si="230"/>
        <v>4</v>
      </c>
      <c r="L410" t="str">
        <f t="shared" si="229"/>
        <v>Home Win</v>
      </c>
      <c r="M410">
        <f t="shared" si="231"/>
        <v>1</v>
      </c>
      <c r="N410">
        <f t="shared" si="232"/>
        <v>0</v>
      </c>
      <c r="O410" s="12" t="str">
        <f t="shared" si="233"/>
        <v>Chelsea Win</v>
      </c>
      <c r="P410" s="12" t="b">
        <f t="shared" si="234"/>
        <v>0</v>
      </c>
      <c r="Q410" s="12" t="b">
        <f t="shared" si="235"/>
        <v>0</v>
      </c>
      <c r="R410" s="12" t="b">
        <f t="shared" si="236"/>
        <v>0</v>
      </c>
      <c r="S410" s="12" t="b">
        <f t="shared" si="237"/>
        <v>0</v>
      </c>
      <c r="T410" s="12" t="str">
        <f t="shared" si="238"/>
        <v>Crystal Palace Lose</v>
      </c>
    </row>
    <row r="411" spans="1:20">
      <c r="A411" s="5" t="s">
        <v>577</v>
      </c>
      <c r="B411" t="s">
        <v>93</v>
      </c>
      <c r="C411" s="2" t="s">
        <v>6</v>
      </c>
      <c r="D411" s="3">
        <v>44107.625</v>
      </c>
      <c r="E411" t="s">
        <v>47</v>
      </c>
      <c r="F411" t="s">
        <v>34</v>
      </c>
      <c r="G411" t="s">
        <v>42</v>
      </c>
      <c r="H411" t="s">
        <v>67</v>
      </c>
      <c r="I411">
        <v>4</v>
      </c>
      <c r="J411" s="9">
        <v>2</v>
      </c>
      <c r="K411">
        <f t="shared" si="230"/>
        <v>6</v>
      </c>
      <c r="L411" t="str">
        <f t="shared" si="229"/>
        <v>Home Win</v>
      </c>
      <c r="M411">
        <f t="shared" si="231"/>
        <v>1</v>
      </c>
      <c r="N411">
        <f t="shared" si="232"/>
        <v>0</v>
      </c>
      <c r="O411" s="12" t="str">
        <f t="shared" si="233"/>
        <v>Everton Win</v>
      </c>
      <c r="P411" s="12" t="b">
        <f t="shared" si="234"/>
        <v>0</v>
      </c>
      <c r="Q411" s="12" t="b">
        <f t="shared" si="235"/>
        <v>0</v>
      </c>
      <c r="R411" s="12" t="b">
        <f t="shared" si="236"/>
        <v>0</v>
      </c>
      <c r="S411" s="12" t="b">
        <f t="shared" si="237"/>
        <v>0</v>
      </c>
      <c r="T411" s="12" t="str">
        <f t="shared" si="238"/>
        <v>Brighton Lose</v>
      </c>
    </row>
    <row r="412" spans="1:20">
      <c r="A412" s="5" t="s">
        <v>577</v>
      </c>
      <c r="B412" t="s">
        <v>94</v>
      </c>
      <c r="C412" s="2" t="s">
        <v>6</v>
      </c>
      <c r="D412" s="3">
        <v>44107.729166666701</v>
      </c>
      <c r="E412" t="s">
        <v>50</v>
      </c>
      <c r="F412" t="s">
        <v>20</v>
      </c>
      <c r="G412" t="s">
        <v>73</v>
      </c>
      <c r="H412" t="s">
        <v>84</v>
      </c>
      <c r="I412">
        <v>1</v>
      </c>
      <c r="J412" s="9">
        <v>1</v>
      </c>
      <c r="K412">
        <f t="shared" si="230"/>
        <v>2</v>
      </c>
      <c r="L412" t="str">
        <f t="shared" si="229"/>
        <v>Draw</v>
      </c>
      <c r="M412">
        <f t="shared" si="231"/>
        <v>0</v>
      </c>
      <c r="N412">
        <f t="shared" si="232"/>
        <v>0</v>
      </c>
      <c r="O412" s="12" t="b">
        <f t="shared" si="233"/>
        <v>0</v>
      </c>
      <c r="P412" s="12" t="b">
        <f t="shared" si="234"/>
        <v>0</v>
      </c>
      <c r="Q412" s="12" t="str">
        <f t="shared" si="235"/>
        <v>Leeds Draw</v>
      </c>
      <c r="R412" s="12" t="str">
        <f t="shared" si="236"/>
        <v>Man City Draw</v>
      </c>
      <c r="S412" s="12" t="b">
        <f t="shared" si="237"/>
        <v>0</v>
      </c>
      <c r="T412" s="12" t="b">
        <f t="shared" si="238"/>
        <v>0</v>
      </c>
    </row>
    <row r="413" spans="1:20">
      <c r="A413" s="5" t="s">
        <v>577</v>
      </c>
      <c r="B413" t="s">
        <v>95</v>
      </c>
      <c r="C413" s="2" t="s">
        <v>6</v>
      </c>
      <c r="D413" s="3">
        <v>44107.833333333299</v>
      </c>
      <c r="E413" t="s">
        <v>61</v>
      </c>
      <c r="F413" t="s">
        <v>25</v>
      </c>
      <c r="G413" t="s">
        <v>66</v>
      </c>
      <c r="H413" t="s">
        <v>91</v>
      </c>
      <c r="I413">
        <v>3</v>
      </c>
      <c r="J413" s="9">
        <v>1</v>
      </c>
      <c r="K413">
        <f t="shared" si="230"/>
        <v>4</v>
      </c>
      <c r="L413" t="str">
        <f t="shared" si="229"/>
        <v>Home Win</v>
      </c>
      <c r="M413">
        <f t="shared" si="231"/>
        <v>1</v>
      </c>
      <c r="N413">
        <f t="shared" si="232"/>
        <v>0</v>
      </c>
      <c r="O413" s="12" t="str">
        <f t="shared" si="233"/>
        <v>Newcastle Win</v>
      </c>
      <c r="P413" s="12" t="b">
        <f t="shared" si="234"/>
        <v>0</v>
      </c>
      <c r="Q413" s="12" t="b">
        <f t="shared" si="235"/>
        <v>0</v>
      </c>
      <c r="R413" s="12" t="b">
        <f t="shared" si="236"/>
        <v>0</v>
      </c>
      <c r="S413" s="12" t="b">
        <f t="shared" si="237"/>
        <v>0</v>
      </c>
      <c r="T413" s="12" t="str">
        <f t="shared" si="238"/>
        <v>Burnley Lose</v>
      </c>
    </row>
    <row r="414" spans="1:20">
      <c r="A414" s="5" t="s">
        <v>577</v>
      </c>
      <c r="B414" t="s">
        <v>96</v>
      </c>
      <c r="C414" s="2" t="s">
        <v>6</v>
      </c>
      <c r="D414" s="3">
        <v>44108.5</v>
      </c>
      <c r="E414" t="s">
        <v>65</v>
      </c>
      <c r="F414" t="s">
        <v>30</v>
      </c>
      <c r="G414" t="s">
        <v>24</v>
      </c>
      <c r="H414" t="s">
        <v>11</v>
      </c>
      <c r="I414">
        <v>0</v>
      </c>
      <c r="J414" s="9">
        <v>3</v>
      </c>
      <c r="K414">
        <f t="shared" si="230"/>
        <v>3</v>
      </c>
      <c r="L414" t="str">
        <f t="shared" si="229"/>
        <v>Away Win</v>
      </c>
      <c r="M414">
        <f t="shared" si="231"/>
        <v>0</v>
      </c>
      <c r="N414">
        <f t="shared" si="232"/>
        <v>1</v>
      </c>
      <c r="O414" s="12" t="b">
        <f t="shared" si="233"/>
        <v>0</v>
      </c>
      <c r="P414" s="12" t="str">
        <f t="shared" si="234"/>
        <v>Leicester Lose</v>
      </c>
      <c r="Q414" s="12" t="b">
        <f t="shared" si="235"/>
        <v>0</v>
      </c>
      <c r="R414" s="12" t="b">
        <f t="shared" si="236"/>
        <v>0</v>
      </c>
      <c r="S414" s="12" t="str">
        <f t="shared" si="237"/>
        <v>West Ham Win</v>
      </c>
      <c r="T414" s="12" t="b">
        <f t="shared" si="238"/>
        <v>0</v>
      </c>
    </row>
    <row r="415" spans="1:20">
      <c r="A415" s="5" t="s">
        <v>577</v>
      </c>
      <c r="B415" t="s">
        <v>97</v>
      </c>
      <c r="C415" s="2" t="s">
        <v>6</v>
      </c>
      <c r="D415" s="3">
        <v>44108.5</v>
      </c>
      <c r="E415" t="s">
        <v>58</v>
      </c>
      <c r="F415" t="s">
        <v>15</v>
      </c>
      <c r="G415" t="s">
        <v>29</v>
      </c>
      <c r="H415" t="s">
        <v>98</v>
      </c>
      <c r="I415">
        <v>2</v>
      </c>
      <c r="J415" s="9">
        <v>0</v>
      </c>
      <c r="K415">
        <f t="shared" si="230"/>
        <v>2</v>
      </c>
      <c r="L415" t="str">
        <f t="shared" si="229"/>
        <v>Home Win</v>
      </c>
      <c r="M415">
        <f t="shared" si="231"/>
        <v>1</v>
      </c>
      <c r="N415">
        <f t="shared" si="232"/>
        <v>0</v>
      </c>
      <c r="O415" s="12" t="str">
        <f t="shared" si="233"/>
        <v>Southampton Win</v>
      </c>
      <c r="P415" s="12" t="b">
        <f t="shared" si="234"/>
        <v>0</v>
      </c>
      <c r="Q415" s="12" t="b">
        <f t="shared" si="235"/>
        <v>0</v>
      </c>
      <c r="R415" s="12" t="b">
        <f t="shared" si="236"/>
        <v>0</v>
      </c>
      <c r="S415" s="12" t="b">
        <f t="shared" si="237"/>
        <v>0</v>
      </c>
      <c r="T415" s="12" t="str">
        <f t="shared" si="238"/>
        <v>West Brom Lose</v>
      </c>
    </row>
    <row r="416" spans="1:20">
      <c r="A416" s="5" t="s">
        <v>577</v>
      </c>
      <c r="B416" t="s">
        <v>99</v>
      </c>
      <c r="C416" s="2" t="s">
        <v>6</v>
      </c>
      <c r="D416" s="3">
        <v>44108.583333333299</v>
      </c>
      <c r="E416" t="s">
        <v>55</v>
      </c>
      <c r="F416" t="s">
        <v>10</v>
      </c>
      <c r="G416" t="s">
        <v>38</v>
      </c>
      <c r="H416" t="s">
        <v>56</v>
      </c>
      <c r="I416">
        <v>2</v>
      </c>
      <c r="J416" s="9">
        <v>1</v>
      </c>
      <c r="K416">
        <f t="shared" si="230"/>
        <v>3</v>
      </c>
      <c r="L416" t="str">
        <f t="shared" si="229"/>
        <v>Home Win</v>
      </c>
      <c r="M416">
        <f t="shared" si="231"/>
        <v>1</v>
      </c>
      <c r="N416">
        <f t="shared" si="232"/>
        <v>0</v>
      </c>
      <c r="O416" s="12" t="str">
        <f t="shared" si="233"/>
        <v>Arsenal Win</v>
      </c>
      <c r="P416" s="12" t="b">
        <f t="shared" si="234"/>
        <v>0</v>
      </c>
      <c r="Q416" s="12" t="b">
        <f t="shared" si="235"/>
        <v>0</v>
      </c>
      <c r="R416" s="12" t="b">
        <f t="shared" si="236"/>
        <v>0</v>
      </c>
      <c r="S416" s="12" t="b">
        <f t="shared" si="237"/>
        <v>0</v>
      </c>
      <c r="T416" s="12" t="str">
        <f t="shared" si="238"/>
        <v>Sheffield Utd Lose</v>
      </c>
    </row>
    <row r="417" spans="1:20">
      <c r="A417" s="5" t="s">
        <v>577</v>
      </c>
      <c r="B417" t="s">
        <v>100</v>
      </c>
      <c r="C417" s="2" t="s">
        <v>6</v>
      </c>
      <c r="D417" s="3">
        <v>44108.583333333299</v>
      </c>
      <c r="E417" t="s">
        <v>72</v>
      </c>
      <c r="F417" t="s">
        <v>39</v>
      </c>
      <c r="G417" t="s">
        <v>9</v>
      </c>
      <c r="H417" t="s">
        <v>16</v>
      </c>
      <c r="I417">
        <v>1</v>
      </c>
      <c r="J417" s="9">
        <v>0</v>
      </c>
      <c r="K417">
        <f t="shared" si="230"/>
        <v>1</v>
      </c>
      <c r="L417" t="str">
        <f t="shared" si="229"/>
        <v>Home Win</v>
      </c>
      <c r="M417">
        <f t="shared" si="231"/>
        <v>1</v>
      </c>
      <c r="N417">
        <f t="shared" si="232"/>
        <v>0</v>
      </c>
      <c r="O417" s="12" t="str">
        <f t="shared" si="233"/>
        <v>Wolves Win</v>
      </c>
      <c r="P417" s="12" t="b">
        <f t="shared" si="234"/>
        <v>0</v>
      </c>
      <c r="Q417" s="12" t="b">
        <f t="shared" si="235"/>
        <v>0</v>
      </c>
      <c r="R417" s="12" t="b">
        <f t="shared" si="236"/>
        <v>0</v>
      </c>
      <c r="S417" s="12" t="b">
        <f t="shared" si="237"/>
        <v>0</v>
      </c>
      <c r="T417" s="12" t="str">
        <f t="shared" si="238"/>
        <v>Fulham Lose</v>
      </c>
    </row>
    <row r="418" spans="1:20">
      <c r="A418" s="5" t="s">
        <v>577</v>
      </c>
      <c r="B418" t="s">
        <v>101</v>
      </c>
      <c r="C418" s="2" t="s">
        <v>6</v>
      </c>
      <c r="D418" s="3">
        <v>44108.6875</v>
      </c>
      <c r="E418" t="s">
        <v>52</v>
      </c>
      <c r="F418" t="s">
        <v>53</v>
      </c>
      <c r="G418" t="s">
        <v>33</v>
      </c>
      <c r="H418" t="s">
        <v>102</v>
      </c>
      <c r="I418">
        <v>1</v>
      </c>
      <c r="J418" s="9">
        <v>6</v>
      </c>
      <c r="K418">
        <f t="shared" si="230"/>
        <v>7</v>
      </c>
      <c r="L418" t="str">
        <f t="shared" si="229"/>
        <v>Away Win</v>
      </c>
      <c r="M418">
        <f t="shared" si="231"/>
        <v>0</v>
      </c>
      <c r="N418">
        <f t="shared" si="232"/>
        <v>1</v>
      </c>
      <c r="O418" s="12" t="b">
        <f t="shared" si="233"/>
        <v>0</v>
      </c>
      <c r="P418" s="12" t="str">
        <f t="shared" si="234"/>
        <v>Man Utd Lose</v>
      </c>
      <c r="Q418" s="12" t="b">
        <f t="shared" si="235"/>
        <v>0</v>
      </c>
      <c r="R418" s="12" t="b">
        <f t="shared" si="236"/>
        <v>0</v>
      </c>
      <c r="S418" s="12" t="str">
        <f t="shared" si="237"/>
        <v>Spurs Win</v>
      </c>
      <c r="T418" s="12" t="b">
        <f t="shared" si="238"/>
        <v>0</v>
      </c>
    </row>
    <row r="419" spans="1:20">
      <c r="A419" s="5" t="s">
        <v>577</v>
      </c>
      <c r="B419" t="s">
        <v>103</v>
      </c>
      <c r="C419" s="2" t="s">
        <v>6</v>
      </c>
      <c r="D419" s="3">
        <v>44108.802083333299</v>
      </c>
      <c r="E419" t="s">
        <v>69</v>
      </c>
      <c r="F419" t="s">
        <v>70</v>
      </c>
      <c r="G419" t="s">
        <v>19</v>
      </c>
      <c r="H419" t="s">
        <v>104</v>
      </c>
      <c r="I419">
        <v>7</v>
      </c>
      <c r="J419" s="9">
        <v>2</v>
      </c>
      <c r="K419">
        <f t="shared" si="230"/>
        <v>9</v>
      </c>
      <c r="L419" t="str">
        <f t="shared" si="229"/>
        <v>Home Win</v>
      </c>
      <c r="M419">
        <f t="shared" si="231"/>
        <v>1</v>
      </c>
      <c r="N419">
        <f t="shared" si="232"/>
        <v>0</v>
      </c>
      <c r="O419" s="12" t="str">
        <f t="shared" si="233"/>
        <v>Aston Villa Win</v>
      </c>
      <c r="P419" s="12" t="b">
        <f t="shared" si="234"/>
        <v>0</v>
      </c>
      <c r="Q419" s="12" t="b">
        <f t="shared" si="235"/>
        <v>0</v>
      </c>
      <c r="R419" s="12" t="b">
        <f t="shared" si="236"/>
        <v>0</v>
      </c>
      <c r="S419" s="12" t="b">
        <f t="shared" si="237"/>
        <v>0</v>
      </c>
      <c r="T419" s="12" t="str">
        <f t="shared" si="238"/>
        <v>Liverpool Lose</v>
      </c>
    </row>
    <row r="420" spans="1:20">
      <c r="A420" s="5" t="s">
        <v>577</v>
      </c>
      <c r="B420" t="s">
        <v>105</v>
      </c>
      <c r="C420" s="2" t="s">
        <v>17</v>
      </c>
      <c r="D420" s="3">
        <v>44121.520833333299</v>
      </c>
      <c r="E420" t="s">
        <v>47</v>
      </c>
      <c r="F420" t="s">
        <v>34</v>
      </c>
      <c r="G420" t="s">
        <v>19</v>
      </c>
      <c r="H420" t="s">
        <v>106</v>
      </c>
      <c r="I420">
        <v>2</v>
      </c>
      <c r="J420" s="9">
        <v>2</v>
      </c>
      <c r="K420">
        <f t="shared" si="230"/>
        <v>4</v>
      </c>
      <c r="L420" t="str">
        <f t="shared" si="229"/>
        <v>Draw</v>
      </c>
      <c r="M420">
        <f t="shared" si="231"/>
        <v>0</v>
      </c>
      <c r="N420">
        <f t="shared" si="232"/>
        <v>0</v>
      </c>
      <c r="O420" s="12" t="b">
        <f t="shared" si="233"/>
        <v>0</v>
      </c>
      <c r="P420" s="12" t="b">
        <f t="shared" si="234"/>
        <v>0</v>
      </c>
      <c r="Q420" s="12" t="str">
        <f t="shared" si="235"/>
        <v>Everton Draw</v>
      </c>
      <c r="R420" s="12" t="str">
        <f t="shared" si="236"/>
        <v>Liverpool Draw</v>
      </c>
      <c r="S420" s="12" t="b">
        <f t="shared" si="237"/>
        <v>0</v>
      </c>
      <c r="T420" s="12" t="b">
        <f t="shared" si="238"/>
        <v>0</v>
      </c>
    </row>
    <row r="421" spans="1:20">
      <c r="A421" s="5" t="s">
        <v>577</v>
      </c>
      <c r="B421" t="s">
        <v>107</v>
      </c>
      <c r="C421" s="2" t="s">
        <v>17</v>
      </c>
      <c r="D421" s="3">
        <v>44121.625</v>
      </c>
      <c r="E421" t="s">
        <v>63</v>
      </c>
      <c r="F421" t="s">
        <v>43</v>
      </c>
      <c r="G421" t="s">
        <v>15</v>
      </c>
      <c r="H421" t="s">
        <v>79</v>
      </c>
      <c r="I421">
        <v>3</v>
      </c>
      <c r="J421" s="9">
        <v>3</v>
      </c>
      <c r="K421">
        <f t="shared" si="230"/>
        <v>6</v>
      </c>
      <c r="L421" t="str">
        <f t="shared" si="229"/>
        <v>Draw</v>
      </c>
      <c r="M421">
        <f t="shared" si="231"/>
        <v>0</v>
      </c>
      <c r="N421">
        <f t="shared" si="232"/>
        <v>0</v>
      </c>
      <c r="O421" s="12" t="b">
        <f t="shared" si="233"/>
        <v>0</v>
      </c>
      <c r="P421" s="12" t="b">
        <f t="shared" si="234"/>
        <v>0</v>
      </c>
      <c r="Q421" s="12" t="str">
        <f t="shared" si="235"/>
        <v>Chelsea Draw</v>
      </c>
      <c r="R421" s="12" t="str">
        <f t="shared" si="236"/>
        <v>Southampton Draw</v>
      </c>
      <c r="S421" s="12" t="b">
        <f t="shared" si="237"/>
        <v>0</v>
      </c>
      <c r="T421" s="12" t="b">
        <f t="shared" si="238"/>
        <v>0</v>
      </c>
    </row>
    <row r="422" spans="1:20">
      <c r="A422" s="5" t="s">
        <v>577</v>
      </c>
      <c r="B422" t="s">
        <v>108</v>
      </c>
      <c r="C422" s="2" t="s">
        <v>17</v>
      </c>
      <c r="D422" s="3">
        <v>44121.729166666701</v>
      </c>
      <c r="E422" t="s">
        <v>86</v>
      </c>
      <c r="F422" t="s">
        <v>73</v>
      </c>
      <c r="G422" t="s">
        <v>10</v>
      </c>
      <c r="H422" t="s">
        <v>16</v>
      </c>
      <c r="I422">
        <v>1</v>
      </c>
      <c r="J422" s="9">
        <v>0</v>
      </c>
      <c r="K422">
        <f t="shared" si="230"/>
        <v>1</v>
      </c>
      <c r="L422" t="str">
        <f t="shared" si="229"/>
        <v>Home Win</v>
      </c>
      <c r="M422">
        <f t="shared" si="231"/>
        <v>1</v>
      </c>
      <c r="N422">
        <f t="shared" si="232"/>
        <v>0</v>
      </c>
      <c r="O422" s="12" t="str">
        <f t="shared" si="233"/>
        <v>Man City Win</v>
      </c>
      <c r="P422" s="12" t="b">
        <f t="shared" si="234"/>
        <v>0</v>
      </c>
      <c r="Q422" s="12" t="b">
        <f t="shared" si="235"/>
        <v>0</v>
      </c>
      <c r="R422" s="12" t="b">
        <f t="shared" si="236"/>
        <v>0</v>
      </c>
      <c r="S422" s="12" t="b">
        <f t="shared" si="237"/>
        <v>0</v>
      </c>
      <c r="T422" s="12" t="str">
        <f t="shared" si="238"/>
        <v>Arsenal Lose</v>
      </c>
    </row>
    <row r="423" spans="1:20">
      <c r="A423" s="5" t="s">
        <v>577</v>
      </c>
      <c r="B423" t="s">
        <v>109</v>
      </c>
      <c r="C423" s="2" t="s">
        <v>17</v>
      </c>
      <c r="D423" s="3">
        <v>44121.833333333299</v>
      </c>
      <c r="E423" t="s">
        <v>61</v>
      </c>
      <c r="F423" t="s">
        <v>25</v>
      </c>
      <c r="G423" t="s">
        <v>53</v>
      </c>
      <c r="H423" t="s">
        <v>110</v>
      </c>
      <c r="I423">
        <v>1</v>
      </c>
      <c r="J423" s="9">
        <v>4</v>
      </c>
      <c r="K423">
        <f t="shared" si="230"/>
        <v>5</v>
      </c>
      <c r="L423" t="str">
        <f t="shared" si="229"/>
        <v>Away Win</v>
      </c>
      <c r="M423">
        <f t="shared" si="231"/>
        <v>0</v>
      </c>
      <c r="N423">
        <f t="shared" si="232"/>
        <v>1</v>
      </c>
      <c r="O423" s="12" t="b">
        <f t="shared" si="233"/>
        <v>0</v>
      </c>
      <c r="P423" s="12" t="str">
        <f t="shared" si="234"/>
        <v>Newcastle Lose</v>
      </c>
      <c r="Q423" s="12" t="b">
        <f t="shared" si="235"/>
        <v>0</v>
      </c>
      <c r="R423" s="12" t="b">
        <f t="shared" si="236"/>
        <v>0</v>
      </c>
      <c r="S423" s="12" t="str">
        <f t="shared" si="237"/>
        <v>Man Utd Win</v>
      </c>
      <c r="T423" s="12" t="b">
        <f t="shared" si="238"/>
        <v>0</v>
      </c>
    </row>
    <row r="424" spans="1:20">
      <c r="A424" s="5" t="s">
        <v>577</v>
      </c>
      <c r="B424" t="s">
        <v>111</v>
      </c>
      <c r="C424" s="2" t="s">
        <v>17</v>
      </c>
      <c r="D424" s="3">
        <v>44122.5</v>
      </c>
      <c r="E424" t="s">
        <v>37</v>
      </c>
      <c r="F424" t="s">
        <v>38</v>
      </c>
      <c r="G424" t="s">
        <v>9</v>
      </c>
      <c r="H424" t="s">
        <v>84</v>
      </c>
      <c r="I424">
        <v>1</v>
      </c>
      <c r="J424" s="9">
        <v>1</v>
      </c>
      <c r="K424">
        <f t="shared" si="230"/>
        <v>2</v>
      </c>
      <c r="L424" t="str">
        <f t="shared" si="229"/>
        <v>Draw</v>
      </c>
      <c r="M424">
        <f t="shared" si="231"/>
        <v>0</v>
      </c>
      <c r="N424">
        <f t="shared" si="232"/>
        <v>0</v>
      </c>
      <c r="O424" s="12" t="b">
        <f t="shared" si="233"/>
        <v>0</v>
      </c>
      <c r="P424" s="12" t="b">
        <f t="shared" si="234"/>
        <v>0</v>
      </c>
      <c r="Q424" s="12" t="str">
        <f t="shared" si="235"/>
        <v>Sheffield Utd Draw</v>
      </c>
      <c r="R424" s="12" t="str">
        <f t="shared" si="236"/>
        <v>Fulham Draw</v>
      </c>
      <c r="S424" s="12" t="b">
        <f t="shared" si="237"/>
        <v>0</v>
      </c>
      <c r="T424" s="12" t="b">
        <f t="shared" si="238"/>
        <v>0</v>
      </c>
    </row>
    <row r="425" spans="1:20">
      <c r="A425" s="5" t="s">
        <v>577</v>
      </c>
      <c r="B425" t="s">
        <v>112</v>
      </c>
      <c r="C425" s="2" t="s">
        <v>17</v>
      </c>
      <c r="D425" s="3">
        <v>44122.583333333299</v>
      </c>
      <c r="E425" t="s">
        <v>13</v>
      </c>
      <c r="F425" t="s">
        <v>14</v>
      </c>
      <c r="G425" t="s">
        <v>42</v>
      </c>
      <c r="H425" t="s">
        <v>84</v>
      </c>
      <c r="I425">
        <v>1</v>
      </c>
      <c r="J425" s="9">
        <v>1</v>
      </c>
      <c r="K425">
        <f t="shared" si="230"/>
        <v>2</v>
      </c>
      <c r="L425" t="str">
        <f t="shared" si="229"/>
        <v>Draw</v>
      </c>
      <c r="M425">
        <f t="shared" si="231"/>
        <v>0</v>
      </c>
      <c r="N425">
        <f t="shared" si="232"/>
        <v>0</v>
      </c>
      <c r="O425" s="12" t="b">
        <f t="shared" si="233"/>
        <v>0</v>
      </c>
      <c r="P425" s="12" t="b">
        <f t="shared" si="234"/>
        <v>0</v>
      </c>
      <c r="Q425" s="12" t="str">
        <f t="shared" si="235"/>
        <v>Crystal Palace Draw</v>
      </c>
      <c r="R425" s="12" t="str">
        <f t="shared" si="236"/>
        <v>Brighton Draw</v>
      </c>
      <c r="S425" s="12" t="b">
        <f t="shared" si="237"/>
        <v>0</v>
      </c>
      <c r="T425" s="12" t="b">
        <f t="shared" si="238"/>
        <v>0</v>
      </c>
    </row>
    <row r="426" spans="1:20">
      <c r="A426" s="5" t="s">
        <v>577</v>
      </c>
      <c r="B426" t="s">
        <v>113</v>
      </c>
      <c r="C426" s="2" t="s">
        <v>17</v>
      </c>
      <c r="D426" s="3">
        <v>44122.6875</v>
      </c>
      <c r="E426" t="s">
        <v>32</v>
      </c>
      <c r="F426" t="s">
        <v>33</v>
      </c>
      <c r="G426" t="s">
        <v>24</v>
      </c>
      <c r="H426" t="s">
        <v>79</v>
      </c>
      <c r="I426">
        <v>3</v>
      </c>
      <c r="J426" s="9">
        <v>3</v>
      </c>
      <c r="K426">
        <f t="shared" si="230"/>
        <v>6</v>
      </c>
      <c r="L426" t="str">
        <f t="shared" si="229"/>
        <v>Draw</v>
      </c>
      <c r="M426">
        <f t="shared" si="231"/>
        <v>0</v>
      </c>
      <c r="N426">
        <f t="shared" si="232"/>
        <v>0</v>
      </c>
      <c r="O426" s="12" t="b">
        <f t="shared" si="233"/>
        <v>0</v>
      </c>
      <c r="P426" s="12" t="b">
        <f t="shared" si="234"/>
        <v>0</v>
      </c>
      <c r="Q426" s="12" t="str">
        <f t="shared" si="235"/>
        <v>Spurs Draw</v>
      </c>
      <c r="R426" s="12" t="str">
        <f t="shared" si="236"/>
        <v>West Ham Draw</v>
      </c>
      <c r="S426" s="12" t="b">
        <f t="shared" si="237"/>
        <v>0</v>
      </c>
      <c r="T426" s="12" t="b">
        <f t="shared" si="238"/>
        <v>0</v>
      </c>
    </row>
    <row r="427" spans="1:20">
      <c r="A427" s="5" t="s">
        <v>577</v>
      </c>
      <c r="B427" t="s">
        <v>114</v>
      </c>
      <c r="C427" s="2" t="s">
        <v>17</v>
      </c>
      <c r="D427" s="3">
        <v>44122.802083333299</v>
      </c>
      <c r="E427" t="s">
        <v>65</v>
      </c>
      <c r="F427" t="s">
        <v>30</v>
      </c>
      <c r="G427" t="s">
        <v>70</v>
      </c>
      <c r="H427" t="s">
        <v>35</v>
      </c>
      <c r="I427">
        <v>0</v>
      </c>
      <c r="J427" s="9">
        <v>1</v>
      </c>
      <c r="K427">
        <f t="shared" si="230"/>
        <v>1</v>
      </c>
      <c r="L427" t="str">
        <f t="shared" si="229"/>
        <v>Away Win</v>
      </c>
      <c r="M427">
        <f t="shared" si="231"/>
        <v>0</v>
      </c>
      <c r="N427">
        <f t="shared" si="232"/>
        <v>1</v>
      </c>
      <c r="O427" s="12" t="b">
        <f t="shared" si="233"/>
        <v>0</v>
      </c>
      <c r="P427" s="12" t="str">
        <f t="shared" si="234"/>
        <v>Leicester Lose</v>
      </c>
      <c r="Q427" s="12" t="b">
        <f t="shared" si="235"/>
        <v>0</v>
      </c>
      <c r="R427" s="12" t="b">
        <f t="shared" si="236"/>
        <v>0</v>
      </c>
      <c r="S427" s="12" t="str">
        <f t="shared" si="237"/>
        <v>Aston Villa Win</v>
      </c>
      <c r="T427" s="12" t="b">
        <f t="shared" si="238"/>
        <v>0</v>
      </c>
    </row>
    <row r="428" spans="1:20">
      <c r="A428" s="5" t="s">
        <v>577</v>
      </c>
      <c r="B428" t="s">
        <v>115</v>
      </c>
      <c r="C428" s="2" t="s">
        <v>17</v>
      </c>
      <c r="D428" s="3">
        <v>44123.729166666701</v>
      </c>
      <c r="E428" t="s">
        <v>28</v>
      </c>
      <c r="F428" t="s">
        <v>29</v>
      </c>
      <c r="G428" t="s">
        <v>66</v>
      </c>
      <c r="H428" t="s">
        <v>116</v>
      </c>
      <c r="I428">
        <v>0</v>
      </c>
      <c r="J428" s="9">
        <v>0</v>
      </c>
      <c r="K428">
        <f t="shared" si="230"/>
        <v>0</v>
      </c>
      <c r="L428" t="str">
        <f t="shared" si="229"/>
        <v>Draw</v>
      </c>
      <c r="M428">
        <f t="shared" si="231"/>
        <v>0</v>
      </c>
      <c r="N428">
        <f t="shared" si="232"/>
        <v>0</v>
      </c>
      <c r="O428" s="12" t="b">
        <f t="shared" si="233"/>
        <v>0</v>
      </c>
      <c r="P428" s="12" t="b">
        <f t="shared" si="234"/>
        <v>0</v>
      </c>
      <c r="Q428" s="12" t="str">
        <f t="shared" si="235"/>
        <v>West Brom Draw</v>
      </c>
      <c r="R428" s="12" t="str">
        <f t="shared" si="236"/>
        <v>Burnley Draw</v>
      </c>
      <c r="S428" s="12" t="b">
        <f t="shared" si="237"/>
        <v>0</v>
      </c>
      <c r="T428" s="12" t="b">
        <f t="shared" si="238"/>
        <v>0</v>
      </c>
    </row>
    <row r="429" spans="1:20">
      <c r="A429" s="5" t="s">
        <v>577</v>
      </c>
      <c r="B429" t="s">
        <v>117</v>
      </c>
      <c r="C429" s="2" t="s">
        <v>17</v>
      </c>
      <c r="D429" s="3">
        <v>44123.833333333299</v>
      </c>
      <c r="E429" t="s">
        <v>50</v>
      </c>
      <c r="F429" t="s">
        <v>20</v>
      </c>
      <c r="G429" t="s">
        <v>39</v>
      </c>
      <c r="H429" t="s">
        <v>35</v>
      </c>
      <c r="I429">
        <v>0</v>
      </c>
      <c r="J429" s="9">
        <v>1</v>
      </c>
      <c r="K429">
        <f t="shared" si="230"/>
        <v>1</v>
      </c>
      <c r="L429" t="str">
        <f t="shared" si="229"/>
        <v>Away Win</v>
      </c>
      <c r="M429">
        <f t="shared" si="231"/>
        <v>0</v>
      </c>
      <c r="N429">
        <f t="shared" si="232"/>
        <v>1</v>
      </c>
      <c r="O429" s="12" t="b">
        <f t="shared" si="233"/>
        <v>0</v>
      </c>
      <c r="P429" s="12" t="str">
        <f t="shared" si="234"/>
        <v>Leeds Lose</v>
      </c>
      <c r="Q429" s="12" t="b">
        <f t="shared" si="235"/>
        <v>0</v>
      </c>
      <c r="R429" s="12" t="b">
        <f t="shared" si="236"/>
        <v>0</v>
      </c>
      <c r="S429" s="12" t="str">
        <f t="shared" si="237"/>
        <v>Wolves Win</v>
      </c>
      <c r="T429" s="12" t="b">
        <f t="shared" si="238"/>
        <v>0</v>
      </c>
    </row>
    <row r="430" spans="1:20">
      <c r="A430" s="5" t="s">
        <v>577</v>
      </c>
      <c r="B430" t="s">
        <v>118</v>
      </c>
      <c r="C430" s="2" t="s">
        <v>31</v>
      </c>
      <c r="D430" s="3">
        <v>44127.833333333299</v>
      </c>
      <c r="E430" t="s">
        <v>69</v>
      </c>
      <c r="F430" t="s">
        <v>70</v>
      </c>
      <c r="G430" t="s">
        <v>20</v>
      </c>
      <c r="H430" t="s">
        <v>11</v>
      </c>
      <c r="I430">
        <v>0</v>
      </c>
      <c r="J430" s="9">
        <v>3</v>
      </c>
      <c r="K430">
        <f t="shared" si="230"/>
        <v>3</v>
      </c>
      <c r="L430" t="str">
        <f t="shared" si="229"/>
        <v>Away Win</v>
      </c>
      <c r="M430">
        <f t="shared" si="231"/>
        <v>0</v>
      </c>
      <c r="N430">
        <f t="shared" si="232"/>
        <v>1</v>
      </c>
      <c r="O430" s="12" t="b">
        <f t="shared" si="233"/>
        <v>0</v>
      </c>
      <c r="P430" s="12" t="str">
        <f t="shared" si="234"/>
        <v>Aston Villa Lose</v>
      </c>
      <c r="Q430" s="12" t="b">
        <f t="shared" si="235"/>
        <v>0</v>
      </c>
      <c r="R430" s="12" t="b">
        <f t="shared" si="236"/>
        <v>0</v>
      </c>
      <c r="S430" s="12" t="str">
        <f t="shared" si="237"/>
        <v>Leeds Win</v>
      </c>
      <c r="T430" s="12" t="b">
        <f t="shared" si="238"/>
        <v>0</v>
      </c>
    </row>
    <row r="431" spans="1:20">
      <c r="A431" s="5" t="s">
        <v>577</v>
      </c>
      <c r="B431" t="s">
        <v>119</v>
      </c>
      <c r="C431" s="2" t="s">
        <v>31</v>
      </c>
      <c r="D431" s="3">
        <v>44128.520833333299</v>
      </c>
      <c r="E431" t="s">
        <v>23</v>
      </c>
      <c r="F431" t="s">
        <v>24</v>
      </c>
      <c r="G431" t="s">
        <v>73</v>
      </c>
      <c r="H431" t="s">
        <v>84</v>
      </c>
      <c r="I431">
        <v>1</v>
      </c>
      <c r="J431" s="9">
        <v>1</v>
      </c>
      <c r="K431">
        <f t="shared" si="230"/>
        <v>2</v>
      </c>
      <c r="L431" t="str">
        <f t="shared" si="229"/>
        <v>Draw</v>
      </c>
      <c r="M431">
        <f t="shared" si="231"/>
        <v>0</v>
      </c>
      <c r="N431">
        <f t="shared" si="232"/>
        <v>0</v>
      </c>
      <c r="O431" s="12" t="b">
        <f t="shared" si="233"/>
        <v>0</v>
      </c>
      <c r="P431" s="12" t="b">
        <f t="shared" si="234"/>
        <v>0</v>
      </c>
      <c r="Q431" s="12" t="str">
        <f t="shared" si="235"/>
        <v>West Ham Draw</v>
      </c>
      <c r="R431" s="12" t="str">
        <f t="shared" si="236"/>
        <v>Man City Draw</v>
      </c>
      <c r="S431" s="12" t="b">
        <f t="shared" si="237"/>
        <v>0</v>
      </c>
      <c r="T431" s="12" t="b">
        <f t="shared" si="238"/>
        <v>0</v>
      </c>
    </row>
    <row r="432" spans="1:20">
      <c r="A432" s="5" t="s">
        <v>577</v>
      </c>
      <c r="B432" t="s">
        <v>120</v>
      </c>
      <c r="C432" s="2" t="s">
        <v>31</v>
      </c>
      <c r="D432" s="3">
        <v>44128.625</v>
      </c>
      <c r="E432" t="s">
        <v>8</v>
      </c>
      <c r="F432" t="s">
        <v>9</v>
      </c>
      <c r="G432" t="s">
        <v>14</v>
      </c>
      <c r="H432" t="s">
        <v>77</v>
      </c>
      <c r="I432">
        <v>1</v>
      </c>
      <c r="J432" s="9">
        <v>2</v>
      </c>
      <c r="K432">
        <f t="shared" si="230"/>
        <v>3</v>
      </c>
      <c r="L432" t="str">
        <f t="shared" si="229"/>
        <v>Away Win</v>
      </c>
      <c r="M432">
        <f t="shared" si="231"/>
        <v>0</v>
      </c>
      <c r="N432">
        <f t="shared" si="232"/>
        <v>1</v>
      </c>
      <c r="O432" s="12" t="b">
        <f t="shared" si="233"/>
        <v>0</v>
      </c>
      <c r="P432" s="12" t="str">
        <f t="shared" si="234"/>
        <v>Fulham Lose</v>
      </c>
      <c r="Q432" s="12" t="b">
        <f t="shared" si="235"/>
        <v>0</v>
      </c>
      <c r="R432" s="12" t="b">
        <f t="shared" si="236"/>
        <v>0</v>
      </c>
      <c r="S432" s="12" t="str">
        <f t="shared" si="237"/>
        <v>Crystal Palace Win</v>
      </c>
      <c r="T432" s="12" t="b">
        <f t="shared" si="238"/>
        <v>0</v>
      </c>
    </row>
    <row r="433" spans="1:20">
      <c r="A433" s="5" t="s">
        <v>577</v>
      </c>
      <c r="B433" t="s">
        <v>121</v>
      </c>
      <c r="C433" s="2" t="s">
        <v>31</v>
      </c>
      <c r="D433" s="3">
        <v>44128.729166666701</v>
      </c>
      <c r="E433" t="s">
        <v>52</v>
      </c>
      <c r="F433" t="s">
        <v>53</v>
      </c>
      <c r="G433" t="s">
        <v>43</v>
      </c>
      <c r="H433" t="s">
        <v>116</v>
      </c>
      <c r="I433">
        <v>0</v>
      </c>
      <c r="J433" s="9">
        <v>0</v>
      </c>
      <c r="K433">
        <f t="shared" si="230"/>
        <v>0</v>
      </c>
      <c r="L433" t="str">
        <f t="shared" si="229"/>
        <v>Draw</v>
      </c>
      <c r="M433">
        <f t="shared" si="231"/>
        <v>0</v>
      </c>
      <c r="N433">
        <f t="shared" si="232"/>
        <v>0</v>
      </c>
      <c r="O433" s="12" t="b">
        <f t="shared" si="233"/>
        <v>0</v>
      </c>
      <c r="P433" s="12" t="b">
        <f t="shared" si="234"/>
        <v>0</v>
      </c>
      <c r="Q433" s="12" t="str">
        <f t="shared" si="235"/>
        <v>Man Utd Draw</v>
      </c>
      <c r="R433" s="12" t="str">
        <f t="shared" si="236"/>
        <v>Chelsea Draw</v>
      </c>
      <c r="S433" s="12" t="b">
        <f t="shared" si="237"/>
        <v>0</v>
      </c>
      <c r="T433" s="12" t="b">
        <f t="shared" si="238"/>
        <v>0</v>
      </c>
    </row>
    <row r="434" spans="1:20">
      <c r="A434" s="5" t="s">
        <v>577</v>
      </c>
      <c r="B434" t="s">
        <v>122</v>
      </c>
      <c r="C434" s="2" t="s">
        <v>31</v>
      </c>
      <c r="D434" s="3">
        <v>44128.833333333299</v>
      </c>
      <c r="E434" t="s">
        <v>18</v>
      </c>
      <c r="F434" t="s">
        <v>19</v>
      </c>
      <c r="G434" t="s">
        <v>38</v>
      </c>
      <c r="H434" t="s">
        <v>56</v>
      </c>
      <c r="I434">
        <v>2</v>
      </c>
      <c r="J434" s="9">
        <v>1</v>
      </c>
      <c r="K434">
        <f t="shared" si="230"/>
        <v>3</v>
      </c>
      <c r="L434" t="str">
        <f t="shared" si="229"/>
        <v>Home Win</v>
      </c>
      <c r="M434">
        <f t="shared" si="231"/>
        <v>1</v>
      </c>
      <c r="N434">
        <f t="shared" si="232"/>
        <v>0</v>
      </c>
      <c r="O434" s="12" t="str">
        <f t="shared" si="233"/>
        <v>Liverpool Win</v>
      </c>
      <c r="P434" s="12" t="b">
        <f t="shared" si="234"/>
        <v>0</v>
      </c>
      <c r="Q434" s="12" t="b">
        <f t="shared" si="235"/>
        <v>0</v>
      </c>
      <c r="R434" s="12" t="b">
        <f t="shared" si="236"/>
        <v>0</v>
      </c>
      <c r="S434" s="12" t="b">
        <f t="shared" si="237"/>
        <v>0</v>
      </c>
      <c r="T434" s="12" t="str">
        <f t="shared" si="238"/>
        <v>Sheffield Utd Lose</v>
      </c>
    </row>
    <row r="435" spans="1:20">
      <c r="A435" s="5" t="s">
        <v>577</v>
      </c>
      <c r="B435" t="s">
        <v>123</v>
      </c>
      <c r="C435" s="2" t="s">
        <v>31</v>
      </c>
      <c r="D435" s="3">
        <v>44129.583333333299</v>
      </c>
      <c r="E435" t="s">
        <v>58</v>
      </c>
      <c r="F435" t="s">
        <v>15</v>
      </c>
      <c r="G435" t="s">
        <v>34</v>
      </c>
      <c r="H435" t="s">
        <v>98</v>
      </c>
      <c r="I435">
        <v>2</v>
      </c>
      <c r="J435" s="9">
        <v>0</v>
      </c>
      <c r="K435">
        <f t="shared" si="230"/>
        <v>2</v>
      </c>
      <c r="L435" t="str">
        <f t="shared" si="229"/>
        <v>Home Win</v>
      </c>
      <c r="M435">
        <f t="shared" si="231"/>
        <v>1</v>
      </c>
      <c r="N435">
        <f t="shared" si="232"/>
        <v>0</v>
      </c>
      <c r="O435" s="12" t="str">
        <f t="shared" si="233"/>
        <v>Southampton Win</v>
      </c>
      <c r="P435" s="12" t="b">
        <f t="shared" si="234"/>
        <v>0</v>
      </c>
      <c r="Q435" s="12" t="b">
        <f t="shared" si="235"/>
        <v>0</v>
      </c>
      <c r="R435" s="12" t="b">
        <f t="shared" si="236"/>
        <v>0</v>
      </c>
      <c r="S435" s="12" t="b">
        <f t="shared" si="237"/>
        <v>0</v>
      </c>
      <c r="T435" s="12" t="str">
        <f t="shared" si="238"/>
        <v>Everton Lose</v>
      </c>
    </row>
    <row r="436" spans="1:20">
      <c r="A436" s="5" t="s">
        <v>577</v>
      </c>
      <c r="B436" t="s">
        <v>124</v>
      </c>
      <c r="C436" s="2" t="s">
        <v>31</v>
      </c>
      <c r="D436" s="3">
        <v>44129.6875</v>
      </c>
      <c r="E436" t="s">
        <v>72</v>
      </c>
      <c r="F436" t="s">
        <v>39</v>
      </c>
      <c r="G436" t="s">
        <v>25</v>
      </c>
      <c r="H436" t="s">
        <v>84</v>
      </c>
      <c r="I436">
        <v>1</v>
      </c>
      <c r="J436" s="9">
        <v>1</v>
      </c>
      <c r="K436">
        <f t="shared" si="230"/>
        <v>2</v>
      </c>
      <c r="L436" t="str">
        <f t="shared" si="229"/>
        <v>Draw</v>
      </c>
      <c r="M436">
        <f t="shared" si="231"/>
        <v>0</v>
      </c>
      <c r="N436">
        <f t="shared" si="232"/>
        <v>0</v>
      </c>
      <c r="O436" s="12" t="b">
        <f t="shared" si="233"/>
        <v>0</v>
      </c>
      <c r="P436" s="12" t="b">
        <f t="shared" si="234"/>
        <v>0</v>
      </c>
      <c r="Q436" s="12" t="str">
        <f t="shared" si="235"/>
        <v>Wolves Draw</v>
      </c>
      <c r="R436" s="12" t="str">
        <f t="shared" si="236"/>
        <v>Newcastle Draw</v>
      </c>
      <c r="S436" s="12" t="b">
        <f t="shared" si="237"/>
        <v>0</v>
      </c>
      <c r="T436" s="12" t="b">
        <f t="shared" si="238"/>
        <v>0</v>
      </c>
    </row>
    <row r="437" spans="1:20">
      <c r="A437" s="5" t="s">
        <v>577</v>
      </c>
      <c r="B437" t="s">
        <v>125</v>
      </c>
      <c r="C437" s="2" t="s">
        <v>31</v>
      </c>
      <c r="D437" s="3">
        <v>44129.802083333299</v>
      </c>
      <c r="E437" t="s">
        <v>55</v>
      </c>
      <c r="F437" t="s">
        <v>10</v>
      </c>
      <c r="G437" t="s">
        <v>30</v>
      </c>
      <c r="H437" t="s">
        <v>35</v>
      </c>
      <c r="I437">
        <v>0</v>
      </c>
      <c r="J437" s="9">
        <v>1</v>
      </c>
      <c r="K437">
        <f t="shared" si="230"/>
        <v>1</v>
      </c>
      <c r="L437" t="str">
        <f t="shared" si="229"/>
        <v>Away Win</v>
      </c>
      <c r="M437">
        <f t="shared" si="231"/>
        <v>0</v>
      </c>
      <c r="N437">
        <f t="shared" si="232"/>
        <v>1</v>
      </c>
      <c r="O437" s="12" t="b">
        <f t="shared" si="233"/>
        <v>0</v>
      </c>
      <c r="P437" s="12" t="str">
        <f t="shared" si="234"/>
        <v>Arsenal Lose</v>
      </c>
      <c r="Q437" s="12" t="b">
        <f t="shared" si="235"/>
        <v>0</v>
      </c>
      <c r="R437" s="12" t="b">
        <f t="shared" si="236"/>
        <v>0</v>
      </c>
      <c r="S437" s="12" t="str">
        <f t="shared" si="237"/>
        <v>Leicester Win</v>
      </c>
      <c r="T437" s="12" t="b">
        <f t="shared" si="238"/>
        <v>0</v>
      </c>
    </row>
    <row r="438" spans="1:20">
      <c r="A438" s="5" t="s">
        <v>577</v>
      </c>
      <c r="B438" t="s">
        <v>126</v>
      </c>
      <c r="C438" s="2" t="s">
        <v>31</v>
      </c>
      <c r="D438" s="3">
        <v>44130.729166666701</v>
      </c>
      <c r="E438" t="s">
        <v>41</v>
      </c>
      <c r="F438" t="s">
        <v>42</v>
      </c>
      <c r="G438" t="s">
        <v>29</v>
      </c>
      <c r="H438" t="s">
        <v>84</v>
      </c>
      <c r="I438">
        <v>1</v>
      </c>
      <c r="J438" s="9">
        <v>1</v>
      </c>
      <c r="K438">
        <f t="shared" si="230"/>
        <v>2</v>
      </c>
      <c r="L438" t="str">
        <f t="shared" si="229"/>
        <v>Draw</v>
      </c>
      <c r="M438">
        <f t="shared" si="231"/>
        <v>0</v>
      </c>
      <c r="N438">
        <f t="shared" si="232"/>
        <v>0</v>
      </c>
      <c r="O438" s="12" t="b">
        <f t="shared" si="233"/>
        <v>0</v>
      </c>
      <c r="P438" s="12" t="b">
        <f t="shared" si="234"/>
        <v>0</v>
      </c>
      <c r="Q438" s="12" t="str">
        <f t="shared" si="235"/>
        <v>Brighton Draw</v>
      </c>
      <c r="R438" s="12" t="str">
        <f t="shared" si="236"/>
        <v>West Brom Draw</v>
      </c>
      <c r="S438" s="12" t="b">
        <f t="shared" si="237"/>
        <v>0</v>
      </c>
      <c r="T438" s="12" t="b">
        <f t="shared" si="238"/>
        <v>0</v>
      </c>
    </row>
    <row r="439" spans="1:20">
      <c r="A439" s="5" t="s">
        <v>577</v>
      </c>
      <c r="B439" t="s">
        <v>127</v>
      </c>
      <c r="C439" s="2" t="s">
        <v>31</v>
      </c>
      <c r="D439" s="3">
        <v>44130.833333333299</v>
      </c>
      <c r="E439" t="s">
        <v>81</v>
      </c>
      <c r="F439" t="s">
        <v>66</v>
      </c>
      <c r="G439" t="s">
        <v>33</v>
      </c>
      <c r="H439" t="s">
        <v>35</v>
      </c>
      <c r="I439">
        <v>0</v>
      </c>
      <c r="J439" s="9">
        <v>1</v>
      </c>
      <c r="K439">
        <f t="shared" si="230"/>
        <v>1</v>
      </c>
      <c r="L439" t="str">
        <f t="shared" si="229"/>
        <v>Away Win</v>
      </c>
      <c r="M439">
        <f t="shared" si="231"/>
        <v>0</v>
      </c>
      <c r="N439">
        <f t="shared" si="232"/>
        <v>1</v>
      </c>
      <c r="O439" s="12" t="b">
        <f t="shared" si="233"/>
        <v>0</v>
      </c>
      <c r="P439" s="12" t="str">
        <f t="shared" si="234"/>
        <v>Burnley Lose</v>
      </c>
      <c r="Q439" s="12" t="b">
        <f t="shared" si="235"/>
        <v>0</v>
      </c>
      <c r="R439" s="12" t="b">
        <f t="shared" si="236"/>
        <v>0</v>
      </c>
      <c r="S439" s="12" t="str">
        <f t="shared" si="237"/>
        <v>Spurs Win</v>
      </c>
      <c r="T439" s="12" t="b">
        <f t="shared" si="238"/>
        <v>0</v>
      </c>
    </row>
    <row r="440" spans="1:20">
      <c r="A440" s="5" t="s">
        <v>577</v>
      </c>
      <c r="B440" t="s">
        <v>128</v>
      </c>
      <c r="C440" s="2" t="s">
        <v>27</v>
      </c>
      <c r="D440" s="3">
        <v>44134.833333333299</v>
      </c>
      <c r="E440" t="s">
        <v>72</v>
      </c>
      <c r="F440" t="s">
        <v>39</v>
      </c>
      <c r="G440" t="s">
        <v>14</v>
      </c>
      <c r="H440" t="s">
        <v>98</v>
      </c>
      <c r="I440">
        <v>2</v>
      </c>
      <c r="J440" s="9">
        <v>0</v>
      </c>
      <c r="K440">
        <f t="shared" si="230"/>
        <v>2</v>
      </c>
      <c r="L440" t="str">
        <f t="shared" si="229"/>
        <v>Home Win</v>
      </c>
      <c r="M440">
        <f t="shared" si="231"/>
        <v>1</v>
      </c>
      <c r="N440">
        <f t="shared" si="232"/>
        <v>0</v>
      </c>
      <c r="O440" s="12" t="str">
        <f t="shared" si="233"/>
        <v>Wolves Win</v>
      </c>
      <c r="P440" s="12" t="b">
        <f t="shared" si="234"/>
        <v>0</v>
      </c>
      <c r="Q440" s="12" t="b">
        <f t="shared" si="235"/>
        <v>0</v>
      </c>
      <c r="R440" s="12" t="b">
        <f t="shared" si="236"/>
        <v>0</v>
      </c>
      <c r="S440" s="12" t="b">
        <f t="shared" si="237"/>
        <v>0</v>
      </c>
      <c r="T440" s="12" t="str">
        <f t="shared" si="238"/>
        <v>Crystal Palace Lose</v>
      </c>
    </row>
    <row r="441" spans="1:20">
      <c r="A441" s="5" t="s">
        <v>577</v>
      </c>
      <c r="B441" t="s">
        <v>129</v>
      </c>
      <c r="C441" s="2" t="s">
        <v>27</v>
      </c>
      <c r="D441" s="3">
        <v>44135.520833333299</v>
      </c>
      <c r="E441" t="s">
        <v>37</v>
      </c>
      <c r="F441" t="s">
        <v>38</v>
      </c>
      <c r="G441" t="s">
        <v>73</v>
      </c>
      <c r="H441" t="s">
        <v>35</v>
      </c>
      <c r="I441">
        <v>0</v>
      </c>
      <c r="J441" s="9">
        <v>1</v>
      </c>
      <c r="K441">
        <f t="shared" si="230"/>
        <v>1</v>
      </c>
      <c r="L441" t="str">
        <f t="shared" si="229"/>
        <v>Away Win</v>
      </c>
      <c r="M441">
        <f t="shared" si="231"/>
        <v>0</v>
      </c>
      <c r="N441">
        <f t="shared" si="232"/>
        <v>1</v>
      </c>
      <c r="O441" s="12" t="b">
        <f t="shared" si="233"/>
        <v>0</v>
      </c>
      <c r="P441" s="12" t="str">
        <f t="shared" si="234"/>
        <v>Sheffield Utd Lose</v>
      </c>
      <c r="Q441" s="12" t="b">
        <f t="shared" si="235"/>
        <v>0</v>
      </c>
      <c r="R441" s="12" t="b">
        <f t="shared" si="236"/>
        <v>0</v>
      </c>
      <c r="S441" s="12" t="str">
        <f t="shared" si="237"/>
        <v>Man City Win</v>
      </c>
      <c r="T441" s="12" t="b">
        <f t="shared" si="238"/>
        <v>0</v>
      </c>
    </row>
    <row r="442" spans="1:20">
      <c r="A442" s="5" t="s">
        <v>577</v>
      </c>
      <c r="B442" t="s">
        <v>130</v>
      </c>
      <c r="C442" s="2" t="s">
        <v>27</v>
      </c>
      <c r="D442" s="3">
        <v>44135.625</v>
      </c>
      <c r="E442" t="s">
        <v>81</v>
      </c>
      <c r="F442" t="s">
        <v>66</v>
      </c>
      <c r="G442" t="s">
        <v>43</v>
      </c>
      <c r="H442" t="s">
        <v>11</v>
      </c>
      <c r="I442">
        <v>0</v>
      </c>
      <c r="J442" s="9">
        <v>3</v>
      </c>
      <c r="K442">
        <f t="shared" si="230"/>
        <v>3</v>
      </c>
      <c r="L442" t="str">
        <f t="shared" si="229"/>
        <v>Away Win</v>
      </c>
      <c r="M442">
        <f t="shared" si="231"/>
        <v>0</v>
      </c>
      <c r="N442">
        <f t="shared" si="232"/>
        <v>1</v>
      </c>
      <c r="O442" s="12" t="b">
        <f t="shared" si="233"/>
        <v>0</v>
      </c>
      <c r="P442" s="12" t="str">
        <f t="shared" si="234"/>
        <v>Burnley Lose</v>
      </c>
      <c r="Q442" s="12" t="b">
        <f t="shared" si="235"/>
        <v>0</v>
      </c>
      <c r="R442" s="12" t="b">
        <f t="shared" si="236"/>
        <v>0</v>
      </c>
      <c r="S442" s="12" t="str">
        <f t="shared" si="237"/>
        <v>Chelsea Win</v>
      </c>
      <c r="T442" s="12" t="b">
        <f t="shared" si="238"/>
        <v>0</v>
      </c>
    </row>
    <row r="443" spans="1:20">
      <c r="A443" s="5" t="s">
        <v>577</v>
      </c>
      <c r="B443" t="s">
        <v>131</v>
      </c>
      <c r="C443" s="2" t="s">
        <v>27</v>
      </c>
      <c r="D443" s="3">
        <v>44135.729166666701</v>
      </c>
      <c r="E443" t="s">
        <v>18</v>
      </c>
      <c r="F443" t="s">
        <v>19</v>
      </c>
      <c r="G443" t="s">
        <v>24</v>
      </c>
      <c r="H443" t="s">
        <v>56</v>
      </c>
      <c r="I443">
        <v>2</v>
      </c>
      <c r="J443" s="9">
        <v>1</v>
      </c>
      <c r="K443">
        <f t="shared" si="230"/>
        <v>3</v>
      </c>
      <c r="L443" t="str">
        <f t="shared" si="229"/>
        <v>Home Win</v>
      </c>
      <c r="M443">
        <f t="shared" si="231"/>
        <v>1</v>
      </c>
      <c r="N443">
        <f t="shared" si="232"/>
        <v>0</v>
      </c>
      <c r="O443" s="12" t="str">
        <f t="shared" si="233"/>
        <v>Liverpool Win</v>
      </c>
      <c r="P443" s="12" t="b">
        <f t="shared" si="234"/>
        <v>0</v>
      </c>
      <c r="Q443" s="12" t="b">
        <f t="shared" si="235"/>
        <v>0</v>
      </c>
      <c r="R443" s="12" t="b">
        <f t="shared" si="236"/>
        <v>0</v>
      </c>
      <c r="S443" s="12" t="b">
        <f t="shared" si="237"/>
        <v>0</v>
      </c>
      <c r="T443" s="12" t="str">
        <f t="shared" si="238"/>
        <v>West Ham Lose</v>
      </c>
    </row>
    <row r="444" spans="1:20">
      <c r="A444" s="5" t="s">
        <v>577</v>
      </c>
      <c r="B444" t="s">
        <v>132</v>
      </c>
      <c r="C444" s="2" t="s">
        <v>27</v>
      </c>
      <c r="D444" s="3">
        <v>44136.5</v>
      </c>
      <c r="E444" t="s">
        <v>69</v>
      </c>
      <c r="F444" t="s">
        <v>70</v>
      </c>
      <c r="G444" t="s">
        <v>15</v>
      </c>
      <c r="H444" t="s">
        <v>133</v>
      </c>
      <c r="I444">
        <v>3</v>
      </c>
      <c r="J444" s="9">
        <v>4</v>
      </c>
      <c r="K444">
        <f t="shared" si="230"/>
        <v>7</v>
      </c>
      <c r="L444" t="str">
        <f t="shared" si="229"/>
        <v>Away Win</v>
      </c>
      <c r="M444">
        <f t="shared" si="231"/>
        <v>0</v>
      </c>
      <c r="N444">
        <f t="shared" si="232"/>
        <v>1</v>
      </c>
      <c r="O444" s="12" t="b">
        <f t="shared" si="233"/>
        <v>0</v>
      </c>
      <c r="P444" s="12" t="str">
        <f t="shared" si="234"/>
        <v>Aston Villa Lose</v>
      </c>
      <c r="Q444" s="12" t="b">
        <f t="shared" si="235"/>
        <v>0</v>
      </c>
      <c r="R444" s="12" t="b">
        <f t="shared" si="236"/>
        <v>0</v>
      </c>
      <c r="S444" s="12" t="str">
        <f t="shared" si="237"/>
        <v>Southampton Win</v>
      </c>
      <c r="T444" s="12" t="b">
        <f t="shared" si="238"/>
        <v>0</v>
      </c>
    </row>
    <row r="445" spans="1:20">
      <c r="A445" s="5" t="s">
        <v>577</v>
      </c>
      <c r="B445" t="s">
        <v>134</v>
      </c>
      <c r="C445" s="2" t="s">
        <v>27</v>
      </c>
      <c r="D445" s="3">
        <v>44136.583333333299</v>
      </c>
      <c r="E445" t="s">
        <v>61</v>
      </c>
      <c r="F445" t="s">
        <v>25</v>
      </c>
      <c r="G445" t="s">
        <v>34</v>
      </c>
      <c r="H445" t="s">
        <v>56</v>
      </c>
      <c r="I445">
        <v>2</v>
      </c>
      <c r="J445" s="9">
        <v>1</v>
      </c>
      <c r="K445">
        <f t="shared" si="230"/>
        <v>3</v>
      </c>
      <c r="L445" t="str">
        <f t="shared" si="229"/>
        <v>Home Win</v>
      </c>
      <c r="M445">
        <f t="shared" si="231"/>
        <v>1</v>
      </c>
      <c r="N445">
        <f t="shared" si="232"/>
        <v>0</v>
      </c>
      <c r="O445" s="12" t="str">
        <f t="shared" si="233"/>
        <v>Newcastle Win</v>
      </c>
      <c r="P445" s="12" t="b">
        <f t="shared" si="234"/>
        <v>0</v>
      </c>
      <c r="Q445" s="12" t="b">
        <f t="shared" si="235"/>
        <v>0</v>
      </c>
      <c r="R445" s="12" t="b">
        <f t="shared" si="236"/>
        <v>0</v>
      </c>
      <c r="S445" s="12" t="b">
        <f t="shared" si="237"/>
        <v>0</v>
      </c>
      <c r="T445" s="12" t="str">
        <f t="shared" si="238"/>
        <v>Everton Lose</v>
      </c>
    </row>
    <row r="446" spans="1:20">
      <c r="A446" s="5" t="s">
        <v>577</v>
      </c>
      <c r="B446" t="s">
        <v>135</v>
      </c>
      <c r="C446" s="2" t="s">
        <v>27</v>
      </c>
      <c r="D446" s="3">
        <v>44136.6875</v>
      </c>
      <c r="E446" t="s">
        <v>52</v>
      </c>
      <c r="F446" t="s">
        <v>53</v>
      </c>
      <c r="G446" t="s">
        <v>10</v>
      </c>
      <c r="H446" t="s">
        <v>35</v>
      </c>
      <c r="I446">
        <v>0</v>
      </c>
      <c r="J446" s="9">
        <v>1</v>
      </c>
      <c r="K446">
        <f t="shared" si="230"/>
        <v>1</v>
      </c>
      <c r="L446" t="str">
        <f t="shared" si="229"/>
        <v>Away Win</v>
      </c>
      <c r="M446">
        <f t="shared" si="231"/>
        <v>0</v>
      </c>
      <c r="N446">
        <f t="shared" si="232"/>
        <v>1</v>
      </c>
      <c r="O446" s="12" t="b">
        <f t="shared" si="233"/>
        <v>0</v>
      </c>
      <c r="P446" s="12" t="str">
        <f t="shared" si="234"/>
        <v>Man Utd Lose</v>
      </c>
      <c r="Q446" s="12" t="b">
        <f t="shared" si="235"/>
        <v>0</v>
      </c>
      <c r="R446" s="12" t="b">
        <f t="shared" si="236"/>
        <v>0</v>
      </c>
      <c r="S446" s="12" t="str">
        <f t="shared" si="237"/>
        <v>Arsenal Win</v>
      </c>
      <c r="T446" s="12" t="b">
        <f t="shared" si="238"/>
        <v>0</v>
      </c>
    </row>
    <row r="447" spans="1:20">
      <c r="A447" s="5" t="s">
        <v>577</v>
      </c>
      <c r="B447" t="s">
        <v>136</v>
      </c>
      <c r="C447" s="2" t="s">
        <v>27</v>
      </c>
      <c r="D447" s="3">
        <v>44136.802083333299</v>
      </c>
      <c r="E447" t="s">
        <v>32</v>
      </c>
      <c r="F447" t="s">
        <v>33</v>
      </c>
      <c r="G447" t="s">
        <v>42</v>
      </c>
      <c r="H447" t="s">
        <v>56</v>
      </c>
      <c r="I447">
        <v>2</v>
      </c>
      <c r="J447" s="9">
        <v>1</v>
      </c>
      <c r="K447">
        <f t="shared" si="230"/>
        <v>3</v>
      </c>
      <c r="L447" t="str">
        <f t="shared" si="229"/>
        <v>Home Win</v>
      </c>
      <c r="M447">
        <f t="shared" si="231"/>
        <v>1</v>
      </c>
      <c r="N447">
        <f t="shared" si="232"/>
        <v>0</v>
      </c>
      <c r="O447" s="12" t="str">
        <f t="shared" si="233"/>
        <v>Spurs Win</v>
      </c>
      <c r="P447" s="12" t="b">
        <f t="shared" si="234"/>
        <v>0</v>
      </c>
      <c r="Q447" s="12" t="b">
        <f t="shared" si="235"/>
        <v>0</v>
      </c>
      <c r="R447" s="12" t="b">
        <f t="shared" si="236"/>
        <v>0</v>
      </c>
      <c r="S447" s="12" t="b">
        <f t="shared" si="237"/>
        <v>0</v>
      </c>
      <c r="T447" s="12" t="str">
        <f t="shared" si="238"/>
        <v>Brighton Lose</v>
      </c>
    </row>
    <row r="448" spans="1:20">
      <c r="A448" s="5" t="s">
        <v>577</v>
      </c>
      <c r="B448" t="s">
        <v>137</v>
      </c>
      <c r="C448" s="2" t="s">
        <v>27</v>
      </c>
      <c r="D448" s="3">
        <v>44137.729166666701</v>
      </c>
      <c r="E448" t="s">
        <v>8</v>
      </c>
      <c r="F448" t="s">
        <v>9</v>
      </c>
      <c r="G448" t="s">
        <v>29</v>
      </c>
      <c r="H448" t="s">
        <v>98</v>
      </c>
      <c r="I448">
        <v>2</v>
      </c>
      <c r="J448" s="9">
        <v>0</v>
      </c>
      <c r="K448">
        <f t="shared" si="230"/>
        <v>2</v>
      </c>
      <c r="L448" t="str">
        <f t="shared" si="229"/>
        <v>Home Win</v>
      </c>
      <c r="M448">
        <f t="shared" si="231"/>
        <v>1</v>
      </c>
      <c r="N448">
        <f t="shared" si="232"/>
        <v>0</v>
      </c>
      <c r="O448" s="12" t="str">
        <f t="shared" si="233"/>
        <v>Fulham Win</v>
      </c>
      <c r="P448" s="12" t="b">
        <f t="shared" si="234"/>
        <v>0</v>
      </c>
      <c r="Q448" s="12" t="b">
        <f t="shared" si="235"/>
        <v>0</v>
      </c>
      <c r="R448" s="12" t="b">
        <f t="shared" si="236"/>
        <v>0</v>
      </c>
      <c r="S448" s="12" t="b">
        <f t="shared" si="237"/>
        <v>0</v>
      </c>
      <c r="T448" s="12" t="str">
        <f t="shared" si="238"/>
        <v>West Brom Lose</v>
      </c>
    </row>
    <row r="449" spans="1:20">
      <c r="A449" s="5" t="s">
        <v>577</v>
      </c>
      <c r="B449" t="s">
        <v>138</v>
      </c>
      <c r="C449" s="2" t="s">
        <v>27</v>
      </c>
      <c r="D449" s="3">
        <v>44137.833333333299</v>
      </c>
      <c r="E449" t="s">
        <v>50</v>
      </c>
      <c r="F449" t="s">
        <v>20</v>
      </c>
      <c r="G449" t="s">
        <v>30</v>
      </c>
      <c r="H449" t="s">
        <v>110</v>
      </c>
      <c r="I449">
        <v>1</v>
      </c>
      <c r="J449" s="9">
        <v>4</v>
      </c>
      <c r="K449">
        <f t="shared" si="230"/>
        <v>5</v>
      </c>
      <c r="L449" t="str">
        <f t="shared" si="229"/>
        <v>Away Win</v>
      </c>
      <c r="M449">
        <f t="shared" si="231"/>
        <v>0</v>
      </c>
      <c r="N449">
        <f t="shared" si="232"/>
        <v>1</v>
      </c>
      <c r="O449" s="12" t="b">
        <f t="shared" si="233"/>
        <v>0</v>
      </c>
      <c r="P449" s="12" t="str">
        <f t="shared" si="234"/>
        <v>Leeds Lose</v>
      </c>
      <c r="Q449" s="12" t="b">
        <f t="shared" si="235"/>
        <v>0</v>
      </c>
      <c r="R449" s="12" t="b">
        <f t="shared" si="236"/>
        <v>0</v>
      </c>
      <c r="S449" s="12" t="str">
        <f t="shared" si="237"/>
        <v>Leicester Win</v>
      </c>
      <c r="T449" s="12" t="b">
        <f t="shared" si="238"/>
        <v>0</v>
      </c>
    </row>
    <row r="450" spans="1:20">
      <c r="A450" s="5" t="s">
        <v>577</v>
      </c>
      <c r="B450" t="s">
        <v>139</v>
      </c>
      <c r="C450" s="2" t="s">
        <v>22</v>
      </c>
      <c r="D450" s="3">
        <v>44141.729166666701</v>
      </c>
      <c r="E450" t="s">
        <v>41</v>
      </c>
      <c r="F450" t="s">
        <v>42</v>
      </c>
      <c r="G450" t="s">
        <v>66</v>
      </c>
      <c r="H450" t="s">
        <v>116</v>
      </c>
      <c r="I450">
        <v>0</v>
      </c>
      <c r="J450" s="9">
        <v>0</v>
      </c>
      <c r="K450">
        <f t="shared" si="230"/>
        <v>0</v>
      </c>
      <c r="L450" t="str">
        <f t="shared" ref="L450:L513" si="239">IF(ISBLANK(H450),"Not Played",IF(I450&gt;J450,"Home Win",IF(I450&lt;J450,"Away Win",IF(I450=J450,"Draw"))))</f>
        <v>Draw</v>
      </c>
      <c r="M450">
        <f t="shared" si="231"/>
        <v>0</v>
      </c>
      <c r="N450">
        <f t="shared" si="232"/>
        <v>0</v>
      </c>
      <c r="O450" s="12" t="b">
        <f t="shared" si="233"/>
        <v>0</v>
      </c>
      <c r="P450" s="12" t="b">
        <f t="shared" si="234"/>
        <v>0</v>
      </c>
      <c r="Q450" s="12" t="str">
        <f t="shared" si="235"/>
        <v>Brighton Draw</v>
      </c>
      <c r="R450" s="12" t="str">
        <f t="shared" si="236"/>
        <v>Burnley Draw</v>
      </c>
      <c r="S450" s="12" t="b">
        <f t="shared" si="237"/>
        <v>0</v>
      </c>
      <c r="T450" s="12" t="b">
        <f t="shared" si="238"/>
        <v>0</v>
      </c>
    </row>
    <row r="451" spans="1:20">
      <c r="A451" s="5" t="s">
        <v>577</v>
      </c>
      <c r="B451" t="s">
        <v>140</v>
      </c>
      <c r="C451" s="2" t="s">
        <v>22</v>
      </c>
      <c r="D451" s="3">
        <v>44141.833333333299</v>
      </c>
      <c r="E451" t="s">
        <v>58</v>
      </c>
      <c r="F451" t="s">
        <v>15</v>
      </c>
      <c r="G451" t="s">
        <v>25</v>
      </c>
      <c r="H451" t="s">
        <v>98</v>
      </c>
      <c r="I451">
        <v>2</v>
      </c>
      <c r="J451" s="9">
        <v>0</v>
      </c>
      <c r="K451">
        <f t="shared" ref="K451:K514" si="240">SUM(I451:J451)</f>
        <v>2</v>
      </c>
      <c r="L451" t="str">
        <f t="shared" si="239"/>
        <v>Home Win</v>
      </c>
      <c r="M451">
        <f t="shared" ref="M451:M514" si="241">COUNTIF(L451,"Home Win")</f>
        <v>1</v>
      </c>
      <c r="N451">
        <f t="shared" ref="N451:N514" si="242">COUNTIF(L451,"Away Win")</f>
        <v>0</v>
      </c>
      <c r="O451" s="12" t="str">
        <f t="shared" ref="O451:O514" si="243">IF(L451="Home Win",INDEX(F451:F2449,1) &amp; " Win")</f>
        <v>Southampton Win</v>
      </c>
      <c r="P451" s="12" t="b">
        <f t="shared" ref="P451:P514" si="244">IF(L451="Away Win",INDEX(F451:F2449,1) &amp; " Lose")</f>
        <v>0</v>
      </c>
      <c r="Q451" s="12" t="b">
        <f t="shared" ref="Q451:Q514" si="245">IF(L451="Draw",INDEX(F451:F2449,1) &amp; " Draw")</f>
        <v>0</v>
      </c>
      <c r="R451" s="12" t="b">
        <f t="shared" ref="R451:R514" si="246">IF(L451="Draw",INDEX(G451:G2449,1)&amp;" Draw")</f>
        <v>0</v>
      </c>
      <c r="S451" s="12" t="b">
        <f t="shared" ref="S451:S514" si="247">IF(L451="Away Win",INDEX(G451:G2449,1) &amp; " Win")</f>
        <v>0</v>
      </c>
      <c r="T451" s="12" t="str">
        <f t="shared" ref="T451:T514" si="248">IF(L451="Home Win",INDEX(G451:G2449,1)&amp;" Lose")</f>
        <v>Newcastle Lose</v>
      </c>
    </row>
    <row r="452" spans="1:20">
      <c r="A452" s="5" t="s">
        <v>577</v>
      </c>
      <c r="B452" t="s">
        <v>141</v>
      </c>
      <c r="C452" s="2" t="s">
        <v>22</v>
      </c>
      <c r="D452" s="3">
        <v>44142.520833333299</v>
      </c>
      <c r="E452" t="s">
        <v>47</v>
      </c>
      <c r="F452" t="s">
        <v>34</v>
      </c>
      <c r="G452" t="s">
        <v>53</v>
      </c>
      <c r="H452" t="s">
        <v>44</v>
      </c>
      <c r="I452">
        <v>1</v>
      </c>
      <c r="J452" s="9">
        <v>3</v>
      </c>
      <c r="K452">
        <f t="shared" si="240"/>
        <v>4</v>
      </c>
      <c r="L452" t="str">
        <f t="shared" si="239"/>
        <v>Away Win</v>
      </c>
      <c r="M452">
        <f t="shared" si="241"/>
        <v>0</v>
      </c>
      <c r="N452">
        <f t="shared" si="242"/>
        <v>1</v>
      </c>
      <c r="O452" s="12" t="b">
        <f t="shared" si="243"/>
        <v>0</v>
      </c>
      <c r="P452" s="12" t="str">
        <f t="shared" si="244"/>
        <v>Everton Lose</v>
      </c>
      <c r="Q452" s="12" t="b">
        <f t="shared" si="245"/>
        <v>0</v>
      </c>
      <c r="R452" s="12" t="b">
        <f t="shared" si="246"/>
        <v>0</v>
      </c>
      <c r="S452" s="12" t="str">
        <f t="shared" si="247"/>
        <v>Man Utd Win</v>
      </c>
      <c r="T452" s="12" t="b">
        <f t="shared" si="248"/>
        <v>0</v>
      </c>
    </row>
    <row r="453" spans="1:20">
      <c r="A453" s="5" t="s">
        <v>577</v>
      </c>
      <c r="B453" t="s">
        <v>142</v>
      </c>
      <c r="C453" s="2" t="s">
        <v>22</v>
      </c>
      <c r="D453" s="3">
        <v>44142.625</v>
      </c>
      <c r="E453" t="s">
        <v>13</v>
      </c>
      <c r="F453" t="s">
        <v>14</v>
      </c>
      <c r="G453" t="s">
        <v>20</v>
      </c>
      <c r="H453" t="s">
        <v>143</v>
      </c>
      <c r="I453">
        <v>4</v>
      </c>
      <c r="J453" s="9">
        <v>1</v>
      </c>
      <c r="K453">
        <f t="shared" si="240"/>
        <v>5</v>
      </c>
      <c r="L453" t="str">
        <f t="shared" si="239"/>
        <v>Home Win</v>
      </c>
      <c r="M453">
        <f t="shared" si="241"/>
        <v>1</v>
      </c>
      <c r="N453">
        <f t="shared" si="242"/>
        <v>0</v>
      </c>
      <c r="O453" s="12" t="str">
        <f t="shared" si="243"/>
        <v>Crystal Palace Win</v>
      </c>
      <c r="P453" s="12" t="b">
        <f t="shared" si="244"/>
        <v>0</v>
      </c>
      <c r="Q453" s="12" t="b">
        <f t="shared" si="245"/>
        <v>0</v>
      </c>
      <c r="R453" s="12" t="b">
        <f t="shared" si="246"/>
        <v>0</v>
      </c>
      <c r="S453" s="12" t="b">
        <f t="shared" si="247"/>
        <v>0</v>
      </c>
      <c r="T453" s="12" t="str">
        <f t="shared" si="248"/>
        <v>Leeds Lose</v>
      </c>
    </row>
    <row r="454" spans="1:20">
      <c r="A454" s="5" t="s">
        <v>577</v>
      </c>
      <c r="B454" t="s">
        <v>144</v>
      </c>
      <c r="C454" s="2" t="s">
        <v>22</v>
      </c>
      <c r="D454" s="3">
        <v>44142.729166666701</v>
      </c>
      <c r="E454" t="s">
        <v>63</v>
      </c>
      <c r="F454" t="s">
        <v>43</v>
      </c>
      <c r="G454" t="s">
        <v>38</v>
      </c>
      <c r="H454" t="s">
        <v>143</v>
      </c>
      <c r="I454">
        <v>4</v>
      </c>
      <c r="J454" s="9">
        <v>1</v>
      </c>
      <c r="K454">
        <f t="shared" si="240"/>
        <v>5</v>
      </c>
      <c r="L454" t="str">
        <f t="shared" si="239"/>
        <v>Home Win</v>
      </c>
      <c r="M454">
        <f t="shared" si="241"/>
        <v>1</v>
      </c>
      <c r="N454">
        <f t="shared" si="242"/>
        <v>0</v>
      </c>
      <c r="O454" s="12" t="str">
        <f t="shared" si="243"/>
        <v>Chelsea Win</v>
      </c>
      <c r="P454" s="12" t="b">
        <f t="shared" si="244"/>
        <v>0</v>
      </c>
      <c r="Q454" s="12" t="b">
        <f t="shared" si="245"/>
        <v>0</v>
      </c>
      <c r="R454" s="12" t="b">
        <f t="shared" si="246"/>
        <v>0</v>
      </c>
      <c r="S454" s="12" t="b">
        <f t="shared" si="247"/>
        <v>0</v>
      </c>
      <c r="T454" s="12" t="str">
        <f t="shared" si="248"/>
        <v>Sheffield Utd Lose</v>
      </c>
    </row>
    <row r="455" spans="1:20">
      <c r="A455" s="5" t="s">
        <v>577</v>
      </c>
      <c r="B455" t="s">
        <v>145</v>
      </c>
      <c r="C455" s="2" t="s">
        <v>22</v>
      </c>
      <c r="D455" s="3">
        <v>44142.833333333299</v>
      </c>
      <c r="E455" t="s">
        <v>23</v>
      </c>
      <c r="F455" t="s">
        <v>24</v>
      </c>
      <c r="G455" t="s">
        <v>9</v>
      </c>
      <c r="H455" t="s">
        <v>16</v>
      </c>
      <c r="I455">
        <v>1</v>
      </c>
      <c r="J455" s="9">
        <v>0</v>
      </c>
      <c r="K455">
        <f t="shared" si="240"/>
        <v>1</v>
      </c>
      <c r="L455" t="str">
        <f t="shared" si="239"/>
        <v>Home Win</v>
      </c>
      <c r="M455">
        <f t="shared" si="241"/>
        <v>1</v>
      </c>
      <c r="N455">
        <f t="shared" si="242"/>
        <v>0</v>
      </c>
      <c r="O455" s="12" t="str">
        <f t="shared" si="243"/>
        <v>West Ham Win</v>
      </c>
      <c r="P455" s="12" t="b">
        <f t="shared" si="244"/>
        <v>0</v>
      </c>
      <c r="Q455" s="12" t="b">
        <f t="shared" si="245"/>
        <v>0</v>
      </c>
      <c r="R455" s="12" t="b">
        <f t="shared" si="246"/>
        <v>0</v>
      </c>
      <c r="S455" s="12" t="b">
        <f t="shared" si="247"/>
        <v>0</v>
      </c>
      <c r="T455" s="12" t="str">
        <f t="shared" si="248"/>
        <v>Fulham Lose</v>
      </c>
    </row>
    <row r="456" spans="1:20">
      <c r="A456" s="5" t="s">
        <v>577</v>
      </c>
      <c r="B456" t="s">
        <v>146</v>
      </c>
      <c r="C456" s="2" t="s">
        <v>22</v>
      </c>
      <c r="D456" s="3">
        <v>44143.5</v>
      </c>
      <c r="E456" t="s">
        <v>28</v>
      </c>
      <c r="F456" t="s">
        <v>29</v>
      </c>
      <c r="G456" t="s">
        <v>33</v>
      </c>
      <c r="H456" t="s">
        <v>35</v>
      </c>
      <c r="I456">
        <v>0</v>
      </c>
      <c r="J456" s="9">
        <v>1</v>
      </c>
      <c r="K456">
        <f t="shared" si="240"/>
        <v>1</v>
      </c>
      <c r="L456" t="str">
        <f t="shared" si="239"/>
        <v>Away Win</v>
      </c>
      <c r="M456">
        <f t="shared" si="241"/>
        <v>0</v>
      </c>
      <c r="N456">
        <f t="shared" si="242"/>
        <v>1</v>
      </c>
      <c r="O456" s="12" t="b">
        <f t="shared" si="243"/>
        <v>0</v>
      </c>
      <c r="P456" s="12" t="str">
        <f t="shared" si="244"/>
        <v>West Brom Lose</v>
      </c>
      <c r="Q456" s="12" t="b">
        <f t="shared" si="245"/>
        <v>0</v>
      </c>
      <c r="R456" s="12" t="b">
        <f t="shared" si="246"/>
        <v>0</v>
      </c>
      <c r="S456" s="12" t="str">
        <f t="shared" si="247"/>
        <v>Spurs Win</v>
      </c>
      <c r="T456" s="12" t="b">
        <f t="shared" si="248"/>
        <v>0</v>
      </c>
    </row>
    <row r="457" spans="1:20">
      <c r="A457" s="5" t="s">
        <v>577</v>
      </c>
      <c r="B457" t="s">
        <v>147</v>
      </c>
      <c r="C457" s="2" t="s">
        <v>22</v>
      </c>
      <c r="D457" s="3">
        <v>44143.583333333299</v>
      </c>
      <c r="E457" t="s">
        <v>65</v>
      </c>
      <c r="F457" t="s">
        <v>30</v>
      </c>
      <c r="G457" t="s">
        <v>39</v>
      </c>
      <c r="H457" t="s">
        <v>16</v>
      </c>
      <c r="I457">
        <v>1</v>
      </c>
      <c r="J457" s="9">
        <v>0</v>
      </c>
      <c r="K457">
        <f t="shared" si="240"/>
        <v>1</v>
      </c>
      <c r="L457" t="str">
        <f t="shared" si="239"/>
        <v>Home Win</v>
      </c>
      <c r="M457">
        <f t="shared" si="241"/>
        <v>1</v>
      </c>
      <c r="N457">
        <f t="shared" si="242"/>
        <v>0</v>
      </c>
      <c r="O457" s="12" t="str">
        <f t="shared" si="243"/>
        <v>Leicester Win</v>
      </c>
      <c r="P457" s="12" t="b">
        <f t="shared" si="244"/>
        <v>0</v>
      </c>
      <c r="Q457" s="12" t="b">
        <f t="shared" si="245"/>
        <v>0</v>
      </c>
      <c r="R457" s="12" t="b">
        <f t="shared" si="246"/>
        <v>0</v>
      </c>
      <c r="S457" s="12" t="b">
        <f t="shared" si="247"/>
        <v>0</v>
      </c>
      <c r="T457" s="12" t="str">
        <f t="shared" si="248"/>
        <v>Wolves Lose</v>
      </c>
    </row>
    <row r="458" spans="1:20">
      <c r="A458" s="5" t="s">
        <v>577</v>
      </c>
      <c r="B458" t="s">
        <v>148</v>
      </c>
      <c r="C458" s="2" t="s">
        <v>22</v>
      </c>
      <c r="D458" s="3">
        <v>44143.6875</v>
      </c>
      <c r="E458" t="s">
        <v>86</v>
      </c>
      <c r="F458" t="s">
        <v>73</v>
      </c>
      <c r="G458" t="s">
        <v>19</v>
      </c>
      <c r="H458" t="s">
        <v>84</v>
      </c>
      <c r="I458">
        <v>1</v>
      </c>
      <c r="J458" s="9">
        <v>1</v>
      </c>
      <c r="K458">
        <f t="shared" si="240"/>
        <v>2</v>
      </c>
      <c r="L458" t="str">
        <f t="shared" si="239"/>
        <v>Draw</v>
      </c>
      <c r="M458">
        <f t="shared" si="241"/>
        <v>0</v>
      </c>
      <c r="N458">
        <f t="shared" si="242"/>
        <v>0</v>
      </c>
      <c r="O458" s="12" t="b">
        <f t="shared" si="243"/>
        <v>0</v>
      </c>
      <c r="P458" s="12" t="b">
        <f t="shared" si="244"/>
        <v>0</v>
      </c>
      <c r="Q458" s="12" t="str">
        <f t="shared" si="245"/>
        <v>Man City Draw</v>
      </c>
      <c r="R458" s="12" t="str">
        <f t="shared" si="246"/>
        <v>Liverpool Draw</v>
      </c>
      <c r="S458" s="12" t="b">
        <f t="shared" si="247"/>
        <v>0</v>
      </c>
      <c r="T458" s="12" t="b">
        <f t="shared" si="248"/>
        <v>0</v>
      </c>
    </row>
    <row r="459" spans="1:20">
      <c r="A459" s="5" t="s">
        <v>577</v>
      </c>
      <c r="B459" t="s">
        <v>149</v>
      </c>
      <c r="C459" s="2" t="s">
        <v>22</v>
      </c>
      <c r="D459" s="3">
        <v>44143.802083333299</v>
      </c>
      <c r="E459" t="s">
        <v>55</v>
      </c>
      <c r="F459" t="s">
        <v>10</v>
      </c>
      <c r="G459" t="s">
        <v>70</v>
      </c>
      <c r="H459" t="s">
        <v>11</v>
      </c>
      <c r="I459">
        <v>0</v>
      </c>
      <c r="J459" s="9">
        <v>3</v>
      </c>
      <c r="K459">
        <f t="shared" si="240"/>
        <v>3</v>
      </c>
      <c r="L459" t="str">
        <f t="shared" si="239"/>
        <v>Away Win</v>
      </c>
      <c r="M459">
        <f t="shared" si="241"/>
        <v>0</v>
      </c>
      <c r="N459">
        <f t="shared" si="242"/>
        <v>1</v>
      </c>
      <c r="O459" s="12" t="b">
        <f t="shared" si="243"/>
        <v>0</v>
      </c>
      <c r="P459" s="12" t="str">
        <f t="shared" si="244"/>
        <v>Arsenal Lose</v>
      </c>
      <c r="Q459" s="12" t="b">
        <f t="shared" si="245"/>
        <v>0</v>
      </c>
      <c r="R459" s="12" t="b">
        <f t="shared" si="246"/>
        <v>0</v>
      </c>
      <c r="S459" s="12" t="str">
        <f t="shared" si="247"/>
        <v>Aston Villa Win</v>
      </c>
      <c r="T459" s="12" t="b">
        <f t="shared" si="248"/>
        <v>0</v>
      </c>
    </row>
    <row r="460" spans="1:20">
      <c r="A460" s="5" t="s">
        <v>577</v>
      </c>
      <c r="B460" t="s">
        <v>150</v>
      </c>
      <c r="C460" s="2" t="s">
        <v>40</v>
      </c>
      <c r="D460" s="3">
        <v>44156.520833333299</v>
      </c>
      <c r="E460" t="s">
        <v>61</v>
      </c>
      <c r="F460" t="s">
        <v>25</v>
      </c>
      <c r="G460" t="s">
        <v>43</v>
      </c>
      <c r="H460" t="s">
        <v>26</v>
      </c>
      <c r="I460">
        <v>0</v>
      </c>
      <c r="J460" s="9">
        <v>2</v>
      </c>
      <c r="K460">
        <f t="shared" si="240"/>
        <v>2</v>
      </c>
      <c r="L460" t="str">
        <f t="shared" si="239"/>
        <v>Away Win</v>
      </c>
      <c r="M460">
        <f t="shared" si="241"/>
        <v>0</v>
      </c>
      <c r="N460">
        <f t="shared" si="242"/>
        <v>1</v>
      </c>
      <c r="O460" s="12" t="b">
        <f t="shared" si="243"/>
        <v>0</v>
      </c>
      <c r="P460" s="12" t="str">
        <f t="shared" si="244"/>
        <v>Newcastle Lose</v>
      </c>
      <c r="Q460" s="12" t="b">
        <f t="shared" si="245"/>
        <v>0</v>
      </c>
      <c r="R460" s="12" t="b">
        <f t="shared" si="246"/>
        <v>0</v>
      </c>
      <c r="S460" s="12" t="str">
        <f t="shared" si="247"/>
        <v>Chelsea Win</v>
      </c>
      <c r="T460" s="12" t="b">
        <f t="shared" si="248"/>
        <v>0</v>
      </c>
    </row>
    <row r="461" spans="1:20">
      <c r="A461" s="5" t="s">
        <v>577</v>
      </c>
      <c r="B461" t="s">
        <v>151</v>
      </c>
      <c r="C461" s="2" t="s">
        <v>40</v>
      </c>
      <c r="D461" s="3">
        <v>44156.625</v>
      </c>
      <c r="E461" t="s">
        <v>69</v>
      </c>
      <c r="F461" t="s">
        <v>70</v>
      </c>
      <c r="G461" t="s">
        <v>42</v>
      </c>
      <c r="H461" t="s">
        <v>77</v>
      </c>
      <c r="I461">
        <v>1</v>
      </c>
      <c r="J461" s="9">
        <v>2</v>
      </c>
      <c r="K461">
        <f t="shared" si="240"/>
        <v>3</v>
      </c>
      <c r="L461" t="str">
        <f t="shared" si="239"/>
        <v>Away Win</v>
      </c>
      <c r="M461">
        <f t="shared" si="241"/>
        <v>0</v>
      </c>
      <c r="N461">
        <f t="shared" si="242"/>
        <v>1</v>
      </c>
      <c r="O461" s="12" t="b">
        <f t="shared" si="243"/>
        <v>0</v>
      </c>
      <c r="P461" s="12" t="str">
        <f t="shared" si="244"/>
        <v>Aston Villa Lose</v>
      </c>
      <c r="Q461" s="12" t="b">
        <f t="shared" si="245"/>
        <v>0</v>
      </c>
      <c r="R461" s="12" t="b">
        <f t="shared" si="246"/>
        <v>0</v>
      </c>
      <c r="S461" s="12" t="str">
        <f t="shared" si="247"/>
        <v>Brighton Win</v>
      </c>
      <c r="T461" s="12" t="b">
        <f t="shared" si="248"/>
        <v>0</v>
      </c>
    </row>
    <row r="462" spans="1:20">
      <c r="A462" s="5" t="s">
        <v>577</v>
      </c>
      <c r="B462" t="s">
        <v>152</v>
      </c>
      <c r="C462" s="2" t="s">
        <v>40</v>
      </c>
      <c r="D462" s="3">
        <v>44156.729166666701</v>
      </c>
      <c r="E462" t="s">
        <v>32</v>
      </c>
      <c r="F462" t="s">
        <v>33</v>
      </c>
      <c r="G462" t="s">
        <v>73</v>
      </c>
      <c r="H462" t="s">
        <v>98</v>
      </c>
      <c r="I462">
        <v>2</v>
      </c>
      <c r="J462" s="9">
        <v>0</v>
      </c>
      <c r="K462">
        <f t="shared" si="240"/>
        <v>2</v>
      </c>
      <c r="L462" t="str">
        <f t="shared" si="239"/>
        <v>Home Win</v>
      </c>
      <c r="M462">
        <f t="shared" si="241"/>
        <v>1</v>
      </c>
      <c r="N462">
        <f t="shared" si="242"/>
        <v>0</v>
      </c>
      <c r="O462" s="12" t="str">
        <f t="shared" si="243"/>
        <v>Spurs Win</v>
      </c>
      <c r="P462" s="12" t="b">
        <f t="shared" si="244"/>
        <v>0</v>
      </c>
      <c r="Q462" s="12" t="b">
        <f t="shared" si="245"/>
        <v>0</v>
      </c>
      <c r="R462" s="12" t="b">
        <f t="shared" si="246"/>
        <v>0</v>
      </c>
      <c r="S462" s="12" t="b">
        <f t="shared" si="247"/>
        <v>0</v>
      </c>
      <c r="T462" s="12" t="str">
        <f t="shared" si="248"/>
        <v>Man City Lose</v>
      </c>
    </row>
    <row r="463" spans="1:20">
      <c r="A463" s="5" t="s">
        <v>577</v>
      </c>
      <c r="B463" t="s">
        <v>153</v>
      </c>
      <c r="C463" s="2" t="s">
        <v>40</v>
      </c>
      <c r="D463" s="3">
        <v>44156.833333333299</v>
      </c>
      <c r="E463" t="s">
        <v>52</v>
      </c>
      <c r="F463" t="s">
        <v>53</v>
      </c>
      <c r="G463" t="s">
        <v>29</v>
      </c>
      <c r="H463" t="s">
        <v>16</v>
      </c>
      <c r="I463">
        <v>1</v>
      </c>
      <c r="J463" s="9">
        <v>0</v>
      </c>
      <c r="K463">
        <f t="shared" si="240"/>
        <v>1</v>
      </c>
      <c r="L463" t="str">
        <f t="shared" si="239"/>
        <v>Home Win</v>
      </c>
      <c r="M463">
        <f t="shared" si="241"/>
        <v>1</v>
      </c>
      <c r="N463">
        <f t="shared" si="242"/>
        <v>0</v>
      </c>
      <c r="O463" s="12" t="str">
        <f t="shared" si="243"/>
        <v>Man Utd Win</v>
      </c>
      <c r="P463" s="12" t="b">
        <f t="shared" si="244"/>
        <v>0</v>
      </c>
      <c r="Q463" s="12" t="b">
        <f t="shared" si="245"/>
        <v>0</v>
      </c>
      <c r="R463" s="12" t="b">
        <f t="shared" si="246"/>
        <v>0</v>
      </c>
      <c r="S463" s="12" t="b">
        <f t="shared" si="247"/>
        <v>0</v>
      </c>
      <c r="T463" s="12" t="str">
        <f t="shared" si="248"/>
        <v>West Brom Lose</v>
      </c>
    </row>
    <row r="464" spans="1:20">
      <c r="A464" s="5" t="s">
        <v>577</v>
      </c>
      <c r="B464" t="s">
        <v>154</v>
      </c>
      <c r="C464" s="2" t="s">
        <v>40</v>
      </c>
      <c r="D464" s="3">
        <v>44157.5</v>
      </c>
      <c r="E464" t="s">
        <v>8</v>
      </c>
      <c r="F464" t="s">
        <v>9</v>
      </c>
      <c r="G464" t="s">
        <v>34</v>
      </c>
      <c r="H464" t="s">
        <v>75</v>
      </c>
      <c r="I464">
        <v>2</v>
      </c>
      <c r="J464" s="9">
        <v>3</v>
      </c>
      <c r="K464">
        <f t="shared" si="240"/>
        <v>5</v>
      </c>
      <c r="L464" t="str">
        <f t="shared" si="239"/>
        <v>Away Win</v>
      </c>
      <c r="M464">
        <f t="shared" si="241"/>
        <v>0</v>
      </c>
      <c r="N464">
        <f t="shared" si="242"/>
        <v>1</v>
      </c>
      <c r="O464" s="12" t="b">
        <f t="shared" si="243"/>
        <v>0</v>
      </c>
      <c r="P464" s="12" t="str">
        <f t="shared" si="244"/>
        <v>Fulham Lose</v>
      </c>
      <c r="Q464" s="12" t="b">
        <f t="shared" si="245"/>
        <v>0</v>
      </c>
      <c r="R464" s="12" t="b">
        <f t="shared" si="246"/>
        <v>0</v>
      </c>
      <c r="S464" s="12" t="str">
        <f t="shared" si="247"/>
        <v>Everton Win</v>
      </c>
      <c r="T464" s="12" t="b">
        <f t="shared" si="248"/>
        <v>0</v>
      </c>
    </row>
    <row r="465" spans="1:20">
      <c r="A465" s="5" t="s">
        <v>577</v>
      </c>
      <c r="B465" t="s">
        <v>155</v>
      </c>
      <c r="C465" s="2" t="s">
        <v>40</v>
      </c>
      <c r="D465" s="3">
        <v>44157.583333333299</v>
      </c>
      <c r="E465" t="s">
        <v>37</v>
      </c>
      <c r="F465" t="s">
        <v>38</v>
      </c>
      <c r="G465" t="s">
        <v>24</v>
      </c>
      <c r="H465" t="s">
        <v>35</v>
      </c>
      <c r="I465">
        <v>0</v>
      </c>
      <c r="J465" s="9">
        <v>1</v>
      </c>
      <c r="K465">
        <f t="shared" si="240"/>
        <v>1</v>
      </c>
      <c r="L465" t="str">
        <f t="shared" si="239"/>
        <v>Away Win</v>
      </c>
      <c r="M465">
        <f t="shared" si="241"/>
        <v>0</v>
      </c>
      <c r="N465">
        <f t="shared" si="242"/>
        <v>1</v>
      </c>
      <c r="O465" s="12" t="b">
        <f t="shared" si="243"/>
        <v>0</v>
      </c>
      <c r="P465" s="12" t="str">
        <f t="shared" si="244"/>
        <v>Sheffield Utd Lose</v>
      </c>
      <c r="Q465" s="12" t="b">
        <f t="shared" si="245"/>
        <v>0</v>
      </c>
      <c r="R465" s="12" t="b">
        <f t="shared" si="246"/>
        <v>0</v>
      </c>
      <c r="S465" s="12" t="str">
        <f t="shared" si="247"/>
        <v>West Ham Win</v>
      </c>
      <c r="T465" s="12" t="b">
        <f t="shared" si="248"/>
        <v>0</v>
      </c>
    </row>
    <row r="466" spans="1:20">
      <c r="A466" s="5" t="s">
        <v>577</v>
      </c>
      <c r="B466" t="s">
        <v>156</v>
      </c>
      <c r="C466" s="2" t="s">
        <v>40</v>
      </c>
      <c r="D466" s="3">
        <v>44157.6875</v>
      </c>
      <c r="E466" t="s">
        <v>50</v>
      </c>
      <c r="F466" t="s">
        <v>20</v>
      </c>
      <c r="G466" t="s">
        <v>10</v>
      </c>
      <c r="H466" t="s">
        <v>116</v>
      </c>
      <c r="I466">
        <v>0</v>
      </c>
      <c r="J466" s="9">
        <v>0</v>
      </c>
      <c r="K466">
        <f t="shared" si="240"/>
        <v>0</v>
      </c>
      <c r="L466" t="str">
        <f t="shared" si="239"/>
        <v>Draw</v>
      </c>
      <c r="M466">
        <f t="shared" si="241"/>
        <v>0</v>
      </c>
      <c r="N466">
        <f t="shared" si="242"/>
        <v>0</v>
      </c>
      <c r="O466" s="12" t="b">
        <f t="shared" si="243"/>
        <v>0</v>
      </c>
      <c r="P466" s="12" t="b">
        <f t="shared" si="244"/>
        <v>0</v>
      </c>
      <c r="Q466" s="12" t="str">
        <f t="shared" si="245"/>
        <v>Leeds Draw</v>
      </c>
      <c r="R466" s="12" t="str">
        <f t="shared" si="246"/>
        <v>Arsenal Draw</v>
      </c>
      <c r="S466" s="12" t="b">
        <f t="shared" si="247"/>
        <v>0</v>
      </c>
      <c r="T466" s="12" t="b">
        <f t="shared" si="248"/>
        <v>0</v>
      </c>
    </row>
    <row r="467" spans="1:20">
      <c r="A467" s="5" t="s">
        <v>577</v>
      </c>
      <c r="B467" t="s">
        <v>157</v>
      </c>
      <c r="C467" s="2" t="s">
        <v>40</v>
      </c>
      <c r="D467" s="3">
        <v>44157.802083333299</v>
      </c>
      <c r="E467" t="s">
        <v>18</v>
      </c>
      <c r="F467" t="s">
        <v>19</v>
      </c>
      <c r="G467" t="s">
        <v>30</v>
      </c>
      <c r="H467" t="s">
        <v>158</v>
      </c>
      <c r="I467">
        <v>3</v>
      </c>
      <c r="J467" s="9">
        <v>0</v>
      </c>
      <c r="K467">
        <f t="shared" si="240"/>
        <v>3</v>
      </c>
      <c r="L467" t="str">
        <f t="shared" si="239"/>
        <v>Home Win</v>
      </c>
      <c r="M467">
        <f t="shared" si="241"/>
        <v>1</v>
      </c>
      <c r="N467">
        <f t="shared" si="242"/>
        <v>0</v>
      </c>
      <c r="O467" s="12" t="str">
        <f t="shared" si="243"/>
        <v>Liverpool Win</v>
      </c>
      <c r="P467" s="12" t="b">
        <f t="shared" si="244"/>
        <v>0</v>
      </c>
      <c r="Q467" s="12" t="b">
        <f t="shared" si="245"/>
        <v>0</v>
      </c>
      <c r="R467" s="12" t="b">
        <f t="shared" si="246"/>
        <v>0</v>
      </c>
      <c r="S467" s="12" t="b">
        <f t="shared" si="247"/>
        <v>0</v>
      </c>
      <c r="T467" s="12" t="str">
        <f t="shared" si="248"/>
        <v>Leicester Lose</v>
      </c>
    </row>
    <row r="468" spans="1:20">
      <c r="A468" s="5" t="s">
        <v>577</v>
      </c>
      <c r="B468" t="s">
        <v>159</v>
      </c>
      <c r="C468" s="2" t="s">
        <v>40</v>
      </c>
      <c r="D468" s="3">
        <v>44158.729166666701</v>
      </c>
      <c r="E468" t="s">
        <v>81</v>
      </c>
      <c r="F468" t="s">
        <v>66</v>
      </c>
      <c r="G468" t="s">
        <v>14</v>
      </c>
      <c r="H468" t="s">
        <v>16</v>
      </c>
      <c r="I468">
        <v>1</v>
      </c>
      <c r="J468" s="9">
        <v>0</v>
      </c>
      <c r="K468">
        <f t="shared" si="240"/>
        <v>1</v>
      </c>
      <c r="L468" t="str">
        <f t="shared" si="239"/>
        <v>Home Win</v>
      </c>
      <c r="M468">
        <f t="shared" si="241"/>
        <v>1</v>
      </c>
      <c r="N468">
        <f t="shared" si="242"/>
        <v>0</v>
      </c>
      <c r="O468" s="12" t="str">
        <f t="shared" si="243"/>
        <v>Burnley Win</v>
      </c>
      <c r="P468" s="12" t="b">
        <f t="shared" si="244"/>
        <v>0</v>
      </c>
      <c r="Q468" s="12" t="b">
        <f t="shared" si="245"/>
        <v>0</v>
      </c>
      <c r="R468" s="12" t="b">
        <f t="shared" si="246"/>
        <v>0</v>
      </c>
      <c r="S468" s="12" t="b">
        <f t="shared" si="247"/>
        <v>0</v>
      </c>
      <c r="T468" s="12" t="str">
        <f t="shared" si="248"/>
        <v>Crystal Palace Lose</v>
      </c>
    </row>
    <row r="469" spans="1:20">
      <c r="A469" s="5" t="s">
        <v>577</v>
      </c>
      <c r="B469" t="s">
        <v>160</v>
      </c>
      <c r="C469" s="2" t="s">
        <v>40</v>
      </c>
      <c r="D469" s="3">
        <v>44158.833333333299</v>
      </c>
      <c r="E469" t="s">
        <v>72</v>
      </c>
      <c r="F469" t="s">
        <v>39</v>
      </c>
      <c r="G469" t="s">
        <v>15</v>
      </c>
      <c r="H469" t="s">
        <v>84</v>
      </c>
      <c r="I469">
        <v>1</v>
      </c>
      <c r="J469" s="9">
        <v>1</v>
      </c>
      <c r="K469">
        <f t="shared" si="240"/>
        <v>2</v>
      </c>
      <c r="L469" t="str">
        <f t="shared" si="239"/>
        <v>Draw</v>
      </c>
      <c r="M469">
        <f t="shared" si="241"/>
        <v>0</v>
      </c>
      <c r="N469">
        <f t="shared" si="242"/>
        <v>0</v>
      </c>
      <c r="O469" s="12" t="b">
        <f t="shared" si="243"/>
        <v>0</v>
      </c>
      <c r="P469" s="12" t="b">
        <f t="shared" si="244"/>
        <v>0</v>
      </c>
      <c r="Q469" s="12" t="str">
        <f t="shared" si="245"/>
        <v>Wolves Draw</v>
      </c>
      <c r="R469" s="12" t="str">
        <f t="shared" si="246"/>
        <v>Southampton Draw</v>
      </c>
      <c r="S469" s="12" t="b">
        <f t="shared" si="247"/>
        <v>0</v>
      </c>
      <c r="T469" s="12" t="b">
        <f t="shared" si="248"/>
        <v>0</v>
      </c>
    </row>
    <row r="470" spans="1:20">
      <c r="A470" s="5" t="s">
        <v>577</v>
      </c>
      <c r="B470" t="s">
        <v>161</v>
      </c>
      <c r="C470" s="2" t="s">
        <v>36</v>
      </c>
      <c r="D470" s="3">
        <v>44162.833333333299</v>
      </c>
      <c r="E470" t="s">
        <v>13</v>
      </c>
      <c r="F470" t="s">
        <v>14</v>
      </c>
      <c r="G470" t="s">
        <v>25</v>
      </c>
      <c r="H470" t="s">
        <v>26</v>
      </c>
      <c r="I470">
        <v>0</v>
      </c>
      <c r="J470" s="9">
        <v>2</v>
      </c>
      <c r="K470">
        <f t="shared" si="240"/>
        <v>2</v>
      </c>
      <c r="L470" t="str">
        <f t="shared" si="239"/>
        <v>Away Win</v>
      </c>
      <c r="M470">
        <f t="shared" si="241"/>
        <v>0</v>
      </c>
      <c r="N470">
        <f t="shared" si="242"/>
        <v>1</v>
      </c>
      <c r="O470" s="12" t="b">
        <f t="shared" si="243"/>
        <v>0</v>
      </c>
      <c r="P470" s="12" t="str">
        <f t="shared" si="244"/>
        <v>Crystal Palace Lose</v>
      </c>
      <c r="Q470" s="12" t="b">
        <f t="shared" si="245"/>
        <v>0</v>
      </c>
      <c r="R470" s="12" t="b">
        <f t="shared" si="246"/>
        <v>0</v>
      </c>
      <c r="S470" s="12" t="str">
        <f t="shared" si="247"/>
        <v>Newcastle Win</v>
      </c>
      <c r="T470" s="12" t="b">
        <f t="shared" si="248"/>
        <v>0</v>
      </c>
    </row>
    <row r="471" spans="1:20">
      <c r="A471" s="5" t="s">
        <v>577</v>
      </c>
      <c r="B471" t="s">
        <v>162</v>
      </c>
      <c r="C471" s="2" t="s">
        <v>36</v>
      </c>
      <c r="D471" s="3">
        <v>44163.520833333299</v>
      </c>
      <c r="E471" t="s">
        <v>41</v>
      </c>
      <c r="F471" t="s">
        <v>42</v>
      </c>
      <c r="G471" t="s">
        <v>19</v>
      </c>
      <c r="H471" t="s">
        <v>84</v>
      </c>
      <c r="I471">
        <v>1</v>
      </c>
      <c r="J471" s="9">
        <v>1</v>
      </c>
      <c r="K471">
        <f t="shared" si="240"/>
        <v>2</v>
      </c>
      <c r="L471" t="str">
        <f t="shared" si="239"/>
        <v>Draw</v>
      </c>
      <c r="M471">
        <f t="shared" si="241"/>
        <v>0</v>
      </c>
      <c r="N471">
        <f t="shared" si="242"/>
        <v>0</v>
      </c>
      <c r="O471" s="12" t="b">
        <f t="shared" si="243"/>
        <v>0</v>
      </c>
      <c r="P471" s="12" t="b">
        <f t="shared" si="244"/>
        <v>0</v>
      </c>
      <c r="Q471" s="12" t="str">
        <f t="shared" si="245"/>
        <v>Brighton Draw</v>
      </c>
      <c r="R471" s="12" t="str">
        <f t="shared" si="246"/>
        <v>Liverpool Draw</v>
      </c>
      <c r="S471" s="12" t="b">
        <f t="shared" si="247"/>
        <v>0</v>
      </c>
      <c r="T471" s="12" t="b">
        <f t="shared" si="248"/>
        <v>0</v>
      </c>
    </row>
    <row r="472" spans="1:20">
      <c r="A472" s="5" t="s">
        <v>577</v>
      </c>
      <c r="B472" t="s">
        <v>163</v>
      </c>
      <c r="C472" s="2" t="s">
        <v>36</v>
      </c>
      <c r="D472" s="3">
        <v>44163.625</v>
      </c>
      <c r="E472" t="s">
        <v>86</v>
      </c>
      <c r="F472" t="s">
        <v>73</v>
      </c>
      <c r="G472" t="s">
        <v>66</v>
      </c>
      <c r="H472" t="s">
        <v>164</v>
      </c>
      <c r="I472">
        <v>5</v>
      </c>
      <c r="J472" s="9">
        <v>0</v>
      </c>
      <c r="K472">
        <f t="shared" si="240"/>
        <v>5</v>
      </c>
      <c r="L472" t="str">
        <f t="shared" si="239"/>
        <v>Home Win</v>
      </c>
      <c r="M472">
        <f t="shared" si="241"/>
        <v>1</v>
      </c>
      <c r="N472">
        <f t="shared" si="242"/>
        <v>0</v>
      </c>
      <c r="O472" s="12" t="str">
        <f t="shared" si="243"/>
        <v>Man City Win</v>
      </c>
      <c r="P472" s="12" t="b">
        <f t="shared" si="244"/>
        <v>0</v>
      </c>
      <c r="Q472" s="12" t="b">
        <f t="shared" si="245"/>
        <v>0</v>
      </c>
      <c r="R472" s="12" t="b">
        <f t="shared" si="246"/>
        <v>0</v>
      </c>
      <c r="S472" s="12" t="b">
        <f t="shared" si="247"/>
        <v>0</v>
      </c>
      <c r="T472" s="12" t="str">
        <f t="shared" si="248"/>
        <v>Burnley Lose</v>
      </c>
    </row>
    <row r="473" spans="1:20">
      <c r="A473" s="5" t="s">
        <v>577</v>
      </c>
      <c r="B473" t="s">
        <v>165</v>
      </c>
      <c r="C473" s="2" t="s">
        <v>36</v>
      </c>
      <c r="D473" s="3">
        <v>44163.729166666701</v>
      </c>
      <c r="E473" t="s">
        <v>47</v>
      </c>
      <c r="F473" t="s">
        <v>34</v>
      </c>
      <c r="G473" t="s">
        <v>20</v>
      </c>
      <c r="H473" t="s">
        <v>35</v>
      </c>
      <c r="I473">
        <v>0</v>
      </c>
      <c r="J473" s="9">
        <v>1</v>
      </c>
      <c r="K473">
        <f t="shared" si="240"/>
        <v>1</v>
      </c>
      <c r="L473" t="str">
        <f t="shared" si="239"/>
        <v>Away Win</v>
      </c>
      <c r="M473">
        <f t="shared" si="241"/>
        <v>0</v>
      </c>
      <c r="N473">
        <f t="shared" si="242"/>
        <v>1</v>
      </c>
      <c r="O473" s="12" t="b">
        <f t="shared" si="243"/>
        <v>0</v>
      </c>
      <c r="P473" s="12" t="str">
        <f t="shared" si="244"/>
        <v>Everton Lose</v>
      </c>
      <c r="Q473" s="12" t="b">
        <f t="shared" si="245"/>
        <v>0</v>
      </c>
      <c r="R473" s="12" t="b">
        <f t="shared" si="246"/>
        <v>0</v>
      </c>
      <c r="S473" s="12" t="str">
        <f t="shared" si="247"/>
        <v>Leeds Win</v>
      </c>
      <c r="T473" s="12" t="b">
        <f t="shared" si="248"/>
        <v>0</v>
      </c>
    </row>
    <row r="474" spans="1:20">
      <c r="A474" s="5" t="s">
        <v>577</v>
      </c>
      <c r="B474" t="s">
        <v>166</v>
      </c>
      <c r="C474" s="2" t="s">
        <v>36</v>
      </c>
      <c r="D474" s="3">
        <v>44163.833333333299</v>
      </c>
      <c r="E474" t="s">
        <v>28</v>
      </c>
      <c r="F474" t="s">
        <v>29</v>
      </c>
      <c r="G474" t="s">
        <v>38</v>
      </c>
      <c r="H474" t="s">
        <v>16</v>
      </c>
      <c r="I474">
        <v>1</v>
      </c>
      <c r="J474" s="9">
        <v>0</v>
      </c>
      <c r="K474">
        <f t="shared" si="240"/>
        <v>1</v>
      </c>
      <c r="L474" t="str">
        <f t="shared" si="239"/>
        <v>Home Win</v>
      </c>
      <c r="M474">
        <f t="shared" si="241"/>
        <v>1</v>
      </c>
      <c r="N474">
        <f t="shared" si="242"/>
        <v>0</v>
      </c>
      <c r="O474" s="12" t="str">
        <f t="shared" si="243"/>
        <v>West Brom Win</v>
      </c>
      <c r="P474" s="12" t="b">
        <f t="shared" si="244"/>
        <v>0</v>
      </c>
      <c r="Q474" s="12" t="b">
        <f t="shared" si="245"/>
        <v>0</v>
      </c>
      <c r="R474" s="12" t="b">
        <f t="shared" si="246"/>
        <v>0</v>
      </c>
      <c r="S474" s="12" t="b">
        <f t="shared" si="247"/>
        <v>0</v>
      </c>
      <c r="T474" s="12" t="str">
        <f t="shared" si="248"/>
        <v>Sheffield Utd Lose</v>
      </c>
    </row>
    <row r="475" spans="1:20">
      <c r="A475" s="5" t="s">
        <v>577</v>
      </c>
      <c r="B475" t="s">
        <v>167</v>
      </c>
      <c r="C475" s="2" t="s">
        <v>36</v>
      </c>
      <c r="D475" s="3">
        <v>44164.583333333299</v>
      </c>
      <c r="E475" t="s">
        <v>58</v>
      </c>
      <c r="F475" t="s">
        <v>15</v>
      </c>
      <c r="G475" t="s">
        <v>53</v>
      </c>
      <c r="H475" t="s">
        <v>75</v>
      </c>
      <c r="I475">
        <v>2</v>
      </c>
      <c r="J475" s="9">
        <v>3</v>
      </c>
      <c r="K475">
        <f t="shared" si="240"/>
        <v>5</v>
      </c>
      <c r="L475" t="str">
        <f t="shared" si="239"/>
        <v>Away Win</v>
      </c>
      <c r="M475">
        <f t="shared" si="241"/>
        <v>0</v>
      </c>
      <c r="N475">
        <f t="shared" si="242"/>
        <v>1</v>
      </c>
      <c r="O475" s="12" t="b">
        <f t="shared" si="243"/>
        <v>0</v>
      </c>
      <c r="P475" s="12" t="str">
        <f t="shared" si="244"/>
        <v>Southampton Lose</v>
      </c>
      <c r="Q475" s="12" t="b">
        <f t="shared" si="245"/>
        <v>0</v>
      </c>
      <c r="R475" s="12" t="b">
        <f t="shared" si="246"/>
        <v>0</v>
      </c>
      <c r="S475" s="12" t="str">
        <f t="shared" si="247"/>
        <v>Man Utd Win</v>
      </c>
      <c r="T475" s="12" t="b">
        <f t="shared" si="248"/>
        <v>0</v>
      </c>
    </row>
    <row r="476" spans="1:20">
      <c r="A476" s="5" t="s">
        <v>577</v>
      </c>
      <c r="B476" t="s">
        <v>168</v>
      </c>
      <c r="C476" s="2" t="s">
        <v>36</v>
      </c>
      <c r="D476" s="3">
        <v>44164.6875</v>
      </c>
      <c r="E476" t="s">
        <v>63</v>
      </c>
      <c r="F476" t="s">
        <v>43</v>
      </c>
      <c r="G476" t="s">
        <v>33</v>
      </c>
      <c r="H476" t="s">
        <v>116</v>
      </c>
      <c r="I476">
        <v>0</v>
      </c>
      <c r="J476" s="9">
        <v>0</v>
      </c>
      <c r="K476">
        <f t="shared" si="240"/>
        <v>0</v>
      </c>
      <c r="L476" t="str">
        <f t="shared" si="239"/>
        <v>Draw</v>
      </c>
      <c r="M476">
        <f t="shared" si="241"/>
        <v>0</v>
      </c>
      <c r="N476">
        <f t="shared" si="242"/>
        <v>0</v>
      </c>
      <c r="O476" s="12" t="b">
        <f t="shared" si="243"/>
        <v>0</v>
      </c>
      <c r="P476" s="12" t="b">
        <f t="shared" si="244"/>
        <v>0</v>
      </c>
      <c r="Q476" s="12" t="str">
        <f t="shared" si="245"/>
        <v>Chelsea Draw</v>
      </c>
      <c r="R476" s="12" t="str">
        <f t="shared" si="246"/>
        <v>Spurs Draw</v>
      </c>
      <c r="S476" s="12" t="b">
        <f t="shared" si="247"/>
        <v>0</v>
      </c>
      <c r="T476" s="12" t="b">
        <f t="shared" si="248"/>
        <v>0</v>
      </c>
    </row>
    <row r="477" spans="1:20">
      <c r="A477" s="5" t="s">
        <v>577</v>
      </c>
      <c r="B477" t="s">
        <v>169</v>
      </c>
      <c r="C477" s="2" t="s">
        <v>36</v>
      </c>
      <c r="D477" s="3">
        <v>44164.802083333299</v>
      </c>
      <c r="E477" t="s">
        <v>55</v>
      </c>
      <c r="F477" t="s">
        <v>10</v>
      </c>
      <c r="G477" t="s">
        <v>39</v>
      </c>
      <c r="H477" t="s">
        <v>77</v>
      </c>
      <c r="I477">
        <v>1</v>
      </c>
      <c r="J477" s="9">
        <v>2</v>
      </c>
      <c r="K477">
        <f t="shared" si="240"/>
        <v>3</v>
      </c>
      <c r="L477" t="str">
        <f t="shared" si="239"/>
        <v>Away Win</v>
      </c>
      <c r="M477">
        <f t="shared" si="241"/>
        <v>0</v>
      </c>
      <c r="N477">
        <f t="shared" si="242"/>
        <v>1</v>
      </c>
      <c r="O477" s="12" t="b">
        <f t="shared" si="243"/>
        <v>0</v>
      </c>
      <c r="P477" s="12" t="str">
        <f t="shared" si="244"/>
        <v>Arsenal Lose</v>
      </c>
      <c r="Q477" s="12" t="b">
        <f t="shared" si="245"/>
        <v>0</v>
      </c>
      <c r="R477" s="12" t="b">
        <f t="shared" si="246"/>
        <v>0</v>
      </c>
      <c r="S477" s="12" t="str">
        <f t="shared" si="247"/>
        <v>Wolves Win</v>
      </c>
      <c r="T477" s="12" t="b">
        <f t="shared" si="248"/>
        <v>0</v>
      </c>
    </row>
    <row r="478" spans="1:20">
      <c r="A478" s="5" t="s">
        <v>577</v>
      </c>
      <c r="B478" t="s">
        <v>170</v>
      </c>
      <c r="C478" s="2" t="s">
        <v>36</v>
      </c>
      <c r="D478" s="3">
        <v>44165.729166666701</v>
      </c>
      <c r="E478" t="s">
        <v>65</v>
      </c>
      <c r="F478" t="s">
        <v>30</v>
      </c>
      <c r="G478" t="s">
        <v>9</v>
      </c>
      <c r="H478" t="s">
        <v>77</v>
      </c>
      <c r="I478">
        <v>1</v>
      </c>
      <c r="J478" s="9">
        <v>2</v>
      </c>
      <c r="K478">
        <f t="shared" si="240"/>
        <v>3</v>
      </c>
      <c r="L478" t="str">
        <f t="shared" si="239"/>
        <v>Away Win</v>
      </c>
      <c r="M478">
        <f t="shared" si="241"/>
        <v>0</v>
      </c>
      <c r="N478">
        <f t="shared" si="242"/>
        <v>1</v>
      </c>
      <c r="O478" s="12" t="b">
        <f t="shared" si="243"/>
        <v>0</v>
      </c>
      <c r="P478" s="12" t="str">
        <f t="shared" si="244"/>
        <v>Leicester Lose</v>
      </c>
      <c r="Q478" s="12" t="b">
        <f t="shared" si="245"/>
        <v>0</v>
      </c>
      <c r="R478" s="12" t="b">
        <f t="shared" si="246"/>
        <v>0</v>
      </c>
      <c r="S478" s="12" t="str">
        <f t="shared" si="247"/>
        <v>Fulham Win</v>
      </c>
      <c r="T478" s="12" t="b">
        <f t="shared" si="248"/>
        <v>0</v>
      </c>
    </row>
    <row r="479" spans="1:20">
      <c r="A479" s="5" t="s">
        <v>577</v>
      </c>
      <c r="B479" t="s">
        <v>171</v>
      </c>
      <c r="C479" s="2" t="s">
        <v>36</v>
      </c>
      <c r="D479" s="3">
        <v>44165.833333333299</v>
      </c>
      <c r="E479" t="s">
        <v>23</v>
      </c>
      <c r="F479" t="s">
        <v>24</v>
      </c>
      <c r="G479" t="s">
        <v>70</v>
      </c>
      <c r="H479" t="s">
        <v>56</v>
      </c>
      <c r="I479">
        <v>2</v>
      </c>
      <c r="J479" s="9">
        <v>1</v>
      </c>
      <c r="K479">
        <f t="shared" si="240"/>
        <v>3</v>
      </c>
      <c r="L479" t="str">
        <f t="shared" si="239"/>
        <v>Home Win</v>
      </c>
      <c r="M479">
        <f t="shared" si="241"/>
        <v>1</v>
      </c>
      <c r="N479">
        <f t="shared" si="242"/>
        <v>0</v>
      </c>
      <c r="O479" s="12" t="str">
        <f t="shared" si="243"/>
        <v>West Ham Win</v>
      </c>
      <c r="P479" s="12" t="b">
        <f t="shared" si="244"/>
        <v>0</v>
      </c>
      <c r="Q479" s="12" t="b">
        <f t="shared" si="245"/>
        <v>0</v>
      </c>
      <c r="R479" s="12" t="b">
        <f t="shared" si="246"/>
        <v>0</v>
      </c>
      <c r="S479" s="12" t="b">
        <f t="shared" si="247"/>
        <v>0</v>
      </c>
      <c r="T479" s="12" t="str">
        <f t="shared" si="248"/>
        <v>Aston Villa Lose</v>
      </c>
    </row>
    <row r="480" spans="1:20">
      <c r="A480" s="5" t="s">
        <v>577</v>
      </c>
      <c r="B480" t="s">
        <v>172</v>
      </c>
      <c r="C480" s="2" t="s">
        <v>54</v>
      </c>
      <c r="D480" s="3">
        <v>44170.520833333299</v>
      </c>
      <c r="E480" t="s">
        <v>81</v>
      </c>
      <c r="F480" t="s">
        <v>66</v>
      </c>
      <c r="G480" t="s">
        <v>34</v>
      </c>
      <c r="H480" t="s">
        <v>84</v>
      </c>
      <c r="I480">
        <v>1</v>
      </c>
      <c r="J480" s="9">
        <v>1</v>
      </c>
      <c r="K480">
        <f t="shared" si="240"/>
        <v>2</v>
      </c>
      <c r="L480" t="str">
        <f t="shared" si="239"/>
        <v>Draw</v>
      </c>
      <c r="M480">
        <f t="shared" si="241"/>
        <v>0</v>
      </c>
      <c r="N480">
        <f t="shared" si="242"/>
        <v>0</v>
      </c>
      <c r="O480" s="12" t="b">
        <f t="shared" si="243"/>
        <v>0</v>
      </c>
      <c r="P480" s="12" t="b">
        <f t="shared" si="244"/>
        <v>0</v>
      </c>
      <c r="Q480" s="12" t="str">
        <f t="shared" si="245"/>
        <v>Burnley Draw</v>
      </c>
      <c r="R480" s="12" t="str">
        <f t="shared" si="246"/>
        <v>Everton Draw</v>
      </c>
      <c r="S480" s="12" t="b">
        <f t="shared" si="247"/>
        <v>0</v>
      </c>
      <c r="T480" s="12" t="b">
        <f t="shared" si="248"/>
        <v>0</v>
      </c>
    </row>
    <row r="481" spans="1:20">
      <c r="A481" s="5" t="s">
        <v>577</v>
      </c>
      <c r="B481" t="s">
        <v>173</v>
      </c>
      <c r="C481" s="2" t="s">
        <v>54</v>
      </c>
      <c r="D481" s="3">
        <v>44170.625</v>
      </c>
      <c r="E481" t="s">
        <v>86</v>
      </c>
      <c r="F481" t="s">
        <v>73</v>
      </c>
      <c r="G481" t="s">
        <v>9</v>
      </c>
      <c r="H481" t="s">
        <v>98</v>
      </c>
      <c r="I481">
        <v>2</v>
      </c>
      <c r="J481" s="9">
        <v>0</v>
      </c>
      <c r="K481">
        <f t="shared" si="240"/>
        <v>2</v>
      </c>
      <c r="L481" t="str">
        <f t="shared" si="239"/>
        <v>Home Win</v>
      </c>
      <c r="M481">
        <f t="shared" si="241"/>
        <v>1</v>
      </c>
      <c r="N481">
        <f t="shared" si="242"/>
        <v>0</v>
      </c>
      <c r="O481" s="12" t="str">
        <f t="shared" si="243"/>
        <v>Man City Win</v>
      </c>
      <c r="P481" s="12" t="b">
        <f t="shared" si="244"/>
        <v>0</v>
      </c>
      <c r="Q481" s="12" t="b">
        <f t="shared" si="245"/>
        <v>0</v>
      </c>
      <c r="R481" s="12" t="b">
        <f t="shared" si="246"/>
        <v>0</v>
      </c>
      <c r="S481" s="12" t="b">
        <f t="shared" si="247"/>
        <v>0</v>
      </c>
      <c r="T481" s="12" t="str">
        <f t="shared" si="248"/>
        <v>Fulham Lose</v>
      </c>
    </row>
    <row r="482" spans="1:20">
      <c r="A482" s="5" t="s">
        <v>577</v>
      </c>
      <c r="B482" t="s">
        <v>174</v>
      </c>
      <c r="C482" s="2" t="s">
        <v>54</v>
      </c>
      <c r="D482" s="3">
        <v>44170.729166666701</v>
      </c>
      <c r="E482" t="s">
        <v>23</v>
      </c>
      <c r="F482" t="s">
        <v>24</v>
      </c>
      <c r="G482" t="s">
        <v>53</v>
      </c>
      <c r="H482" t="s">
        <v>44</v>
      </c>
      <c r="I482">
        <v>1</v>
      </c>
      <c r="J482" s="9">
        <v>3</v>
      </c>
      <c r="K482">
        <f t="shared" si="240"/>
        <v>4</v>
      </c>
      <c r="L482" t="str">
        <f t="shared" si="239"/>
        <v>Away Win</v>
      </c>
      <c r="M482">
        <f t="shared" si="241"/>
        <v>0</v>
      </c>
      <c r="N482">
        <f t="shared" si="242"/>
        <v>1</v>
      </c>
      <c r="O482" s="12" t="b">
        <f t="shared" si="243"/>
        <v>0</v>
      </c>
      <c r="P482" s="12" t="str">
        <f t="shared" si="244"/>
        <v>West Ham Lose</v>
      </c>
      <c r="Q482" s="12" t="b">
        <f t="shared" si="245"/>
        <v>0</v>
      </c>
      <c r="R482" s="12" t="b">
        <f t="shared" si="246"/>
        <v>0</v>
      </c>
      <c r="S482" s="12" t="str">
        <f t="shared" si="247"/>
        <v>Man Utd Win</v>
      </c>
      <c r="T482" s="12" t="b">
        <f t="shared" si="248"/>
        <v>0</v>
      </c>
    </row>
    <row r="483" spans="1:20">
      <c r="A483" s="5" t="s">
        <v>577</v>
      </c>
      <c r="B483" t="s">
        <v>175</v>
      </c>
      <c r="C483" s="2" t="s">
        <v>54</v>
      </c>
      <c r="D483" s="3">
        <v>44170.833333333299</v>
      </c>
      <c r="E483" t="s">
        <v>63</v>
      </c>
      <c r="F483" t="s">
        <v>43</v>
      </c>
      <c r="G483" t="s">
        <v>20</v>
      </c>
      <c r="H483" t="s">
        <v>91</v>
      </c>
      <c r="I483">
        <v>3</v>
      </c>
      <c r="J483" s="9">
        <v>1</v>
      </c>
      <c r="K483">
        <f t="shared" si="240"/>
        <v>4</v>
      </c>
      <c r="L483" t="str">
        <f t="shared" si="239"/>
        <v>Home Win</v>
      </c>
      <c r="M483">
        <f t="shared" si="241"/>
        <v>1</v>
      </c>
      <c r="N483">
        <f t="shared" si="242"/>
        <v>0</v>
      </c>
      <c r="O483" s="12" t="str">
        <f t="shared" si="243"/>
        <v>Chelsea Win</v>
      </c>
      <c r="P483" s="12" t="b">
        <f t="shared" si="244"/>
        <v>0</v>
      </c>
      <c r="Q483" s="12" t="b">
        <f t="shared" si="245"/>
        <v>0</v>
      </c>
      <c r="R483" s="12" t="b">
        <f t="shared" si="246"/>
        <v>0</v>
      </c>
      <c r="S483" s="12" t="b">
        <f t="shared" si="247"/>
        <v>0</v>
      </c>
      <c r="T483" s="12" t="str">
        <f t="shared" si="248"/>
        <v>Leeds Lose</v>
      </c>
    </row>
    <row r="484" spans="1:20">
      <c r="A484" s="5" t="s">
        <v>577</v>
      </c>
      <c r="B484" t="s">
        <v>176</v>
      </c>
      <c r="C484" s="2" t="s">
        <v>54</v>
      </c>
      <c r="D484" s="3">
        <v>44171.5</v>
      </c>
      <c r="E484" t="s">
        <v>28</v>
      </c>
      <c r="F484" t="s">
        <v>29</v>
      </c>
      <c r="G484" t="s">
        <v>14</v>
      </c>
      <c r="H484" t="s">
        <v>177</v>
      </c>
      <c r="I484">
        <v>1</v>
      </c>
      <c r="J484" s="9">
        <v>5</v>
      </c>
      <c r="K484">
        <f t="shared" si="240"/>
        <v>6</v>
      </c>
      <c r="L484" t="str">
        <f t="shared" si="239"/>
        <v>Away Win</v>
      </c>
      <c r="M484">
        <f t="shared" si="241"/>
        <v>0</v>
      </c>
      <c r="N484">
        <f t="shared" si="242"/>
        <v>1</v>
      </c>
      <c r="O484" s="12" t="b">
        <f t="shared" si="243"/>
        <v>0</v>
      </c>
      <c r="P484" s="12" t="str">
        <f t="shared" si="244"/>
        <v>West Brom Lose</v>
      </c>
      <c r="Q484" s="12" t="b">
        <f t="shared" si="245"/>
        <v>0</v>
      </c>
      <c r="R484" s="12" t="b">
        <f t="shared" si="246"/>
        <v>0</v>
      </c>
      <c r="S484" s="12" t="str">
        <f t="shared" si="247"/>
        <v>Crystal Palace Win</v>
      </c>
      <c r="T484" s="12" t="b">
        <f t="shared" si="248"/>
        <v>0</v>
      </c>
    </row>
    <row r="485" spans="1:20">
      <c r="A485" s="5" t="s">
        <v>577</v>
      </c>
      <c r="B485" t="s">
        <v>178</v>
      </c>
      <c r="C485" s="2" t="s">
        <v>54</v>
      </c>
      <c r="D485" s="3">
        <v>44171.59375</v>
      </c>
      <c r="E485" t="s">
        <v>37</v>
      </c>
      <c r="F485" t="s">
        <v>38</v>
      </c>
      <c r="G485" t="s">
        <v>30</v>
      </c>
      <c r="H485" t="s">
        <v>77</v>
      </c>
      <c r="I485">
        <v>1</v>
      </c>
      <c r="J485" s="9">
        <v>2</v>
      </c>
      <c r="K485">
        <f t="shared" si="240"/>
        <v>3</v>
      </c>
      <c r="L485" t="str">
        <f t="shared" si="239"/>
        <v>Away Win</v>
      </c>
      <c r="M485">
        <f t="shared" si="241"/>
        <v>0</v>
      </c>
      <c r="N485">
        <f t="shared" si="242"/>
        <v>1</v>
      </c>
      <c r="O485" s="12" t="b">
        <f t="shared" si="243"/>
        <v>0</v>
      </c>
      <c r="P485" s="12" t="str">
        <f t="shared" si="244"/>
        <v>Sheffield Utd Lose</v>
      </c>
      <c r="Q485" s="12" t="b">
        <f t="shared" si="245"/>
        <v>0</v>
      </c>
      <c r="R485" s="12" t="b">
        <f t="shared" si="246"/>
        <v>0</v>
      </c>
      <c r="S485" s="12" t="str">
        <f t="shared" si="247"/>
        <v>Leicester Win</v>
      </c>
      <c r="T485" s="12" t="b">
        <f t="shared" si="248"/>
        <v>0</v>
      </c>
    </row>
    <row r="486" spans="1:20">
      <c r="A486" s="5" t="s">
        <v>577</v>
      </c>
      <c r="B486" t="s">
        <v>179</v>
      </c>
      <c r="C486" s="2" t="s">
        <v>54</v>
      </c>
      <c r="D486" s="3">
        <v>44171.6875</v>
      </c>
      <c r="E486" t="s">
        <v>32</v>
      </c>
      <c r="F486" t="s">
        <v>33</v>
      </c>
      <c r="G486" t="s">
        <v>10</v>
      </c>
      <c r="H486" t="s">
        <v>98</v>
      </c>
      <c r="I486">
        <v>2</v>
      </c>
      <c r="J486" s="9">
        <v>0</v>
      </c>
      <c r="K486">
        <f t="shared" si="240"/>
        <v>2</v>
      </c>
      <c r="L486" t="str">
        <f t="shared" si="239"/>
        <v>Home Win</v>
      </c>
      <c r="M486">
        <f t="shared" si="241"/>
        <v>1</v>
      </c>
      <c r="N486">
        <f t="shared" si="242"/>
        <v>0</v>
      </c>
      <c r="O486" s="12" t="str">
        <f t="shared" si="243"/>
        <v>Spurs Win</v>
      </c>
      <c r="P486" s="12" t="b">
        <f t="shared" si="244"/>
        <v>0</v>
      </c>
      <c r="Q486" s="12" t="b">
        <f t="shared" si="245"/>
        <v>0</v>
      </c>
      <c r="R486" s="12" t="b">
        <f t="shared" si="246"/>
        <v>0</v>
      </c>
      <c r="S486" s="12" t="b">
        <f t="shared" si="247"/>
        <v>0</v>
      </c>
      <c r="T486" s="12" t="str">
        <f t="shared" si="248"/>
        <v>Arsenal Lose</v>
      </c>
    </row>
    <row r="487" spans="1:20">
      <c r="A487" s="5" t="s">
        <v>577</v>
      </c>
      <c r="B487" t="s">
        <v>180</v>
      </c>
      <c r="C487" s="2" t="s">
        <v>54</v>
      </c>
      <c r="D487" s="3">
        <v>44171.802083333299</v>
      </c>
      <c r="E487" t="s">
        <v>18</v>
      </c>
      <c r="F487" t="s">
        <v>19</v>
      </c>
      <c r="G487" t="s">
        <v>39</v>
      </c>
      <c r="H487" t="s">
        <v>88</v>
      </c>
      <c r="I487">
        <v>4</v>
      </c>
      <c r="J487" s="9">
        <v>0</v>
      </c>
      <c r="K487">
        <f t="shared" si="240"/>
        <v>4</v>
      </c>
      <c r="L487" t="str">
        <f t="shared" si="239"/>
        <v>Home Win</v>
      </c>
      <c r="M487">
        <f t="shared" si="241"/>
        <v>1</v>
      </c>
      <c r="N487">
        <f t="shared" si="242"/>
        <v>0</v>
      </c>
      <c r="O487" s="12" t="str">
        <f t="shared" si="243"/>
        <v>Liverpool Win</v>
      </c>
      <c r="P487" s="12" t="b">
        <f t="shared" si="244"/>
        <v>0</v>
      </c>
      <c r="Q487" s="12" t="b">
        <f t="shared" si="245"/>
        <v>0</v>
      </c>
      <c r="R487" s="12" t="b">
        <f t="shared" si="246"/>
        <v>0</v>
      </c>
      <c r="S487" s="12" t="b">
        <f t="shared" si="247"/>
        <v>0</v>
      </c>
      <c r="T487" s="12" t="str">
        <f t="shared" si="248"/>
        <v>Wolves Lose</v>
      </c>
    </row>
    <row r="488" spans="1:20">
      <c r="A488" s="5" t="s">
        <v>577</v>
      </c>
      <c r="B488" t="s">
        <v>181</v>
      </c>
      <c r="C488" s="2" t="s">
        <v>54</v>
      </c>
      <c r="D488" s="3">
        <v>44172.833333333299</v>
      </c>
      <c r="E488" t="s">
        <v>41</v>
      </c>
      <c r="F488" t="s">
        <v>42</v>
      </c>
      <c r="G488" t="s">
        <v>15</v>
      </c>
      <c r="H488" t="s">
        <v>77</v>
      </c>
      <c r="I488">
        <v>1</v>
      </c>
      <c r="J488" s="9">
        <v>2</v>
      </c>
      <c r="K488">
        <f t="shared" si="240"/>
        <v>3</v>
      </c>
      <c r="L488" t="str">
        <f t="shared" si="239"/>
        <v>Away Win</v>
      </c>
      <c r="M488">
        <f t="shared" si="241"/>
        <v>0</v>
      </c>
      <c r="N488">
        <f t="shared" si="242"/>
        <v>1</v>
      </c>
      <c r="O488" s="12" t="b">
        <f t="shared" si="243"/>
        <v>0</v>
      </c>
      <c r="P488" s="12" t="str">
        <f t="shared" si="244"/>
        <v>Brighton Lose</v>
      </c>
      <c r="Q488" s="12" t="b">
        <f t="shared" si="245"/>
        <v>0</v>
      </c>
      <c r="R488" s="12" t="b">
        <f t="shared" si="246"/>
        <v>0</v>
      </c>
      <c r="S488" s="12" t="str">
        <f t="shared" si="247"/>
        <v>Southampton Win</v>
      </c>
      <c r="T488" s="12" t="b">
        <f t="shared" si="248"/>
        <v>0</v>
      </c>
    </row>
    <row r="489" spans="1:20">
      <c r="A489" s="5" t="s">
        <v>577</v>
      </c>
      <c r="B489" t="s">
        <v>182</v>
      </c>
      <c r="C489" s="2" t="s">
        <v>68</v>
      </c>
      <c r="D489" s="3">
        <v>44176.833333333299</v>
      </c>
      <c r="E489" t="s">
        <v>50</v>
      </c>
      <c r="F489" t="s">
        <v>20</v>
      </c>
      <c r="G489" t="s">
        <v>24</v>
      </c>
      <c r="H489" t="s">
        <v>77</v>
      </c>
      <c r="I489">
        <v>1</v>
      </c>
      <c r="J489" s="9">
        <v>2</v>
      </c>
      <c r="K489">
        <f t="shared" si="240"/>
        <v>3</v>
      </c>
      <c r="L489" t="str">
        <f t="shared" si="239"/>
        <v>Away Win</v>
      </c>
      <c r="M489">
        <f t="shared" si="241"/>
        <v>0</v>
      </c>
      <c r="N489">
        <f t="shared" si="242"/>
        <v>1</v>
      </c>
      <c r="O489" s="12" t="b">
        <f t="shared" si="243"/>
        <v>0</v>
      </c>
      <c r="P489" s="12" t="str">
        <f t="shared" si="244"/>
        <v>Leeds Lose</v>
      </c>
      <c r="Q489" s="12" t="b">
        <f t="shared" si="245"/>
        <v>0</v>
      </c>
      <c r="R489" s="12" t="b">
        <f t="shared" si="246"/>
        <v>0</v>
      </c>
      <c r="S489" s="12" t="str">
        <f t="shared" si="247"/>
        <v>West Ham Win</v>
      </c>
      <c r="T489" s="12" t="b">
        <f t="shared" si="248"/>
        <v>0</v>
      </c>
    </row>
    <row r="490" spans="1:20">
      <c r="A490" s="5" t="s">
        <v>577</v>
      </c>
      <c r="B490" t="s">
        <v>183</v>
      </c>
      <c r="C490" s="2" t="s">
        <v>68</v>
      </c>
      <c r="D490" s="3">
        <v>44177.520833333299</v>
      </c>
      <c r="E490" t="s">
        <v>72</v>
      </c>
      <c r="F490" t="s">
        <v>39</v>
      </c>
      <c r="G490" t="s">
        <v>70</v>
      </c>
      <c r="H490" t="s">
        <v>35</v>
      </c>
      <c r="I490">
        <v>0</v>
      </c>
      <c r="J490" s="9">
        <v>1</v>
      </c>
      <c r="K490">
        <f t="shared" si="240"/>
        <v>1</v>
      </c>
      <c r="L490" t="str">
        <f t="shared" si="239"/>
        <v>Away Win</v>
      </c>
      <c r="M490">
        <f t="shared" si="241"/>
        <v>0</v>
      </c>
      <c r="N490">
        <f t="shared" si="242"/>
        <v>1</v>
      </c>
      <c r="O490" s="12" t="b">
        <f t="shared" si="243"/>
        <v>0</v>
      </c>
      <c r="P490" s="12" t="str">
        <f t="shared" si="244"/>
        <v>Wolves Lose</v>
      </c>
      <c r="Q490" s="12" t="b">
        <f t="shared" si="245"/>
        <v>0</v>
      </c>
      <c r="R490" s="12" t="b">
        <f t="shared" si="246"/>
        <v>0</v>
      </c>
      <c r="S490" s="12" t="str">
        <f t="shared" si="247"/>
        <v>Aston Villa Win</v>
      </c>
      <c r="T490" s="12" t="b">
        <f t="shared" si="248"/>
        <v>0</v>
      </c>
    </row>
    <row r="491" spans="1:20">
      <c r="A491" s="5" t="s">
        <v>577</v>
      </c>
      <c r="B491" t="s">
        <v>184</v>
      </c>
      <c r="C491" s="2" t="s">
        <v>68</v>
      </c>
      <c r="D491" s="3">
        <v>44177.625</v>
      </c>
      <c r="E491" t="s">
        <v>61</v>
      </c>
      <c r="F491" t="s">
        <v>25</v>
      </c>
      <c r="G491" t="s">
        <v>29</v>
      </c>
      <c r="H491" t="s">
        <v>56</v>
      </c>
      <c r="I491">
        <v>2</v>
      </c>
      <c r="J491" s="9">
        <v>1</v>
      </c>
      <c r="K491">
        <f t="shared" si="240"/>
        <v>3</v>
      </c>
      <c r="L491" t="str">
        <f t="shared" si="239"/>
        <v>Home Win</v>
      </c>
      <c r="M491">
        <f t="shared" si="241"/>
        <v>1</v>
      </c>
      <c r="N491">
        <f t="shared" si="242"/>
        <v>0</v>
      </c>
      <c r="O491" s="12" t="str">
        <f t="shared" si="243"/>
        <v>Newcastle Win</v>
      </c>
      <c r="P491" s="12" t="b">
        <f t="shared" si="244"/>
        <v>0</v>
      </c>
      <c r="Q491" s="12" t="b">
        <f t="shared" si="245"/>
        <v>0</v>
      </c>
      <c r="R491" s="12" t="b">
        <f t="shared" si="246"/>
        <v>0</v>
      </c>
      <c r="S491" s="12" t="b">
        <f t="shared" si="247"/>
        <v>0</v>
      </c>
      <c r="T491" s="12" t="str">
        <f t="shared" si="248"/>
        <v>West Brom Lose</v>
      </c>
    </row>
    <row r="492" spans="1:20">
      <c r="A492" s="5" t="s">
        <v>577</v>
      </c>
      <c r="B492" t="s">
        <v>185</v>
      </c>
      <c r="C492" s="2" t="s">
        <v>68</v>
      </c>
      <c r="D492" s="3">
        <v>44177.729166666701</v>
      </c>
      <c r="E492" t="s">
        <v>52</v>
      </c>
      <c r="F492" t="s">
        <v>53</v>
      </c>
      <c r="G492" t="s">
        <v>73</v>
      </c>
      <c r="H492" t="s">
        <v>116</v>
      </c>
      <c r="I492">
        <v>0</v>
      </c>
      <c r="J492" s="9">
        <v>0</v>
      </c>
      <c r="K492">
        <f t="shared" si="240"/>
        <v>0</v>
      </c>
      <c r="L492" t="str">
        <f t="shared" si="239"/>
        <v>Draw</v>
      </c>
      <c r="M492">
        <f t="shared" si="241"/>
        <v>0</v>
      </c>
      <c r="N492">
        <f t="shared" si="242"/>
        <v>0</v>
      </c>
      <c r="O492" s="12" t="b">
        <f t="shared" si="243"/>
        <v>0</v>
      </c>
      <c r="P492" s="12" t="b">
        <f t="shared" si="244"/>
        <v>0</v>
      </c>
      <c r="Q492" s="12" t="str">
        <f t="shared" si="245"/>
        <v>Man Utd Draw</v>
      </c>
      <c r="R492" s="12" t="str">
        <f t="shared" si="246"/>
        <v>Man City Draw</v>
      </c>
      <c r="S492" s="12" t="b">
        <f t="shared" si="247"/>
        <v>0</v>
      </c>
      <c r="T492" s="12" t="b">
        <f t="shared" si="248"/>
        <v>0</v>
      </c>
    </row>
    <row r="493" spans="1:20">
      <c r="A493" s="5" t="s">
        <v>577</v>
      </c>
      <c r="B493" t="s">
        <v>186</v>
      </c>
      <c r="C493" s="2" t="s">
        <v>68</v>
      </c>
      <c r="D493" s="3">
        <v>44177.833333333299</v>
      </c>
      <c r="E493" t="s">
        <v>47</v>
      </c>
      <c r="F493" t="s">
        <v>34</v>
      </c>
      <c r="G493" t="s">
        <v>43</v>
      </c>
      <c r="H493" t="s">
        <v>16</v>
      </c>
      <c r="I493">
        <v>1</v>
      </c>
      <c r="J493" s="9">
        <v>0</v>
      </c>
      <c r="K493">
        <f t="shared" si="240"/>
        <v>1</v>
      </c>
      <c r="L493" t="str">
        <f t="shared" si="239"/>
        <v>Home Win</v>
      </c>
      <c r="M493">
        <f t="shared" si="241"/>
        <v>1</v>
      </c>
      <c r="N493">
        <f t="shared" si="242"/>
        <v>0</v>
      </c>
      <c r="O493" s="12" t="str">
        <f t="shared" si="243"/>
        <v>Everton Win</v>
      </c>
      <c r="P493" s="12" t="b">
        <f t="shared" si="244"/>
        <v>0</v>
      </c>
      <c r="Q493" s="12" t="b">
        <f t="shared" si="245"/>
        <v>0</v>
      </c>
      <c r="R493" s="12" t="b">
        <f t="shared" si="246"/>
        <v>0</v>
      </c>
      <c r="S493" s="12" t="b">
        <f t="shared" si="247"/>
        <v>0</v>
      </c>
      <c r="T493" s="12" t="str">
        <f t="shared" si="248"/>
        <v>Chelsea Lose</v>
      </c>
    </row>
    <row r="494" spans="1:20">
      <c r="A494" s="5" t="s">
        <v>577</v>
      </c>
      <c r="B494" t="s">
        <v>187</v>
      </c>
      <c r="C494" s="2" t="s">
        <v>68</v>
      </c>
      <c r="D494" s="3">
        <v>44178.5</v>
      </c>
      <c r="E494" t="s">
        <v>58</v>
      </c>
      <c r="F494" t="s">
        <v>15</v>
      </c>
      <c r="G494" t="s">
        <v>38</v>
      </c>
      <c r="H494" t="s">
        <v>158</v>
      </c>
      <c r="I494">
        <v>3</v>
      </c>
      <c r="J494" s="9">
        <v>0</v>
      </c>
      <c r="K494">
        <f t="shared" si="240"/>
        <v>3</v>
      </c>
      <c r="L494" t="str">
        <f t="shared" si="239"/>
        <v>Home Win</v>
      </c>
      <c r="M494">
        <f t="shared" si="241"/>
        <v>1</v>
      </c>
      <c r="N494">
        <f t="shared" si="242"/>
        <v>0</v>
      </c>
      <c r="O494" s="12" t="str">
        <f t="shared" si="243"/>
        <v>Southampton Win</v>
      </c>
      <c r="P494" s="12" t="b">
        <f t="shared" si="244"/>
        <v>0</v>
      </c>
      <c r="Q494" s="12" t="b">
        <f t="shared" si="245"/>
        <v>0</v>
      </c>
      <c r="R494" s="12" t="b">
        <f t="shared" si="246"/>
        <v>0</v>
      </c>
      <c r="S494" s="12" t="b">
        <f t="shared" si="247"/>
        <v>0</v>
      </c>
      <c r="T494" s="12" t="str">
        <f t="shared" si="248"/>
        <v>Sheffield Utd Lose</v>
      </c>
    </row>
    <row r="495" spans="1:20">
      <c r="A495" s="5" t="s">
        <v>577</v>
      </c>
      <c r="B495" t="s">
        <v>188</v>
      </c>
      <c r="C495" s="2" t="s">
        <v>68</v>
      </c>
      <c r="D495" s="3">
        <v>44178.59375</v>
      </c>
      <c r="E495" t="s">
        <v>13</v>
      </c>
      <c r="F495" t="s">
        <v>14</v>
      </c>
      <c r="G495" t="s">
        <v>33</v>
      </c>
      <c r="H495" t="s">
        <v>84</v>
      </c>
      <c r="I495">
        <v>1</v>
      </c>
      <c r="J495" s="9">
        <v>1</v>
      </c>
      <c r="K495">
        <f t="shared" si="240"/>
        <v>2</v>
      </c>
      <c r="L495" t="str">
        <f t="shared" si="239"/>
        <v>Draw</v>
      </c>
      <c r="M495">
        <f t="shared" si="241"/>
        <v>0</v>
      </c>
      <c r="N495">
        <f t="shared" si="242"/>
        <v>0</v>
      </c>
      <c r="O495" s="12" t="b">
        <f t="shared" si="243"/>
        <v>0</v>
      </c>
      <c r="P495" s="12" t="b">
        <f t="shared" si="244"/>
        <v>0</v>
      </c>
      <c r="Q495" s="12" t="str">
        <f t="shared" si="245"/>
        <v>Crystal Palace Draw</v>
      </c>
      <c r="R495" s="12" t="str">
        <f t="shared" si="246"/>
        <v>Spurs Draw</v>
      </c>
      <c r="S495" s="12" t="b">
        <f t="shared" si="247"/>
        <v>0</v>
      </c>
      <c r="T495" s="12" t="b">
        <f t="shared" si="248"/>
        <v>0</v>
      </c>
    </row>
    <row r="496" spans="1:20">
      <c r="A496" s="5" t="s">
        <v>577</v>
      </c>
      <c r="B496" t="s">
        <v>189</v>
      </c>
      <c r="C496" s="2" t="s">
        <v>68</v>
      </c>
      <c r="D496" s="3">
        <v>44178.6875</v>
      </c>
      <c r="E496" t="s">
        <v>8</v>
      </c>
      <c r="F496" t="s">
        <v>9</v>
      </c>
      <c r="G496" t="s">
        <v>19</v>
      </c>
      <c r="H496" t="s">
        <v>84</v>
      </c>
      <c r="I496">
        <v>1</v>
      </c>
      <c r="J496" s="9">
        <v>1</v>
      </c>
      <c r="K496">
        <f t="shared" si="240"/>
        <v>2</v>
      </c>
      <c r="L496" t="str">
        <f t="shared" si="239"/>
        <v>Draw</v>
      </c>
      <c r="M496">
        <f t="shared" si="241"/>
        <v>0</v>
      </c>
      <c r="N496">
        <f t="shared" si="242"/>
        <v>0</v>
      </c>
      <c r="O496" s="12" t="b">
        <f t="shared" si="243"/>
        <v>0</v>
      </c>
      <c r="P496" s="12" t="b">
        <f t="shared" si="244"/>
        <v>0</v>
      </c>
      <c r="Q496" s="12" t="str">
        <f t="shared" si="245"/>
        <v>Fulham Draw</v>
      </c>
      <c r="R496" s="12" t="str">
        <f t="shared" si="246"/>
        <v>Liverpool Draw</v>
      </c>
      <c r="S496" s="12" t="b">
        <f t="shared" si="247"/>
        <v>0</v>
      </c>
      <c r="T496" s="12" t="b">
        <f t="shared" si="248"/>
        <v>0</v>
      </c>
    </row>
    <row r="497" spans="1:20">
      <c r="A497" s="5" t="s">
        <v>577</v>
      </c>
      <c r="B497" t="s">
        <v>190</v>
      </c>
      <c r="C497" s="2" t="s">
        <v>68</v>
      </c>
      <c r="D497" s="3">
        <v>44178.802083333299</v>
      </c>
      <c r="E497" t="s">
        <v>55</v>
      </c>
      <c r="F497" t="s">
        <v>10</v>
      </c>
      <c r="G497" t="s">
        <v>66</v>
      </c>
      <c r="H497" t="s">
        <v>35</v>
      </c>
      <c r="I497">
        <v>0</v>
      </c>
      <c r="J497" s="9">
        <v>1</v>
      </c>
      <c r="K497">
        <f t="shared" si="240"/>
        <v>1</v>
      </c>
      <c r="L497" t="str">
        <f t="shared" si="239"/>
        <v>Away Win</v>
      </c>
      <c r="M497">
        <f t="shared" si="241"/>
        <v>0</v>
      </c>
      <c r="N497">
        <f t="shared" si="242"/>
        <v>1</v>
      </c>
      <c r="O497" s="12" t="b">
        <f t="shared" si="243"/>
        <v>0</v>
      </c>
      <c r="P497" s="12" t="str">
        <f t="shared" si="244"/>
        <v>Arsenal Lose</v>
      </c>
      <c r="Q497" s="12" t="b">
        <f t="shared" si="245"/>
        <v>0</v>
      </c>
      <c r="R497" s="12" t="b">
        <f t="shared" si="246"/>
        <v>0</v>
      </c>
      <c r="S497" s="12" t="str">
        <f t="shared" si="247"/>
        <v>Burnley Win</v>
      </c>
      <c r="T497" s="12" t="b">
        <f t="shared" si="248"/>
        <v>0</v>
      </c>
    </row>
    <row r="498" spans="1:20">
      <c r="A498" s="5" t="s">
        <v>577</v>
      </c>
      <c r="B498" t="s">
        <v>191</v>
      </c>
      <c r="C498" s="2" t="s">
        <v>68</v>
      </c>
      <c r="D498" s="3">
        <v>44178.802083333299</v>
      </c>
      <c r="E498" t="s">
        <v>65</v>
      </c>
      <c r="F498" t="s">
        <v>30</v>
      </c>
      <c r="G498" t="s">
        <v>42</v>
      </c>
      <c r="H498" t="s">
        <v>158</v>
      </c>
      <c r="I498">
        <v>3</v>
      </c>
      <c r="J498" s="9">
        <v>0</v>
      </c>
      <c r="K498">
        <f t="shared" si="240"/>
        <v>3</v>
      </c>
      <c r="L498" t="str">
        <f t="shared" si="239"/>
        <v>Home Win</v>
      </c>
      <c r="M498">
        <f t="shared" si="241"/>
        <v>1</v>
      </c>
      <c r="N498">
        <f t="shared" si="242"/>
        <v>0</v>
      </c>
      <c r="O498" s="12" t="str">
        <f t="shared" si="243"/>
        <v>Leicester Win</v>
      </c>
      <c r="P498" s="12" t="b">
        <f t="shared" si="244"/>
        <v>0</v>
      </c>
      <c r="Q498" s="12" t="b">
        <f t="shared" si="245"/>
        <v>0</v>
      </c>
      <c r="R498" s="12" t="b">
        <f t="shared" si="246"/>
        <v>0</v>
      </c>
      <c r="S498" s="12" t="b">
        <f t="shared" si="247"/>
        <v>0</v>
      </c>
      <c r="T498" s="12" t="str">
        <f t="shared" si="248"/>
        <v>Brighton Lose</v>
      </c>
    </row>
    <row r="499" spans="1:20">
      <c r="A499" s="5" t="s">
        <v>577</v>
      </c>
      <c r="B499" t="s">
        <v>192</v>
      </c>
      <c r="C499" s="2" t="s">
        <v>62</v>
      </c>
      <c r="D499" s="3">
        <v>44180.75</v>
      </c>
      <c r="E499" t="s">
        <v>72</v>
      </c>
      <c r="F499" t="s">
        <v>39</v>
      </c>
      <c r="G499" t="s">
        <v>43</v>
      </c>
      <c r="H499" t="s">
        <v>56</v>
      </c>
      <c r="I499">
        <v>2</v>
      </c>
      <c r="J499" s="9">
        <v>1</v>
      </c>
      <c r="K499">
        <f t="shared" si="240"/>
        <v>3</v>
      </c>
      <c r="L499" t="str">
        <f t="shared" si="239"/>
        <v>Home Win</v>
      </c>
      <c r="M499">
        <f t="shared" si="241"/>
        <v>1</v>
      </c>
      <c r="N499">
        <f t="shared" si="242"/>
        <v>0</v>
      </c>
      <c r="O499" s="12" t="str">
        <f t="shared" si="243"/>
        <v>Wolves Win</v>
      </c>
      <c r="P499" s="12" t="b">
        <f t="shared" si="244"/>
        <v>0</v>
      </c>
      <c r="Q499" s="12" t="b">
        <f t="shared" si="245"/>
        <v>0</v>
      </c>
      <c r="R499" s="12" t="b">
        <f t="shared" si="246"/>
        <v>0</v>
      </c>
      <c r="S499" s="12" t="b">
        <f t="shared" si="247"/>
        <v>0</v>
      </c>
      <c r="T499" s="12" t="str">
        <f t="shared" si="248"/>
        <v>Chelsea Lose</v>
      </c>
    </row>
    <row r="500" spans="1:20">
      <c r="A500" s="5" t="s">
        <v>577</v>
      </c>
      <c r="B500" t="s">
        <v>193</v>
      </c>
      <c r="C500" s="2" t="s">
        <v>62</v>
      </c>
      <c r="D500" s="3">
        <v>44180.833333333299</v>
      </c>
      <c r="E500" t="s">
        <v>86</v>
      </c>
      <c r="F500" t="s">
        <v>73</v>
      </c>
      <c r="G500" t="s">
        <v>29</v>
      </c>
      <c r="H500" t="s">
        <v>84</v>
      </c>
      <c r="I500">
        <v>1</v>
      </c>
      <c r="J500" s="9">
        <v>1</v>
      </c>
      <c r="K500">
        <f t="shared" si="240"/>
        <v>2</v>
      </c>
      <c r="L500" t="str">
        <f t="shared" si="239"/>
        <v>Draw</v>
      </c>
      <c r="M500">
        <f t="shared" si="241"/>
        <v>0</v>
      </c>
      <c r="N500">
        <f t="shared" si="242"/>
        <v>0</v>
      </c>
      <c r="O500" s="12" t="b">
        <f t="shared" si="243"/>
        <v>0</v>
      </c>
      <c r="P500" s="12" t="b">
        <f t="shared" si="244"/>
        <v>0</v>
      </c>
      <c r="Q500" s="12" t="str">
        <f t="shared" si="245"/>
        <v>Man City Draw</v>
      </c>
      <c r="R500" s="12" t="str">
        <f t="shared" si="246"/>
        <v>West Brom Draw</v>
      </c>
      <c r="S500" s="12" t="b">
        <f t="shared" si="247"/>
        <v>0</v>
      </c>
      <c r="T500" s="12" t="b">
        <f t="shared" si="248"/>
        <v>0</v>
      </c>
    </row>
    <row r="501" spans="1:20">
      <c r="A501" s="5" t="s">
        <v>577</v>
      </c>
      <c r="B501" t="s">
        <v>194</v>
      </c>
      <c r="C501" s="2" t="s">
        <v>62</v>
      </c>
      <c r="D501" s="3">
        <v>44181.75</v>
      </c>
      <c r="E501" t="s">
        <v>55</v>
      </c>
      <c r="F501" t="s">
        <v>10</v>
      </c>
      <c r="G501" t="s">
        <v>15</v>
      </c>
      <c r="H501" t="s">
        <v>84</v>
      </c>
      <c r="I501">
        <v>1</v>
      </c>
      <c r="J501" s="9">
        <v>1</v>
      </c>
      <c r="K501">
        <f t="shared" si="240"/>
        <v>2</v>
      </c>
      <c r="L501" t="str">
        <f t="shared" si="239"/>
        <v>Draw</v>
      </c>
      <c r="M501">
        <f t="shared" si="241"/>
        <v>0</v>
      </c>
      <c r="N501">
        <f t="shared" si="242"/>
        <v>0</v>
      </c>
      <c r="O501" s="12" t="b">
        <f t="shared" si="243"/>
        <v>0</v>
      </c>
      <c r="P501" s="12" t="b">
        <f t="shared" si="244"/>
        <v>0</v>
      </c>
      <c r="Q501" s="12" t="str">
        <f t="shared" si="245"/>
        <v>Arsenal Draw</v>
      </c>
      <c r="R501" s="12" t="str">
        <f t="shared" si="246"/>
        <v>Southampton Draw</v>
      </c>
      <c r="S501" s="12" t="b">
        <f t="shared" si="247"/>
        <v>0</v>
      </c>
      <c r="T501" s="12" t="b">
        <f t="shared" si="248"/>
        <v>0</v>
      </c>
    </row>
    <row r="502" spans="1:20">
      <c r="A502" s="5" t="s">
        <v>577</v>
      </c>
      <c r="B502" t="s">
        <v>195</v>
      </c>
      <c r="C502" s="2" t="s">
        <v>62</v>
      </c>
      <c r="D502" s="3">
        <v>44181.75</v>
      </c>
      <c r="E502" t="s">
        <v>50</v>
      </c>
      <c r="F502" t="s">
        <v>20</v>
      </c>
      <c r="G502" t="s">
        <v>25</v>
      </c>
      <c r="H502" t="s">
        <v>48</v>
      </c>
      <c r="I502">
        <v>5</v>
      </c>
      <c r="J502" s="9">
        <v>2</v>
      </c>
      <c r="K502">
        <f t="shared" si="240"/>
        <v>7</v>
      </c>
      <c r="L502" t="str">
        <f t="shared" si="239"/>
        <v>Home Win</v>
      </c>
      <c r="M502">
        <f t="shared" si="241"/>
        <v>1</v>
      </c>
      <c r="N502">
        <f t="shared" si="242"/>
        <v>0</v>
      </c>
      <c r="O502" s="12" t="str">
        <f t="shared" si="243"/>
        <v>Leeds Win</v>
      </c>
      <c r="P502" s="12" t="b">
        <f t="shared" si="244"/>
        <v>0</v>
      </c>
      <c r="Q502" s="12" t="b">
        <f t="shared" si="245"/>
        <v>0</v>
      </c>
      <c r="R502" s="12" t="b">
        <f t="shared" si="246"/>
        <v>0</v>
      </c>
      <c r="S502" s="12" t="b">
        <f t="shared" si="247"/>
        <v>0</v>
      </c>
      <c r="T502" s="12" t="str">
        <f t="shared" si="248"/>
        <v>Newcastle Lose</v>
      </c>
    </row>
    <row r="503" spans="1:20">
      <c r="A503" s="5" t="s">
        <v>577</v>
      </c>
      <c r="B503" t="s">
        <v>196</v>
      </c>
      <c r="C503" s="2" t="s">
        <v>62</v>
      </c>
      <c r="D503" s="3">
        <v>44181.75</v>
      </c>
      <c r="E503" t="s">
        <v>65</v>
      </c>
      <c r="F503" t="s">
        <v>30</v>
      </c>
      <c r="G503" t="s">
        <v>34</v>
      </c>
      <c r="H503" t="s">
        <v>26</v>
      </c>
      <c r="I503">
        <v>0</v>
      </c>
      <c r="J503" s="9">
        <v>2</v>
      </c>
      <c r="K503">
        <f t="shared" si="240"/>
        <v>2</v>
      </c>
      <c r="L503" t="str">
        <f t="shared" si="239"/>
        <v>Away Win</v>
      </c>
      <c r="M503">
        <f t="shared" si="241"/>
        <v>0</v>
      </c>
      <c r="N503">
        <f t="shared" si="242"/>
        <v>1</v>
      </c>
      <c r="O503" s="12" t="b">
        <f t="shared" si="243"/>
        <v>0</v>
      </c>
      <c r="P503" s="12" t="str">
        <f t="shared" si="244"/>
        <v>Leicester Lose</v>
      </c>
      <c r="Q503" s="12" t="b">
        <f t="shared" si="245"/>
        <v>0</v>
      </c>
      <c r="R503" s="12" t="b">
        <f t="shared" si="246"/>
        <v>0</v>
      </c>
      <c r="S503" s="12" t="str">
        <f t="shared" si="247"/>
        <v>Everton Win</v>
      </c>
      <c r="T503" s="12" t="b">
        <f t="shared" si="248"/>
        <v>0</v>
      </c>
    </row>
    <row r="504" spans="1:20">
      <c r="A504" s="5" t="s">
        <v>577</v>
      </c>
      <c r="B504" t="s">
        <v>197</v>
      </c>
      <c r="C504" s="2" t="s">
        <v>62</v>
      </c>
      <c r="D504" s="3">
        <v>44181.833333333299</v>
      </c>
      <c r="E504" t="s">
        <v>8</v>
      </c>
      <c r="F504" t="s">
        <v>9</v>
      </c>
      <c r="G504" t="s">
        <v>42</v>
      </c>
      <c r="H504" t="s">
        <v>116</v>
      </c>
      <c r="I504">
        <v>0</v>
      </c>
      <c r="J504" s="9">
        <v>0</v>
      </c>
      <c r="K504">
        <f t="shared" si="240"/>
        <v>0</v>
      </c>
      <c r="L504" t="str">
        <f t="shared" si="239"/>
        <v>Draw</v>
      </c>
      <c r="M504">
        <f t="shared" si="241"/>
        <v>0</v>
      </c>
      <c r="N504">
        <f t="shared" si="242"/>
        <v>0</v>
      </c>
      <c r="O504" s="12" t="b">
        <f t="shared" si="243"/>
        <v>0</v>
      </c>
      <c r="P504" s="12" t="b">
        <f t="shared" si="244"/>
        <v>0</v>
      </c>
      <c r="Q504" s="12" t="str">
        <f t="shared" si="245"/>
        <v>Fulham Draw</v>
      </c>
      <c r="R504" s="12" t="str">
        <f t="shared" si="246"/>
        <v>Brighton Draw</v>
      </c>
      <c r="S504" s="12" t="b">
        <f t="shared" si="247"/>
        <v>0</v>
      </c>
      <c r="T504" s="12" t="b">
        <f t="shared" si="248"/>
        <v>0</v>
      </c>
    </row>
    <row r="505" spans="1:20">
      <c r="A505" s="5" t="s">
        <v>577</v>
      </c>
      <c r="B505" t="s">
        <v>198</v>
      </c>
      <c r="C505" s="2" t="s">
        <v>62</v>
      </c>
      <c r="D505" s="3">
        <v>44181.833333333299</v>
      </c>
      <c r="E505" t="s">
        <v>23</v>
      </c>
      <c r="F505" t="s">
        <v>24</v>
      </c>
      <c r="G505" t="s">
        <v>14</v>
      </c>
      <c r="H505" t="s">
        <v>84</v>
      </c>
      <c r="I505">
        <v>1</v>
      </c>
      <c r="J505" s="9">
        <v>1</v>
      </c>
      <c r="K505">
        <f t="shared" si="240"/>
        <v>2</v>
      </c>
      <c r="L505" t="str">
        <f t="shared" si="239"/>
        <v>Draw</v>
      </c>
      <c r="M505">
        <f t="shared" si="241"/>
        <v>0</v>
      </c>
      <c r="N505">
        <f t="shared" si="242"/>
        <v>0</v>
      </c>
      <c r="O505" s="12" t="b">
        <f t="shared" si="243"/>
        <v>0</v>
      </c>
      <c r="P505" s="12" t="b">
        <f t="shared" si="244"/>
        <v>0</v>
      </c>
      <c r="Q505" s="12" t="str">
        <f t="shared" si="245"/>
        <v>West Ham Draw</v>
      </c>
      <c r="R505" s="12" t="str">
        <f t="shared" si="246"/>
        <v>Crystal Palace Draw</v>
      </c>
      <c r="S505" s="12" t="b">
        <f t="shared" si="247"/>
        <v>0</v>
      </c>
      <c r="T505" s="12" t="b">
        <f t="shared" si="248"/>
        <v>0</v>
      </c>
    </row>
    <row r="506" spans="1:20">
      <c r="A506" s="5" t="s">
        <v>577</v>
      </c>
      <c r="B506" t="s">
        <v>199</v>
      </c>
      <c r="C506" s="2" t="s">
        <v>62</v>
      </c>
      <c r="D506" s="3">
        <v>44181.833333333299</v>
      </c>
      <c r="E506" t="s">
        <v>18</v>
      </c>
      <c r="F506" t="s">
        <v>19</v>
      </c>
      <c r="G506" t="s">
        <v>33</v>
      </c>
      <c r="H506" t="s">
        <v>56</v>
      </c>
      <c r="I506">
        <v>2</v>
      </c>
      <c r="J506" s="9">
        <v>1</v>
      </c>
      <c r="K506">
        <f t="shared" si="240"/>
        <v>3</v>
      </c>
      <c r="L506" t="str">
        <f t="shared" si="239"/>
        <v>Home Win</v>
      </c>
      <c r="M506">
        <f t="shared" si="241"/>
        <v>1</v>
      </c>
      <c r="N506">
        <f t="shared" si="242"/>
        <v>0</v>
      </c>
      <c r="O506" s="12" t="str">
        <f t="shared" si="243"/>
        <v>Liverpool Win</v>
      </c>
      <c r="P506" s="12" t="b">
        <f t="shared" si="244"/>
        <v>0</v>
      </c>
      <c r="Q506" s="12" t="b">
        <f t="shared" si="245"/>
        <v>0</v>
      </c>
      <c r="R506" s="12" t="b">
        <f t="shared" si="246"/>
        <v>0</v>
      </c>
      <c r="S506" s="12" t="b">
        <f t="shared" si="247"/>
        <v>0</v>
      </c>
      <c r="T506" s="12" t="str">
        <f t="shared" si="248"/>
        <v>Spurs Lose</v>
      </c>
    </row>
    <row r="507" spans="1:20">
      <c r="A507" s="5" t="s">
        <v>577</v>
      </c>
      <c r="B507" t="s">
        <v>200</v>
      </c>
      <c r="C507" s="2" t="s">
        <v>62</v>
      </c>
      <c r="D507" s="3">
        <v>44182.75</v>
      </c>
      <c r="E507" t="s">
        <v>69</v>
      </c>
      <c r="F507" t="s">
        <v>70</v>
      </c>
      <c r="G507" t="s">
        <v>66</v>
      </c>
      <c r="H507" t="s">
        <v>116</v>
      </c>
      <c r="I507">
        <v>0</v>
      </c>
      <c r="J507" s="9">
        <v>0</v>
      </c>
      <c r="K507">
        <f t="shared" si="240"/>
        <v>0</v>
      </c>
      <c r="L507" t="str">
        <f t="shared" si="239"/>
        <v>Draw</v>
      </c>
      <c r="M507">
        <f t="shared" si="241"/>
        <v>0</v>
      </c>
      <c r="N507">
        <f t="shared" si="242"/>
        <v>0</v>
      </c>
      <c r="O507" s="12" t="b">
        <f t="shared" si="243"/>
        <v>0</v>
      </c>
      <c r="P507" s="12" t="b">
        <f t="shared" si="244"/>
        <v>0</v>
      </c>
      <c r="Q507" s="12" t="str">
        <f t="shared" si="245"/>
        <v>Aston Villa Draw</v>
      </c>
      <c r="R507" s="12" t="str">
        <f t="shared" si="246"/>
        <v>Burnley Draw</v>
      </c>
      <c r="S507" s="12" t="b">
        <f t="shared" si="247"/>
        <v>0</v>
      </c>
      <c r="T507" s="12" t="b">
        <f t="shared" si="248"/>
        <v>0</v>
      </c>
    </row>
    <row r="508" spans="1:20">
      <c r="A508" s="5" t="s">
        <v>577</v>
      </c>
      <c r="B508" t="s">
        <v>201</v>
      </c>
      <c r="C508" s="2" t="s">
        <v>62</v>
      </c>
      <c r="D508" s="3">
        <v>44182.833333333299</v>
      </c>
      <c r="E508" t="s">
        <v>37</v>
      </c>
      <c r="F508" t="s">
        <v>38</v>
      </c>
      <c r="G508" t="s">
        <v>53</v>
      </c>
      <c r="H508" t="s">
        <v>75</v>
      </c>
      <c r="I508">
        <v>2</v>
      </c>
      <c r="J508" s="9">
        <v>3</v>
      </c>
      <c r="K508">
        <f t="shared" si="240"/>
        <v>5</v>
      </c>
      <c r="L508" t="str">
        <f t="shared" si="239"/>
        <v>Away Win</v>
      </c>
      <c r="M508">
        <f t="shared" si="241"/>
        <v>0</v>
      </c>
      <c r="N508">
        <f t="shared" si="242"/>
        <v>1</v>
      </c>
      <c r="O508" s="12" t="b">
        <f t="shared" si="243"/>
        <v>0</v>
      </c>
      <c r="P508" s="12" t="str">
        <f t="shared" si="244"/>
        <v>Sheffield Utd Lose</v>
      </c>
      <c r="Q508" s="12" t="b">
        <f t="shared" si="245"/>
        <v>0</v>
      </c>
      <c r="R508" s="12" t="b">
        <f t="shared" si="246"/>
        <v>0</v>
      </c>
      <c r="S508" s="12" t="str">
        <f t="shared" si="247"/>
        <v>Man Utd Win</v>
      </c>
      <c r="T508" s="12" t="b">
        <f t="shared" si="248"/>
        <v>0</v>
      </c>
    </row>
    <row r="509" spans="1:20">
      <c r="A509" s="5" t="s">
        <v>577</v>
      </c>
      <c r="B509" t="s">
        <v>202</v>
      </c>
      <c r="C509" s="2" t="s">
        <v>45</v>
      </c>
      <c r="D509" s="3">
        <v>44184.520833333299</v>
      </c>
      <c r="E509" t="s">
        <v>13</v>
      </c>
      <c r="F509" t="s">
        <v>14</v>
      </c>
      <c r="G509" t="s">
        <v>19</v>
      </c>
      <c r="H509" t="s">
        <v>203</v>
      </c>
      <c r="I509">
        <v>0</v>
      </c>
      <c r="J509" s="9">
        <v>7</v>
      </c>
      <c r="K509">
        <f t="shared" si="240"/>
        <v>7</v>
      </c>
      <c r="L509" t="str">
        <f t="shared" si="239"/>
        <v>Away Win</v>
      </c>
      <c r="M509">
        <f t="shared" si="241"/>
        <v>0</v>
      </c>
      <c r="N509">
        <f t="shared" si="242"/>
        <v>1</v>
      </c>
      <c r="O509" s="12" t="b">
        <f t="shared" si="243"/>
        <v>0</v>
      </c>
      <c r="P509" s="12" t="str">
        <f t="shared" si="244"/>
        <v>Crystal Palace Lose</v>
      </c>
      <c r="Q509" s="12" t="b">
        <f t="shared" si="245"/>
        <v>0</v>
      </c>
      <c r="R509" s="12" t="b">
        <f t="shared" si="246"/>
        <v>0</v>
      </c>
      <c r="S509" s="12" t="str">
        <f t="shared" si="247"/>
        <v>Liverpool Win</v>
      </c>
      <c r="T509" s="12" t="b">
        <f t="shared" si="248"/>
        <v>0</v>
      </c>
    </row>
    <row r="510" spans="1:20">
      <c r="A510" s="5" t="s">
        <v>577</v>
      </c>
      <c r="B510" t="s">
        <v>204</v>
      </c>
      <c r="C510" s="2" t="s">
        <v>45</v>
      </c>
      <c r="D510" s="3">
        <v>44184.625</v>
      </c>
      <c r="E510" t="s">
        <v>58</v>
      </c>
      <c r="F510" t="s">
        <v>15</v>
      </c>
      <c r="G510" t="s">
        <v>73</v>
      </c>
      <c r="H510" t="s">
        <v>35</v>
      </c>
      <c r="I510">
        <v>0</v>
      </c>
      <c r="J510" s="9">
        <v>1</v>
      </c>
      <c r="K510">
        <f t="shared" si="240"/>
        <v>1</v>
      </c>
      <c r="L510" t="str">
        <f t="shared" si="239"/>
        <v>Away Win</v>
      </c>
      <c r="M510">
        <f t="shared" si="241"/>
        <v>0</v>
      </c>
      <c r="N510">
        <f t="shared" si="242"/>
        <v>1</v>
      </c>
      <c r="O510" s="12" t="b">
        <f t="shared" si="243"/>
        <v>0</v>
      </c>
      <c r="P510" s="12" t="str">
        <f t="shared" si="244"/>
        <v>Southampton Lose</v>
      </c>
      <c r="Q510" s="12" t="b">
        <f t="shared" si="245"/>
        <v>0</v>
      </c>
      <c r="R510" s="12" t="b">
        <f t="shared" si="246"/>
        <v>0</v>
      </c>
      <c r="S510" s="12" t="str">
        <f t="shared" si="247"/>
        <v>Man City Win</v>
      </c>
      <c r="T510" s="12" t="b">
        <f t="shared" si="248"/>
        <v>0</v>
      </c>
    </row>
    <row r="511" spans="1:20">
      <c r="A511" s="5" t="s">
        <v>577</v>
      </c>
      <c r="B511" t="s">
        <v>205</v>
      </c>
      <c r="C511" s="2" t="s">
        <v>45</v>
      </c>
      <c r="D511" s="3">
        <v>44184.729166666701</v>
      </c>
      <c r="E511" t="s">
        <v>47</v>
      </c>
      <c r="F511" t="s">
        <v>34</v>
      </c>
      <c r="G511" t="s">
        <v>10</v>
      </c>
      <c r="H511" t="s">
        <v>56</v>
      </c>
      <c r="I511">
        <v>2</v>
      </c>
      <c r="J511" s="9">
        <v>1</v>
      </c>
      <c r="K511">
        <f t="shared" si="240"/>
        <v>3</v>
      </c>
      <c r="L511" t="str">
        <f t="shared" si="239"/>
        <v>Home Win</v>
      </c>
      <c r="M511">
        <f t="shared" si="241"/>
        <v>1</v>
      </c>
      <c r="N511">
        <f t="shared" si="242"/>
        <v>0</v>
      </c>
      <c r="O511" s="12" t="str">
        <f t="shared" si="243"/>
        <v>Everton Win</v>
      </c>
      <c r="P511" s="12" t="b">
        <f t="shared" si="244"/>
        <v>0</v>
      </c>
      <c r="Q511" s="12" t="b">
        <f t="shared" si="245"/>
        <v>0</v>
      </c>
      <c r="R511" s="12" t="b">
        <f t="shared" si="246"/>
        <v>0</v>
      </c>
      <c r="S511" s="12" t="b">
        <f t="shared" si="247"/>
        <v>0</v>
      </c>
      <c r="T511" s="12" t="str">
        <f t="shared" si="248"/>
        <v>Arsenal Lose</v>
      </c>
    </row>
    <row r="512" spans="1:20">
      <c r="A512" s="5" t="s">
        <v>577</v>
      </c>
      <c r="B512" t="s">
        <v>206</v>
      </c>
      <c r="C512" s="2" t="s">
        <v>45</v>
      </c>
      <c r="D512" s="3">
        <v>44184.833333333299</v>
      </c>
      <c r="E512" t="s">
        <v>61</v>
      </c>
      <c r="F512" t="s">
        <v>25</v>
      </c>
      <c r="G512" t="s">
        <v>9</v>
      </c>
      <c r="H512" t="s">
        <v>84</v>
      </c>
      <c r="I512">
        <v>1</v>
      </c>
      <c r="J512" s="9">
        <v>1</v>
      </c>
      <c r="K512">
        <f t="shared" si="240"/>
        <v>2</v>
      </c>
      <c r="L512" t="str">
        <f t="shared" si="239"/>
        <v>Draw</v>
      </c>
      <c r="M512">
        <f t="shared" si="241"/>
        <v>0</v>
      </c>
      <c r="N512">
        <f t="shared" si="242"/>
        <v>0</v>
      </c>
      <c r="O512" s="12" t="b">
        <f t="shared" si="243"/>
        <v>0</v>
      </c>
      <c r="P512" s="12" t="b">
        <f t="shared" si="244"/>
        <v>0</v>
      </c>
      <c r="Q512" s="12" t="str">
        <f t="shared" si="245"/>
        <v>Newcastle Draw</v>
      </c>
      <c r="R512" s="12" t="str">
        <f t="shared" si="246"/>
        <v>Fulham Draw</v>
      </c>
      <c r="S512" s="12" t="b">
        <f t="shared" si="247"/>
        <v>0</v>
      </c>
      <c r="T512" s="12" t="b">
        <f t="shared" si="248"/>
        <v>0</v>
      </c>
    </row>
    <row r="513" spans="1:20">
      <c r="A513" s="5" t="s">
        <v>577</v>
      </c>
      <c r="B513" t="s">
        <v>207</v>
      </c>
      <c r="C513" s="2" t="s">
        <v>45</v>
      </c>
      <c r="D513" s="3">
        <v>44185.5</v>
      </c>
      <c r="E513" t="s">
        <v>41</v>
      </c>
      <c r="F513" t="s">
        <v>42</v>
      </c>
      <c r="G513" t="s">
        <v>38</v>
      </c>
      <c r="H513" t="s">
        <v>84</v>
      </c>
      <c r="I513">
        <v>1</v>
      </c>
      <c r="J513" s="9">
        <v>1</v>
      </c>
      <c r="K513">
        <f t="shared" si="240"/>
        <v>2</v>
      </c>
      <c r="L513" t="str">
        <f t="shared" si="239"/>
        <v>Draw</v>
      </c>
      <c r="M513">
        <f t="shared" si="241"/>
        <v>0</v>
      </c>
      <c r="N513">
        <f t="shared" si="242"/>
        <v>0</v>
      </c>
      <c r="O513" s="12" t="b">
        <f t="shared" si="243"/>
        <v>0</v>
      </c>
      <c r="P513" s="12" t="b">
        <f t="shared" si="244"/>
        <v>0</v>
      </c>
      <c r="Q513" s="12" t="str">
        <f t="shared" si="245"/>
        <v>Brighton Draw</v>
      </c>
      <c r="R513" s="12" t="str">
        <f t="shared" si="246"/>
        <v>Sheffield Utd Draw</v>
      </c>
      <c r="S513" s="12" t="b">
        <f t="shared" si="247"/>
        <v>0</v>
      </c>
      <c r="T513" s="12" t="b">
        <f t="shared" si="248"/>
        <v>0</v>
      </c>
    </row>
    <row r="514" spans="1:20">
      <c r="A514" s="5" t="s">
        <v>577</v>
      </c>
      <c r="B514" t="s">
        <v>208</v>
      </c>
      <c r="C514" s="2" t="s">
        <v>45</v>
      </c>
      <c r="D514" s="3">
        <v>44185.59375</v>
      </c>
      <c r="E514" t="s">
        <v>32</v>
      </c>
      <c r="F514" t="s">
        <v>33</v>
      </c>
      <c r="G514" t="s">
        <v>30</v>
      </c>
      <c r="H514" t="s">
        <v>26</v>
      </c>
      <c r="I514">
        <v>0</v>
      </c>
      <c r="J514" s="9">
        <v>2</v>
      </c>
      <c r="K514">
        <f t="shared" si="240"/>
        <v>2</v>
      </c>
      <c r="L514" t="str">
        <f t="shared" ref="L514:L577" si="249">IF(ISBLANK(H514),"Not Played",IF(I514&gt;J514,"Home Win",IF(I514&lt;J514,"Away Win",IF(I514=J514,"Draw"))))</f>
        <v>Away Win</v>
      </c>
      <c r="M514">
        <f t="shared" si="241"/>
        <v>0</v>
      </c>
      <c r="N514">
        <f t="shared" si="242"/>
        <v>1</v>
      </c>
      <c r="O514" s="12" t="b">
        <f t="shared" si="243"/>
        <v>0</v>
      </c>
      <c r="P514" s="12" t="str">
        <f t="shared" si="244"/>
        <v>Spurs Lose</v>
      </c>
      <c r="Q514" s="12" t="b">
        <f t="shared" si="245"/>
        <v>0</v>
      </c>
      <c r="R514" s="12" t="b">
        <f t="shared" si="246"/>
        <v>0</v>
      </c>
      <c r="S514" s="12" t="str">
        <f t="shared" si="247"/>
        <v>Leicester Win</v>
      </c>
      <c r="T514" s="12" t="b">
        <f t="shared" si="248"/>
        <v>0</v>
      </c>
    </row>
    <row r="515" spans="1:20">
      <c r="A515" s="5" t="s">
        <v>577</v>
      </c>
      <c r="B515" t="s">
        <v>209</v>
      </c>
      <c r="C515" s="2" t="s">
        <v>45</v>
      </c>
      <c r="D515" s="3">
        <v>44185.6875</v>
      </c>
      <c r="E515" t="s">
        <v>52</v>
      </c>
      <c r="F515" t="s">
        <v>53</v>
      </c>
      <c r="G515" t="s">
        <v>20</v>
      </c>
      <c r="H515" t="s">
        <v>210</v>
      </c>
      <c r="I515">
        <v>6</v>
      </c>
      <c r="J515" s="9">
        <v>2</v>
      </c>
      <c r="K515">
        <f t="shared" ref="K515:K578" si="250">SUM(I515:J515)</f>
        <v>8</v>
      </c>
      <c r="L515" t="str">
        <f t="shared" si="249"/>
        <v>Home Win</v>
      </c>
      <c r="M515">
        <f t="shared" ref="M515:M578" si="251">COUNTIF(L515,"Home Win")</f>
        <v>1</v>
      </c>
      <c r="N515">
        <f t="shared" ref="N515:N578" si="252">COUNTIF(L515,"Away Win")</f>
        <v>0</v>
      </c>
      <c r="O515" s="12" t="str">
        <f t="shared" ref="O515:O578" si="253">IF(L515="Home Win",INDEX(F515:F2513,1) &amp; " Win")</f>
        <v>Man Utd Win</v>
      </c>
      <c r="P515" s="12" t="b">
        <f t="shared" ref="P515:P578" si="254">IF(L515="Away Win",INDEX(F515:F2513,1) &amp; " Lose")</f>
        <v>0</v>
      </c>
      <c r="Q515" s="12" t="b">
        <f t="shared" ref="Q515:Q578" si="255">IF(L515="Draw",INDEX(F515:F2513,1) &amp; " Draw")</f>
        <v>0</v>
      </c>
      <c r="R515" s="12" t="b">
        <f t="shared" ref="R515:R578" si="256">IF(L515="Draw",INDEX(G515:G2513,1)&amp;" Draw")</f>
        <v>0</v>
      </c>
      <c r="S515" s="12" t="b">
        <f t="shared" ref="S515:S578" si="257">IF(L515="Away Win",INDEX(G515:G2513,1) &amp; " Win")</f>
        <v>0</v>
      </c>
      <c r="T515" s="12" t="str">
        <f t="shared" ref="T515:T578" si="258">IF(L515="Home Win",INDEX(G515:G2513,1)&amp;" Lose")</f>
        <v>Leeds Lose</v>
      </c>
    </row>
    <row r="516" spans="1:20">
      <c r="A516" s="5" t="s">
        <v>577</v>
      </c>
      <c r="B516" t="s">
        <v>211</v>
      </c>
      <c r="C516" s="2" t="s">
        <v>45</v>
      </c>
      <c r="D516" s="3">
        <v>44185.802083333299</v>
      </c>
      <c r="E516" t="s">
        <v>28</v>
      </c>
      <c r="F516" t="s">
        <v>29</v>
      </c>
      <c r="G516" t="s">
        <v>70</v>
      </c>
      <c r="H516" t="s">
        <v>11</v>
      </c>
      <c r="I516">
        <v>0</v>
      </c>
      <c r="J516" s="9">
        <v>3</v>
      </c>
      <c r="K516">
        <f t="shared" si="250"/>
        <v>3</v>
      </c>
      <c r="L516" t="str">
        <f t="shared" si="249"/>
        <v>Away Win</v>
      </c>
      <c r="M516">
        <f t="shared" si="251"/>
        <v>0</v>
      </c>
      <c r="N516">
        <f t="shared" si="252"/>
        <v>1</v>
      </c>
      <c r="O516" s="12" t="b">
        <f t="shared" si="253"/>
        <v>0</v>
      </c>
      <c r="P516" s="12" t="str">
        <f t="shared" si="254"/>
        <v>West Brom Lose</v>
      </c>
      <c r="Q516" s="12" t="b">
        <f t="shared" si="255"/>
        <v>0</v>
      </c>
      <c r="R516" s="12" t="b">
        <f t="shared" si="256"/>
        <v>0</v>
      </c>
      <c r="S516" s="12" t="str">
        <f t="shared" si="257"/>
        <v>Aston Villa Win</v>
      </c>
      <c r="T516" s="12" t="b">
        <f t="shared" si="258"/>
        <v>0</v>
      </c>
    </row>
    <row r="517" spans="1:20">
      <c r="A517" s="5" t="s">
        <v>577</v>
      </c>
      <c r="B517" t="s">
        <v>212</v>
      </c>
      <c r="C517" s="2" t="s">
        <v>45</v>
      </c>
      <c r="D517" s="3">
        <v>44186.729166666701</v>
      </c>
      <c r="E517" t="s">
        <v>81</v>
      </c>
      <c r="F517" t="s">
        <v>66</v>
      </c>
      <c r="G517" t="s">
        <v>39</v>
      </c>
      <c r="H517" t="s">
        <v>56</v>
      </c>
      <c r="I517">
        <v>2</v>
      </c>
      <c r="J517" s="9">
        <v>1</v>
      </c>
      <c r="K517">
        <f t="shared" si="250"/>
        <v>3</v>
      </c>
      <c r="L517" t="str">
        <f t="shared" si="249"/>
        <v>Home Win</v>
      </c>
      <c r="M517">
        <f t="shared" si="251"/>
        <v>1</v>
      </c>
      <c r="N517">
        <f t="shared" si="252"/>
        <v>0</v>
      </c>
      <c r="O517" s="12" t="str">
        <f t="shared" si="253"/>
        <v>Burnley Win</v>
      </c>
      <c r="P517" s="12" t="b">
        <f t="shared" si="254"/>
        <v>0</v>
      </c>
      <c r="Q517" s="12" t="b">
        <f t="shared" si="255"/>
        <v>0</v>
      </c>
      <c r="R517" s="12" t="b">
        <f t="shared" si="256"/>
        <v>0</v>
      </c>
      <c r="S517" s="12" t="b">
        <f t="shared" si="257"/>
        <v>0</v>
      </c>
      <c r="T517" s="12" t="str">
        <f t="shared" si="258"/>
        <v>Wolves Lose</v>
      </c>
    </row>
    <row r="518" spans="1:20">
      <c r="A518" s="5" t="s">
        <v>577</v>
      </c>
      <c r="B518" t="s">
        <v>213</v>
      </c>
      <c r="C518" s="2" t="s">
        <v>45</v>
      </c>
      <c r="D518" s="3">
        <v>44186.833333333299</v>
      </c>
      <c r="E518" t="s">
        <v>63</v>
      </c>
      <c r="F518" t="s">
        <v>43</v>
      </c>
      <c r="G518" t="s">
        <v>24</v>
      </c>
      <c r="H518" t="s">
        <v>158</v>
      </c>
      <c r="I518">
        <v>3</v>
      </c>
      <c r="J518" s="9">
        <v>0</v>
      </c>
      <c r="K518">
        <f t="shared" si="250"/>
        <v>3</v>
      </c>
      <c r="L518" t="str">
        <f t="shared" si="249"/>
        <v>Home Win</v>
      </c>
      <c r="M518">
        <f t="shared" si="251"/>
        <v>1</v>
      </c>
      <c r="N518">
        <f t="shared" si="252"/>
        <v>0</v>
      </c>
      <c r="O518" s="12" t="str">
        <f t="shared" si="253"/>
        <v>Chelsea Win</v>
      </c>
      <c r="P518" s="12" t="b">
        <f t="shared" si="254"/>
        <v>0</v>
      </c>
      <c r="Q518" s="12" t="b">
        <f t="shared" si="255"/>
        <v>0</v>
      </c>
      <c r="R518" s="12" t="b">
        <f t="shared" si="256"/>
        <v>0</v>
      </c>
      <c r="S518" s="12" t="b">
        <f t="shared" si="257"/>
        <v>0</v>
      </c>
      <c r="T518" s="12" t="str">
        <f t="shared" si="258"/>
        <v>West Ham Lose</v>
      </c>
    </row>
    <row r="519" spans="1:20">
      <c r="A519" s="5" t="s">
        <v>577</v>
      </c>
      <c r="B519" t="s">
        <v>214</v>
      </c>
      <c r="C519" s="2" t="s">
        <v>49</v>
      </c>
      <c r="D519" s="3">
        <v>44191.520833333299</v>
      </c>
      <c r="E519" t="s">
        <v>65</v>
      </c>
      <c r="F519" t="s">
        <v>30</v>
      </c>
      <c r="G519" t="s">
        <v>53</v>
      </c>
      <c r="H519" t="s">
        <v>106</v>
      </c>
      <c r="I519">
        <v>2</v>
      </c>
      <c r="J519" s="9">
        <v>2</v>
      </c>
      <c r="K519">
        <f t="shared" si="250"/>
        <v>4</v>
      </c>
      <c r="L519" t="str">
        <f t="shared" si="249"/>
        <v>Draw</v>
      </c>
      <c r="M519">
        <f t="shared" si="251"/>
        <v>0</v>
      </c>
      <c r="N519">
        <f t="shared" si="252"/>
        <v>0</v>
      </c>
      <c r="O519" s="12" t="b">
        <f t="shared" si="253"/>
        <v>0</v>
      </c>
      <c r="P519" s="12" t="b">
        <f t="shared" si="254"/>
        <v>0</v>
      </c>
      <c r="Q519" s="12" t="str">
        <f t="shared" si="255"/>
        <v>Leicester Draw</v>
      </c>
      <c r="R519" s="12" t="str">
        <f t="shared" si="256"/>
        <v>Man Utd Draw</v>
      </c>
      <c r="S519" s="12" t="b">
        <f t="shared" si="257"/>
        <v>0</v>
      </c>
      <c r="T519" s="12" t="b">
        <f t="shared" si="258"/>
        <v>0</v>
      </c>
    </row>
    <row r="520" spans="1:20">
      <c r="A520" s="5" t="s">
        <v>577</v>
      </c>
      <c r="B520" t="s">
        <v>215</v>
      </c>
      <c r="C520" s="2" t="s">
        <v>49</v>
      </c>
      <c r="D520" s="3">
        <v>44191.625</v>
      </c>
      <c r="E520" t="s">
        <v>69</v>
      </c>
      <c r="F520" t="s">
        <v>70</v>
      </c>
      <c r="G520" t="s">
        <v>14</v>
      </c>
      <c r="H520" t="s">
        <v>158</v>
      </c>
      <c r="I520">
        <v>3</v>
      </c>
      <c r="J520" s="9">
        <v>0</v>
      </c>
      <c r="K520">
        <f t="shared" si="250"/>
        <v>3</v>
      </c>
      <c r="L520" t="str">
        <f t="shared" si="249"/>
        <v>Home Win</v>
      </c>
      <c r="M520">
        <f t="shared" si="251"/>
        <v>1</v>
      </c>
      <c r="N520">
        <f t="shared" si="252"/>
        <v>0</v>
      </c>
      <c r="O520" s="12" t="str">
        <f t="shared" si="253"/>
        <v>Aston Villa Win</v>
      </c>
      <c r="P520" s="12" t="b">
        <f t="shared" si="254"/>
        <v>0</v>
      </c>
      <c r="Q520" s="12" t="b">
        <f t="shared" si="255"/>
        <v>0</v>
      </c>
      <c r="R520" s="12" t="b">
        <f t="shared" si="256"/>
        <v>0</v>
      </c>
      <c r="S520" s="12" t="b">
        <f t="shared" si="257"/>
        <v>0</v>
      </c>
      <c r="T520" s="12" t="str">
        <f t="shared" si="258"/>
        <v>Crystal Palace Lose</v>
      </c>
    </row>
    <row r="521" spans="1:20">
      <c r="A521" s="5" t="s">
        <v>577</v>
      </c>
      <c r="B521" t="s">
        <v>216</v>
      </c>
      <c r="C521" s="2" t="s">
        <v>49</v>
      </c>
      <c r="D521" s="3">
        <v>44191.625</v>
      </c>
      <c r="E521" t="s">
        <v>8</v>
      </c>
      <c r="F521" t="s">
        <v>9</v>
      </c>
      <c r="G521" t="s">
        <v>15</v>
      </c>
      <c r="H521" t="s">
        <v>116</v>
      </c>
      <c r="I521">
        <v>0</v>
      </c>
      <c r="J521" s="9">
        <v>0</v>
      </c>
      <c r="K521">
        <f t="shared" si="250"/>
        <v>0</v>
      </c>
      <c r="L521" t="str">
        <f t="shared" si="249"/>
        <v>Draw</v>
      </c>
      <c r="M521">
        <f t="shared" si="251"/>
        <v>0</v>
      </c>
      <c r="N521">
        <f t="shared" si="252"/>
        <v>0</v>
      </c>
      <c r="O521" s="12" t="b">
        <f t="shared" si="253"/>
        <v>0</v>
      </c>
      <c r="P521" s="12" t="b">
        <f t="shared" si="254"/>
        <v>0</v>
      </c>
      <c r="Q521" s="12" t="str">
        <f t="shared" si="255"/>
        <v>Fulham Draw</v>
      </c>
      <c r="R521" s="12" t="str">
        <f t="shared" si="256"/>
        <v>Southampton Draw</v>
      </c>
      <c r="S521" s="12" t="b">
        <f t="shared" si="257"/>
        <v>0</v>
      </c>
      <c r="T521" s="12" t="b">
        <f t="shared" si="258"/>
        <v>0</v>
      </c>
    </row>
    <row r="522" spans="1:20">
      <c r="A522" s="5" t="s">
        <v>577</v>
      </c>
      <c r="B522" t="s">
        <v>217</v>
      </c>
      <c r="C522" s="2" t="s">
        <v>49</v>
      </c>
      <c r="D522" s="3">
        <v>44191.729166666701</v>
      </c>
      <c r="E522" t="s">
        <v>55</v>
      </c>
      <c r="F522" t="s">
        <v>10</v>
      </c>
      <c r="G522" t="s">
        <v>43</v>
      </c>
      <c r="H522" t="s">
        <v>91</v>
      </c>
      <c r="I522">
        <v>3</v>
      </c>
      <c r="J522" s="9">
        <v>1</v>
      </c>
      <c r="K522">
        <f t="shared" si="250"/>
        <v>4</v>
      </c>
      <c r="L522" t="str">
        <f t="shared" si="249"/>
        <v>Home Win</v>
      </c>
      <c r="M522">
        <f t="shared" si="251"/>
        <v>1</v>
      </c>
      <c r="N522">
        <f t="shared" si="252"/>
        <v>0</v>
      </c>
      <c r="O522" s="12" t="str">
        <f t="shared" si="253"/>
        <v>Arsenal Win</v>
      </c>
      <c r="P522" s="12" t="b">
        <f t="shared" si="254"/>
        <v>0</v>
      </c>
      <c r="Q522" s="12" t="b">
        <f t="shared" si="255"/>
        <v>0</v>
      </c>
      <c r="R522" s="12" t="b">
        <f t="shared" si="256"/>
        <v>0</v>
      </c>
      <c r="S522" s="12" t="b">
        <f t="shared" si="257"/>
        <v>0</v>
      </c>
      <c r="T522" s="12" t="str">
        <f t="shared" si="258"/>
        <v>Chelsea Lose</v>
      </c>
    </row>
    <row r="523" spans="1:20">
      <c r="A523" s="5" t="s">
        <v>577</v>
      </c>
      <c r="B523" t="s">
        <v>218</v>
      </c>
      <c r="C523" s="2" t="s">
        <v>49</v>
      </c>
      <c r="D523" s="3">
        <v>44191.833333333299</v>
      </c>
      <c r="E523" t="s">
        <v>86</v>
      </c>
      <c r="F523" t="s">
        <v>73</v>
      </c>
      <c r="G523" t="s">
        <v>25</v>
      </c>
      <c r="H523" t="s">
        <v>98</v>
      </c>
      <c r="I523">
        <v>2</v>
      </c>
      <c r="J523" s="9">
        <v>0</v>
      </c>
      <c r="K523">
        <f t="shared" si="250"/>
        <v>2</v>
      </c>
      <c r="L523" t="str">
        <f t="shared" si="249"/>
        <v>Home Win</v>
      </c>
      <c r="M523">
        <f t="shared" si="251"/>
        <v>1</v>
      </c>
      <c r="N523">
        <f t="shared" si="252"/>
        <v>0</v>
      </c>
      <c r="O523" s="12" t="str">
        <f t="shared" si="253"/>
        <v>Man City Win</v>
      </c>
      <c r="P523" s="12" t="b">
        <f t="shared" si="254"/>
        <v>0</v>
      </c>
      <c r="Q523" s="12" t="b">
        <f t="shared" si="255"/>
        <v>0</v>
      </c>
      <c r="R523" s="12" t="b">
        <f t="shared" si="256"/>
        <v>0</v>
      </c>
      <c r="S523" s="12" t="b">
        <f t="shared" si="257"/>
        <v>0</v>
      </c>
      <c r="T523" s="12" t="str">
        <f t="shared" si="258"/>
        <v>Newcastle Lose</v>
      </c>
    </row>
    <row r="524" spans="1:20">
      <c r="A524" s="5" t="s">
        <v>577</v>
      </c>
      <c r="B524" t="s">
        <v>219</v>
      </c>
      <c r="C524" s="2" t="s">
        <v>49</v>
      </c>
      <c r="D524" s="3">
        <v>44191.833333333299</v>
      </c>
      <c r="E524" t="s">
        <v>37</v>
      </c>
      <c r="F524" t="s">
        <v>38</v>
      </c>
      <c r="G524" t="s">
        <v>34</v>
      </c>
      <c r="H524" t="s">
        <v>35</v>
      </c>
      <c r="I524">
        <v>0</v>
      </c>
      <c r="J524" s="9">
        <v>1</v>
      </c>
      <c r="K524">
        <f t="shared" si="250"/>
        <v>1</v>
      </c>
      <c r="L524" t="str">
        <f t="shared" si="249"/>
        <v>Away Win</v>
      </c>
      <c r="M524">
        <f t="shared" si="251"/>
        <v>0</v>
      </c>
      <c r="N524">
        <f t="shared" si="252"/>
        <v>1</v>
      </c>
      <c r="O524" s="12" t="b">
        <f t="shared" si="253"/>
        <v>0</v>
      </c>
      <c r="P524" s="12" t="str">
        <f t="shared" si="254"/>
        <v>Sheffield Utd Lose</v>
      </c>
      <c r="Q524" s="12" t="b">
        <f t="shared" si="255"/>
        <v>0</v>
      </c>
      <c r="R524" s="12" t="b">
        <f t="shared" si="256"/>
        <v>0</v>
      </c>
      <c r="S524" s="12" t="str">
        <f t="shared" si="257"/>
        <v>Everton Win</v>
      </c>
      <c r="T524" s="12" t="b">
        <f t="shared" si="258"/>
        <v>0</v>
      </c>
    </row>
    <row r="525" spans="1:20">
      <c r="A525" s="5" t="s">
        <v>577</v>
      </c>
      <c r="B525" t="s">
        <v>220</v>
      </c>
      <c r="C525" s="2" t="s">
        <v>49</v>
      </c>
      <c r="D525" s="3">
        <v>44192.5</v>
      </c>
      <c r="E525" t="s">
        <v>50</v>
      </c>
      <c r="F525" t="s">
        <v>20</v>
      </c>
      <c r="G525" t="s">
        <v>66</v>
      </c>
      <c r="H525" t="s">
        <v>16</v>
      </c>
      <c r="I525">
        <v>1</v>
      </c>
      <c r="J525" s="9">
        <v>0</v>
      </c>
      <c r="K525">
        <f t="shared" si="250"/>
        <v>1</v>
      </c>
      <c r="L525" t="str">
        <f t="shared" si="249"/>
        <v>Home Win</v>
      </c>
      <c r="M525">
        <f t="shared" si="251"/>
        <v>1</v>
      </c>
      <c r="N525">
        <f t="shared" si="252"/>
        <v>0</v>
      </c>
      <c r="O525" s="12" t="str">
        <f t="shared" si="253"/>
        <v>Leeds Win</v>
      </c>
      <c r="P525" s="12" t="b">
        <f t="shared" si="254"/>
        <v>0</v>
      </c>
      <c r="Q525" s="12" t="b">
        <f t="shared" si="255"/>
        <v>0</v>
      </c>
      <c r="R525" s="12" t="b">
        <f t="shared" si="256"/>
        <v>0</v>
      </c>
      <c r="S525" s="12" t="b">
        <f t="shared" si="257"/>
        <v>0</v>
      </c>
      <c r="T525" s="12" t="str">
        <f t="shared" si="258"/>
        <v>Burnley Lose</v>
      </c>
    </row>
    <row r="526" spans="1:20">
      <c r="A526" s="5" t="s">
        <v>577</v>
      </c>
      <c r="B526" t="s">
        <v>221</v>
      </c>
      <c r="C526" s="2" t="s">
        <v>49</v>
      </c>
      <c r="D526" s="3">
        <v>44192.59375</v>
      </c>
      <c r="E526" t="s">
        <v>23</v>
      </c>
      <c r="F526" t="s">
        <v>24</v>
      </c>
      <c r="G526" t="s">
        <v>42</v>
      </c>
      <c r="H526" t="s">
        <v>106</v>
      </c>
      <c r="I526">
        <v>2</v>
      </c>
      <c r="J526" s="9">
        <v>2</v>
      </c>
      <c r="K526">
        <f t="shared" si="250"/>
        <v>4</v>
      </c>
      <c r="L526" t="str">
        <f t="shared" si="249"/>
        <v>Draw</v>
      </c>
      <c r="M526">
        <f t="shared" si="251"/>
        <v>0</v>
      </c>
      <c r="N526">
        <f t="shared" si="252"/>
        <v>0</v>
      </c>
      <c r="O526" s="12" t="b">
        <f t="shared" si="253"/>
        <v>0</v>
      </c>
      <c r="P526" s="12" t="b">
        <f t="shared" si="254"/>
        <v>0</v>
      </c>
      <c r="Q526" s="12" t="str">
        <f t="shared" si="255"/>
        <v>West Ham Draw</v>
      </c>
      <c r="R526" s="12" t="str">
        <f t="shared" si="256"/>
        <v>Brighton Draw</v>
      </c>
      <c r="S526" s="12" t="b">
        <f t="shared" si="257"/>
        <v>0</v>
      </c>
      <c r="T526" s="12" t="b">
        <f t="shared" si="258"/>
        <v>0</v>
      </c>
    </row>
    <row r="527" spans="1:20">
      <c r="A527" s="5" t="s">
        <v>577</v>
      </c>
      <c r="B527" t="s">
        <v>222</v>
      </c>
      <c r="C527" s="2" t="s">
        <v>49</v>
      </c>
      <c r="D527" s="3">
        <v>44192.6875</v>
      </c>
      <c r="E527" t="s">
        <v>18</v>
      </c>
      <c r="F527" t="s">
        <v>19</v>
      </c>
      <c r="G527" t="s">
        <v>29</v>
      </c>
      <c r="H527" t="s">
        <v>84</v>
      </c>
      <c r="I527">
        <v>1</v>
      </c>
      <c r="J527" s="9">
        <v>1</v>
      </c>
      <c r="K527">
        <f t="shared" si="250"/>
        <v>2</v>
      </c>
      <c r="L527" t="str">
        <f t="shared" si="249"/>
        <v>Draw</v>
      </c>
      <c r="M527">
        <f t="shared" si="251"/>
        <v>0</v>
      </c>
      <c r="N527">
        <f t="shared" si="252"/>
        <v>0</v>
      </c>
      <c r="O527" s="12" t="b">
        <f t="shared" si="253"/>
        <v>0</v>
      </c>
      <c r="P527" s="12" t="b">
        <f t="shared" si="254"/>
        <v>0</v>
      </c>
      <c r="Q527" s="12" t="str">
        <f t="shared" si="255"/>
        <v>Liverpool Draw</v>
      </c>
      <c r="R527" s="12" t="str">
        <f t="shared" si="256"/>
        <v>West Brom Draw</v>
      </c>
      <c r="S527" s="12" t="b">
        <f t="shared" si="257"/>
        <v>0</v>
      </c>
      <c r="T527" s="12" t="b">
        <f t="shared" si="258"/>
        <v>0</v>
      </c>
    </row>
    <row r="528" spans="1:20">
      <c r="A528" s="5" t="s">
        <v>577</v>
      </c>
      <c r="B528" t="s">
        <v>223</v>
      </c>
      <c r="C528" s="2" t="s">
        <v>49</v>
      </c>
      <c r="D528" s="3">
        <v>44192.802083333299</v>
      </c>
      <c r="E528" t="s">
        <v>72</v>
      </c>
      <c r="F528" t="s">
        <v>39</v>
      </c>
      <c r="G528" t="s">
        <v>33</v>
      </c>
      <c r="H528" t="s">
        <v>84</v>
      </c>
      <c r="I528">
        <v>1</v>
      </c>
      <c r="J528" s="9">
        <v>1</v>
      </c>
      <c r="K528">
        <f t="shared" si="250"/>
        <v>2</v>
      </c>
      <c r="L528" t="str">
        <f t="shared" si="249"/>
        <v>Draw</v>
      </c>
      <c r="M528">
        <f t="shared" si="251"/>
        <v>0</v>
      </c>
      <c r="N528">
        <f t="shared" si="252"/>
        <v>0</v>
      </c>
      <c r="O528" s="12" t="b">
        <f t="shared" si="253"/>
        <v>0</v>
      </c>
      <c r="P528" s="12" t="b">
        <f t="shared" si="254"/>
        <v>0</v>
      </c>
      <c r="Q528" s="12" t="str">
        <f t="shared" si="255"/>
        <v>Wolves Draw</v>
      </c>
      <c r="R528" s="12" t="str">
        <f t="shared" si="256"/>
        <v>Spurs Draw</v>
      </c>
      <c r="S528" s="12" t="b">
        <f t="shared" si="257"/>
        <v>0</v>
      </c>
      <c r="T528" s="12" t="b">
        <f t="shared" si="258"/>
        <v>0</v>
      </c>
    </row>
    <row r="529" spans="1:20">
      <c r="A529" s="5" t="s">
        <v>577</v>
      </c>
      <c r="B529" t="s">
        <v>224</v>
      </c>
      <c r="C529" s="2" t="s">
        <v>64</v>
      </c>
      <c r="D529" s="3">
        <v>44193.625</v>
      </c>
      <c r="E529" t="s">
        <v>13</v>
      </c>
      <c r="F529" t="s">
        <v>14</v>
      </c>
      <c r="G529" t="s">
        <v>30</v>
      </c>
      <c r="H529" t="s">
        <v>84</v>
      </c>
      <c r="I529">
        <v>1</v>
      </c>
      <c r="J529" s="9">
        <v>1</v>
      </c>
      <c r="K529">
        <f t="shared" si="250"/>
        <v>2</v>
      </c>
      <c r="L529" t="str">
        <f t="shared" si="249"/>
        <v>Draw</v>
      </c>
      <c r="M529">
        <f t="shared" si="251"/>
        <v>0</v>
      </c>
      <c r="N529">
        <f t="shared" si="252"/>
        <v>0</v>
      </c>
      <c r="O529" s="12" t="b">
        <f t="shared" si="253"/>
        <v>0</v>
      </c>
      <c r="P529" s="12" t="b">
        <f t="shared" si="254"/>
        <v>0</v>
      </c>
      <c r="Q529" s="12" t="str">
        <f t="shared" si="255"/>
        <v>Crystal Palace Draw</v>
      </c>
      <c r="R529" s="12" t="str">
        <f t="shared" si="256"/>
        <v>Leicester Draw</v>
      </c>
      <c r="S529" s="12" t="b">
        <f t="shared" si="257"/>
        <v>0</v>
      </c>
      <c r="T529" s="12" t="b">
        <f t="shared" si="258"/>
        <v>0</v>
      </c>
    </row>
    <row r="530" spans="1:20">
      <c r="A530" s="5" t="s">
        <v>577</v>
      </c>
      <c r="B530" t="s">
        <v>225</v>
      </c>
      <c r="C530" s="2" t="s">
        <v>64</v>
      </c>
      <c r="D530" s="3">
        <v>44193.729166666701</v>
      </c>
      <c r="E530" t="s">
        <v>63</v>
      </c>
      <c r="F530" t="s">
        <v>43</v>
      </c>
      <c r="G530" t="s">
        <v>70</v>
      </c>
      <c r="H530" t="s">
        <v>84</v>
      </c>
      <c r="I530">
        <v>1</v>
      </c>
      <c r="J530" s="9">
        <v>1</v>
      </c>
      <c r="K530">
        <f t="shared" si="250"/>
        <v>2</v>
      </c>
      <c r="L530" t="str">
        <f t="shared" si="249"/>
        <v>Draw</v>
      </c>
      <c r="M530">
        <f t="shared" si="251"/>
        <v>0</v>
      </c>
      <c r="N530">
        <f t="shared" si="252"/>
        <v>0</v>
      </c>
      <c r="O530" s="12" t="b">
        <f t="shared" si="253"/>
        <v>0</v>
      </c>
      <c r="P530" s="12" t="b">
        <f t="shared" si="254"/>
        <v>0</v>
      </c>
      <c r="Q530" s="12" t="str">
        <f t="shared" si="255"/>
        <v>Chelsea Draw</v>
      </c>
      <c r="R530" s="12" t="str">
        <f t="shared" si="256"/>
        <v>Aston Villa Draw</v>
      </c>
      <c r="S530" s="12" t="b">
        <f t="shared" si="257"/>
        <v>0</v>
      </c>
      <c r="T530" s="12" t="b">
        <f t="shared" si="258"/>
        <v>0</v>
      </c>
    </row>
    <row r="531" spans="1:20">
      <c r="A531" s="5" t="s">
        <v>577</v>
      </c>
      <c r="B531" t="s">
        <v>226</v>
      </c>
      <c r="C531" s="2" t="s">
        <v>64</v>
      </c>
      <c r="D531" s="3">
        <v>44194.75</v>
      </c>
      <c r="E531" t="s">
        <v>41</v>
      </c>
      <c r="F531" t="s">
        <v>42</v>
      </c>
      <c r="G531" t="s">
        <v>10</v>
      </c>
      <c r="H531" t="s">
        <v>35</v>
      </c>
      <c r="I531">
        <v>0</v>
      </c>
      <c r="J531" s="9">
        <v>1</v>
      </c>
      <c r="K531">
        <f t="shared" si="250"/>
        <v>1</v>
      </c>
      <c r="L531" t="str">
        <f t="shared" si="249"/>
        <v>Away Win</v>
      </c>
      <c r="M531">
        <f t="shared" si="251"/>
        <v>0</v>
      </c>
      <c r="N531">
        <f t="shared" si="252"/>
        <v>1</v>
      </c>
      <c r="O531" s="12" t="b">
        <f t="shared" si="253"/>
        <v>0</v>
      </c>
      <c r="P531" s="12" t="str">
        <f t="shared" si="254"/>
        <v>Brighton Lose</v>
      </c>
      <c r="Q531" s="12" t="b">
        <f t="shared" si="255"/>
        <v>0</v>
      </c>
      <c r="R531" s="12" t="b">
        <f t="shared" si="256"/>
        <v>0</v>
      </c>
      <c r="S531" s="12" t="str">
        <f t="shared" si="257"/>
        <v>Arsenal Win</v>
      </c>
      <c r="T531" s="12" t="b">
        <f t="shared" si="258"/>
        <v>0</v>
      </c>
    </row>
    <row r="532" spans="1:20">
      <c r="A532" s="5" t="s">
        <v>577</v>
      </c>
      <c r="B532" t="s">
        <v>227</v>
      </c>
      <c r="C532" s="2" t="s">
        <v>64</v>
      </c>
      <c r="D532" s="3">
        <v>44194.75</v>
      </c>
      <c r="E532" t="s">
        <v>81</v>
      </c>
      <c r="F532" t="s">
        <v>66</v>
      </c>
      <c r="G532" t="s">
        <v>38</v>
      </c>
      <c r="H532" t="s">
        <v>16</v>
      </c>
      <c r="I532">
        <v>1</v>
      </c>
      <c r="J532" s="9">
        <v>0</v>
      </c>
      <c r="K532">
        <f t="shared" si="250"/>
        <v>1</v>
      </c>
      <c r="L532" t="str">
        <f t="shared" si="249"/>
        <v>Home Win</v>
      </c>
      <c r="M532">
        <f t="shared" si="251"/>
        <v>1</v>
      </c>
      <c r="N532">
        <f t="shared" si="252"/>
        <v>0</v>
      </c>
      <c r="O532" s="12" t="str">
        <f t="shared" si="253"/>
        <v>Burnley Win</v>
      </c>
      <c r="P532" s="12" t="b">
        <f t="shared" si="254"/>
        <v>0</v>
      </c>
      <c r="Q532" s="12" t="b">
        <f t="shared" si="255"/>
        <v>0</v>
      </c>
      <c r="R532" s="12" t="b">
        <f t="shared" si="256"/>
        <v>0</v>
      </c>
      <c r="S532" s="12" t="b">
        <f t="shared" si="257"/>
        <v>0</v>
      </c>
      <c r="T532" s="12" t="str">
        <f t="shared" si="258"/>
        <v>Sheffield Utd Lose</v>
      </c>
    </row>
    <row r="533" spans="1:20">
      <c r="A533" s="5" t="s">
        <v>577</v>
      </c>
      <c r="B533" t="s">
        <v>228</v>
      </c>
      <c r="C533" s="2" t="s">
        <v>64</v>
      </c>
      <c r="D533" s="3">
        <v>44194.75</v>
      </c>
      <c r="E533" t="s">
        <v>58</v>
      </c>
      <c r="F533" t="s">
        <v>15</v>
      </c>
      <c r="G533" t="s">
        <v>24</v>
      </c>
      <c r="H533" t="s">
        <v>116</v>
      </c>
      <c r="I533">
        <v>0</v>
      </c>
      <c r="J533" s="9">
        <v>0</v>
      </c>
      <c r="K533">
        <f t="shared" si="250"/>
        <v>0</v>
      </c>
      <c r="L533" t="str">
        <f t="shared" si="249"/>
        <v>Draw</v>
      </c>
      <c r="M533">
        <f t="shared" si="251"/>
        <v>0</v>
      </c>
      <c r="N533">
        <f t="shared" si="252"/>
        <v>0</v>
      </c>
      <c r="O533" s="12" t="b">
        <f t="shared" si="253"/>
        <v>0</v>
      </c>
      <c r="P533" s="12" t="b">
        <f t="shared" si="254"/>
        <v>0</v>
      </c>
      <c r="Q533" s="12" t="str">
        <f t="shared" si="255"/>
        <v>Southampton Draw</v>
      </c>
      <c r="R533" s="12" t="str">
        <f t="shared" si="256"/>
        <v>West Ham Draw</v>
      </c>
      <c r="S533" s="12" t="b">
        <f t="shared" si="257"/>
        <v>0</v>
      </c>
      <c r="T533" s="12" t="b">
        <f t="shared" si="258"/>
        <v>0</v>
      </c>
    </row>
    <row r="534" spans="1:20">
      <c r="A534" s="5" t="s">
        <v>577</v>
      </c>
      <c r="B534" t="s">
        <v>229</v>
      </c>
      <c r="C534" s="2" t="s">
        <v>64</v>
      </c>
      <c r="D534" s="3">
        <v>44194.75</v>
      </c>
      <c r="E534" t="s">
        <v>28</v>
      </c>
      <c r="F534" t="s">
        <v>29</v>
      </c>
      <c r="G534" t="s">
        <v>20</v>
      </c>
      <c r="H534" t="s">
        <v>230</v>
      </c>
      <c r="I534">
        <v>0</v>
      </c>
      <c r="J534" s="9">
        <v>5</v>
      </c>
      <c r="K534">
        <f t="shared" si="250"/>
        <v>5</v>
      </c>
      <c r="L534" t="str">
        <f t="shared" si="249"/>
        <v>Away Win</v>
      </c>
      <c r="M534">
        <f t="shared" si="251"/>
        <v>0</v>
      </c>
      <c r="N534">
        <f t="shared" si="252"/>
        <v>1</v>
      </c>
      <c r="O534" s="12" t="b">
        <f t="shared" si="253"/>
        <v>0</v>
      </c>
      <c r="P534" s="12" t="str">
        <f t="shared" si="254"/>
        <v>West Brom Lose</v>
      </c>
      <c r="Q534" s="12" t="b">
        <f t="shared" si="255"/>
        <v>0</v>
      </c>
      <c r="R534" s="12" t="b">
        <f t="shared" si="256"/>
        <v>0</v>
      </c>
      <c r="S534" s="12" t="str">
        <f t="shared" si="257"/>
        <v>Leeds Win</v>
      </c>
      <c r="T534" s="12" t="b">
        <f t="shared" si="258"/>
        <v>0</v>
      </c>
    </row>
    <row r="535" spans="1:20">
      <c r="A535" s="5" t="s">
        <v>577</v>
      </c>
      <c r="B535" t="s">
        <v>231</v>
      </c>
      <c r="C535" s="2" t="s">
        <v>64</v>
      </c>
      <c r="D535" s="3">
        <v>44194.833333333299</v>
      </c>
      <c r="E535" t="s">
        <v>52</v>
      </c>
      <c r="F535" t="s">
        <v>53</v>
      </c>
      <c r="G535" t="s">
        <v>39</v>
      </c>
      <c r="H535" t="s">
        <v>16</v>
      </c>
      <c r="I535">
        <v>1</v>
      </c>
      <c r="J535" s="9">
        <v>0</v>
      </c>
      <c r="K535">
        <f t="shared" si="250"/>
        <v>1</v>
      </c>
      <c r="L535" t="str">
        <f t="shared" si="249"/>
        <v>Home Win</v>
      </c>
      <c r="M535">
        <f t="shared" si="251"/>
        <v>1</v>
      </c>
      <c r="N535">
        <f t="shared" si="252"/>
        <v>0</v>
      </c>
      <c r="O535" s="12" t="str">
        <f t="shared" si="253"/>
        <v>Man Utd Win</v>
      </c>
      <c r="P535" s="12" t="b">
        <f t="shared" si="254"/>
        <v>0</v>
      </c>
      <c r="Q535" s="12" t="b">
        <f t="shared" si="255"/>
        <v>0</v>
      </c>
      <c r="R535" s="12" t="b">
        <f t="shared" si="256"/>
        <v>0</v>
      </c>
      <c r="S535" s="12" t="b">
        <f t="shared" si="257"/>
        <v>0</v>
      </c>
      <c r="T535" s="12" t="str">
        <f t="shared" si="258"/>
        <v>Wolves Lose</v>
      </c>
    </row>
    <row r="536" spans="1:20">
      <c r="A536" s="5" t="s">
        <v>577</v>
      </c>
      <c r="B536" t="s">
        <v>232</v>
      </c>
      <c r="C536" s="2" t="s">
        <v>64</v>
      </c>
      <c r="D536" s="3">
        <v>44195.833333333336</v>
      </c>
      <c r="E536" t="s">
        <v>61</v>
      </c>
      <c r="F536" t="s">
        <v>25</v>
      </c>
      <c r="G536" t="s">
        <v>19</v>
      </c>
      <c r="H536" t="s">
        <v>116</v>
      </c>
      <c r="I536">
        <v>0</v>
      </c>
      <c r="J536" s="9">
        <v>0</v>
      </c>
      <c r="K536">
        <f t="shared" si="250"/>
        <v>0</v>
      </c>
      <c r="L536" t="str">
        <f t="shared" si="249"/>
        <v>Draw</v>
      </c>
      <c r="M536">
        <f t="shared" si="251"/>
        <v>0</v>
      </c>
      <c r="N536">
        <f t="shared" si="252"/>
        <v>0</v>
      </c>
      <c r="O536" s="12" t="b">
        <f t="shared" si="253"/>
        <v>0</v>
      </c>
      <c r="P536" s="12" t="b">
        <f t="shared" si="254"/>
        <v>0</v>
      </c>
      <c r="Q536" s="12" t="str">
        <f t="shared" si="255"/>
        <v>Newcastle Draw</v>
      </c>
      <c r="R536" s="12" t="str">
        <f t="shared" si="256"/>
        <v>Liverpool Draw</v>
      </c>
      <c r="S536" s="12" t="b">
        <f t="shared" si="257"/>
        <v>0</v>
      </c>
      <c r="T536" s="12" t="b">
        <f t="shared" si="258"/>
        <v>0</v>
      </c>
    </row>
    <row r="537" spans="1:20">
      <c r="A537" s="5" t="s">
        <v>577</v>
      </c>
      <c r="B537" t="s">
        <v>233</v>
      </c>
      <c r="C537" s="2" t="s">
        <v>51</v>
      </c>
      <c r="D537" s="3">
        <v>44197.729166666701</v>
      </c>
      <c r="E537" t="s">
        <v>47</v>
      </c>
      <c r="F537" t="s">
        <v>34</v>
      </c>
      <c r="G537" t="s">
        <v>24</v>
      </c>
      <c r="H537" t="s">
        <v>35</v>
      </c>
      <c r="I537">
        <v>0</v>
      </c>
      <c r="J537" s="9">
        <v>1</v>
      </c>
      <c r="K537">
        <f t="shared" si="250"/>
        <v>1</v>
      </c>
      <c r="L537" t="str">
        <f t="shared" si="249"/>
        <v>Away Win</v>
      </c>
      <c r="M537">
        <f t="shared" si="251"/>
        <v>0</v>
      </c>
      <c r="N537">
        <f t="shared" si="252"/>
        <v>1</v>
      </c>
      <c r="O537" s="12" t="b">
        <f t="shared" si="253"/>
        <v>0</v>
      </c>
      <c r="P537" s="12" t="str">
        <f t="shared" si="254"/>
        <v>Everton Lose</v>
      </c>
      <c r="Q537" s="12" t="b">
        <f t="shared" si="255"/>
        <v>0</v>
      </c>
      <c r="R537" s="12" t="b">
        <f t="shared" si="256"/>
        <v>0</v>
      </c>
      <c r="S537" s="12" t="str">
        <f t="shared" si="257"/>
        <v>West Ham Win</v>
      </c>
      <c r="T537" s="12" t="b">
        <f t="shared" si="258"/>
        <v>0</v>
      </c>
    </row>
    <row r="538" spans="1:20">
      <c r="A538" s="5" t="s">
        <v>577</v>
      </c>
      <c r="B538" t="s">
        <v>234</v>
      </c>
      <c r="C538" s="2" t="s">
        <v>51</v>
      </c>
      <c r="D538" s="3">
        <v>44197.833333333299</v>
      </c>
      <c r="E538" t="s">
        <v>52</v>
      </c>
      <c r="F538" t="s">
        <v>53</v>
      </c>
      <c r="G538" t="s">
        <v>70</v>
      </c>
      <c r="H538" t="s">
        <v>56</v>
      </c>
      <c r="I538">
        <v>2</v>
      </c>
      <c r="J538" s="9">
        <v>1</v>
      </c>
      <c r="K538">
        <f t="shared" si="250"/>
        <v>3</v>
      </c>
      <c r="L538" t="str">
        <f t="shared" si="249"/>
        <v>Home Win</v>
      </c>
      <c r="M538">
        <f t="shared" si="251"/>
        <v>1</v>
      </c>
      <c r="N538">
        <f t="shared" si="252"/>
        <v>0</v>
      </c>
      <c r="O538" s="12" t="str">
        <f t="shared" si="253"/>
        <v>Man Utd Win</v>
      </c>
      <c r="P538" s="12" t="b">
        <f t="shared" si="254"/>
        <v>0</v>
      </c>
      <c r="Q538" s="12" t="b">
        <f t="shared" si="255"/>
        <v>0</v>
      </c>
      <c r="R538" s="12" t="b">
        <f t="shared" si="256"/>
        <v>0</v>
      </c>
      <c r="S538" s="12" t="b">
        <f t="shared" si="257"/>
        <v>0</v>
      </c>
      <c r="T538" s="12" t="str">
        <f t="shared" si="258"/>
        <v>Aston Villa Lose</v>
      </c>
    </row>
    <row r="539" spans="1:20">
      <c r="A539" s="5" t="s">
        <v>577</v>
      </c>
      <c r="B539" t="s">
        <v>235</v>
      </c>
      <c r="C539" s="2" t="s">
        <v>51</v>
      </c>
      <c r="D539" s="3">
        <v>44198.520833333299</v>
      </c>
      <c r="E539" s="5" t="s">
        <v>32</v>
      </c>
      <c r="F539" t="s">
        <v>33</v>
      </c>
      <c r="G539" t="s">
        <v>20</v>
      </c>
      <c r="H539" t="s">
        <v>158</v>
      </c>
      <c r="I539">
        <v>3</v>
      </c>
      <c r="J539" s="9">
        <v>0</v>
      </c>
      <c r="K539">
        <f t="shared" si="250"/>
        <v>3</v>
      </c>
      <c r="L539" t="str">
        <f t="shared" si="249"/>
        <v>Home Win</v>
      </c>
      <c r="M539">
        <f t="shared" si="251"/>
        <v>1</v>
      </c>
      <c r="N539">
        <f t="shared" si="252"/>
        <v>0</v>
      </c>
      <c r="O539" s="12" t="str">
        <f t="shared" si="253"/>
        <v>Spurs Win</v>
      </c>
      <c r="P539" s="12" t="b">
        <f t="shared" si="254"/>
        <v>0</v>
      </c>
      <c r="Q539" s="12" t="b">
        <f t="shared" si="255"/>
        <v>0</v>
      </c>
      <c r="R539" s="12" t="b">
        <f t="shared" si="256"/>
        <v>0</v>
      </c>
      <c r="S539" s="12" t="b">
        <f t="shared" si="257"/>
        <v>0</v>
      </c>
      <c r="T539" s="12" t="str">
        <f t="shared" si="258"/>
        <v>Leeds Lose</v>
      </c>
    </row>
    <row r="540" spans="1:20">
      <c r="A540" s="5" t="s">
        <v>577</v>
      </c>
      <c r="B540" t="s">
        <v>236</v>
      </c>
      <c r="C540" s="2" t="s">
        <v>51</v>
      </c>
      <c r="D540" s="3">
        <v>44198.625</v>
      </c>
      <c r="E540" t="s">
        <v>13</v>
      </c>
      <c r="F540" t="s">
        <v>14</v>
      </c>
      <c r="G540" t="s">
        <v>38</v>
      </c>
      <c r="H540" t="s">
        <v>98</v>
      </c>
      <c r="I540">
        <v>2</v>
      </c>
      <c r="J540" s="9">
        <v>0</v>
      </c>
      <c r="K540">
        <f t="shared" si="250"/>
        <v>2</v>
      </c>
      <c r="L540" t="str">
        <f t="shared" si="249"/>
        <v>Home Win</v>
      </c>
      <c r="M540">
        <f t="shared" si="251"/>
        <v>1</v>
      </c>
      <c r="N540">
        <f t="shared" si="252"/>
        <v>0</v>
      </c>
      <c r="O540" s="12" t="str">
        <f t="shared" si="253"/>
        <v>Crystal Palace Win</v>
      </c>
      <c r="P540" s="12" t="b">
        <f t="shared" si="254"/>
        <v>0</v>
      </c>
      <c r="Q540" s="12" t="b">
        <f t="shared" si="255"/>
        <v>0</v>
      </c>
      <c r="R540" s="12" t="b">
        <f t="shared" si="256"/>
        <v>0</v>
      </c>
      <c r="S540" s="12" t="b">
        <f t="shared" si="257"/>
        <v>0</v>
      </c>
      <c r="T540" s="12" t="str">
        <f t="shared" si="258"/>
        <v>Sheffield Utd Lose</v>
      </c>
    </row>
    <row r="541" spans="1:20">
      <c r="A541" s="5" t="s">
        <v>577</v>
      </c>
      <c r="B541" t="s">
        <v>237</v>
      </c>
      <c r="C541" s="2" t="s">
        <v>51</v>
      </c>
      <c r="D541" s="3">
        <v>44198.729166666701</v>
      </c>
      <c r="E541" t="s">
        <v>41</v>
      </c>
      <c r="F541" t="s">
        <v>42</v>
      </c>
      <c r="G541" t="s">
        <v>39</v>
      </c>
      <c r="H541" t="s">
        <v>79</v>
      </c>
      <c r="I541">
        <v>3</v>
      </c>
      <c r="J541" s="9">
        <v>3</v>
      </c>
      <c r="K541">
        <f t="shared" si="250"/>
        <v>6</v>
      </c>
      <c r="L541" t="str">
        <f t="shared" si="249"/>
        <v>Draw</v>
      </c>
      <c r="M541">
        <f t="shared" si="251"/>
        <v>0</v>
      </c>
      <c r="N541">
        <f t="shared" si="252"/>
        <v>0</v>
      </c>
      <c r="O541" s="12" t="b">
        <f t="shared" si="253"/>
        <v>0</v>
      </c>
      <c r="P541" s="12" t="b">
        <f t="shared" si="254"/>
        <v>0</v>
      </c>
      <c r="Q541" s="12" t="str">
        <f t="shared" si="255"/>
        <v>Brighton Draw</v>
      </c>
      <c r="R541" s="12" t="str">
        <f t="shared" si="256"/>
        <v>Wolves Draw</v>
      </c>
      <c r="S541" s="12" t="b">
        <f t="shared" si="257"/>
        <v>0</v>
      </c>
      <c r="T541" s="12" t="b">
        <f t="shared" si="258"/>
        <v>0</v>
      </c>
    </row>
    <row r="542" spans="1:20">
      <c r="A542" s="5" t="s">
        <v>577</v>
      </c>
      <c r="B542" t="s">
        <v>238</v>
      </c>
      <c r="C542" s="2" t="s">
        <v>51</v>
      </c>
      <c r="D542" s="3">
        <v>44198.833333333299</v>
      </c>
      <c r="E542" t="s">
        <v>28</v>
      </c>
      <c r="F542" t="s">
        <v>29</v>
      </c>
      <c r="G542" t="s">
        <v>10</v>
      </c>
      <c r="H542" t="s">
        <v>239</v>
      </c>
      <c r="I542">
        <v>0</v>
      </c>
      <c r="J542" s="9">
        <v>4</v>
      </c>
      <c r="K542">
        <f t="shared" si="250"/>
        <v>4</v>
      </c>
      <c r="L542" t="str">
        <f t="shared" si="249"/>
        <v>Away Win</v>
      </c>
      <c r="M542">
        <f t="shared" si="251"/>
        <v>0</v>
      </c>
      <c r="N542">
        <f t="shared" si="252"/>
        <v>1</v>
      </c>
      <c r="O542" s="12" t="b">
        <f t="shared" si="253"/>
        <v>0</v>
      </c>
      <c r="P542" s="12" t="str">
        <f t="shared" si="254"/>
        <v>West Brom Lose</v>
      </c>
      <c r="Q542" s="12" t="b">
        <f t="shared" si="255"/>
        <v>0</v>
      </c>
      <c r="R542" s="12" t="b">
        <f t="shared" si="256"/>
        <v>0</v>
      </c>
      <c r="S542" s="12" t="str">
        <f t="shared" si="257"/>
        <v>Arsenal Win</v>
      </c>
      <c r="T542" s="12" t="b">
        <f t="shared" si="258"/>
        <v>0</v>
      </c>
    </row>
    <row r="543" spans="1:20">
      <c r="A543" s="5" t="s">
        <v>577</v>
      </c>
      <c r="B543" t="s">
        <v>240</v>
      </c>
      <c r="C543" s="2" t="s">
        <v>51</v>
      </c>
      <c r="D543" s="3">
        <v>44199.59375</v>
      </c>
      <c r="E543" t="s">
        <v>61</v>
      </c>
      <c r="F543" t="s">
        <v>25</v>
      </c>
      <c r="G543" t="s">
        <v>30</v>
      </c>
      <c r="H543" t="s">
        <v>77</v>
      </c>
      <c r="I543">
        <v>1</v>
      </c>
      <c r="J543" s="9">
        <v>2</v>
      </c>
      <c r="K543">
        <f t="shared" si="250"/>
        <v>3</v>
      </c>
      <c r="L543" t="str">
        <f t="shared" si="249"/>
        <v>Away Win</v>
      </c>
      <c r="M543">
        <f t="shared" si="251"/>
        <v>0</v>
      </c>
      <c r="N543">
        <f t="shared" si="252"/>
        <v>1</v>
      </c>
      <c r="O543" s="12" t="b">
        <f t="shared" si="253"/>
        <v>0</v>
      </c>
      <c r="P543" s="12" t="str">
        <f t="shared" si="254"/>
        <v>Newcastle Lose</v>
      </c>
      <c r="Q543" s="12" t="b">
        <f t="shared" si="255"/>
        <v>0</v>
      </c>
      <c r="R543" s="12" t="b">
        <f t="shared" si="256"/>
        <v>0</v>
      </c>
      <c r="S543" s="12" t="str">
        <f t="shared" si="257"/>
        <v>Leicester Win</v>
      </c>
      <c r="T543" s="12" t="b">
        <f t="shared" si="258"/>
        <v>0</v>
      </c>
    </row>
    <row r="544" spans="1:20">
      <c r="A544" s="5" t="s">
        <v>577</v>
      </c>
      <c r="B544" t="s">
        <v>241</v>
      </c>
      <c r="C544" s="2" t="s">
        <v>51</v>
      </c>
      <c r="D544" s="3">
        <v>44199.6875</v>
      </c>
      <c r="E544" t="s">
        <v>63</v>
      </c>
      <c r="F544" t="s">
        <v>43</v>
      </c>
      <c r="G544" t="s">
        <v>73</v>
      </c>
      <c r="H544" t="s">
        <v>44</v>
      </c>
      <c r="I544">
        <v>1</v>
      </c>
      <c r="J544" s="9">
        <v>3</v>
      </c>
      <c r="K544">
        <f t="shared" si="250"/>
        <v>4</v>
      </c>
      <c r="L544" t="str">
        <f t="shared" si="249"/>
        <v>Away Win</v>
      </c>
      <c r="M544">
        <f t="shared" si="251"/>
        <v>0</v>
      </c>
      <c r="N544">
        <f t="shared" si="252"/>
        <v>1</v>
      </c>
      <c r="O544" s="12" t="b">
        <f t="shared" si="253"/>
        <v>0</v>
      </c>
      <c r="P544" s="12" t="str">
        <f t="shared" si="254"/>
        <v>Chelsea Lose</v>
      </c>
      <c r="Q544" s="12" t="b">
        <f t="shared" si="255"/>
        <v>0</v>
      </c>
      <c r="R544" s="12" t="b">
        <f t="shared" si="256"/>
        <v>0</v>
      </c>
      <c r="S544" s="12" t="str">
        <f t="shared" si="257"/>
        <v>Man City Win</v>
      </c>
      <c r="T544" s="12" t="b">
        <f t="shared" si="258"/>
        <v>0</v>
      </c>
    </row>
    <row r="545" spans="1:20">
      <c r="A545" s="5" t="s">
        <v>577</v>
      </c>
      <c r="B545" t="s">
        <v>242</v>
      </c>
      <c r="C545" s="2" t="s">
        <v>51</v>
      </c>
      <c r="D545" s="3">
        <v>44200.833333333299</v>
      </c>
      <c r="E545" t="s">
        <v>58</v>
      </c>
      <c r="F545" t="s">
        <v>15</v>
      </c>
      <c r="G545" t="s">
        <v>19</v>
      </c>
      <c r="H545" t="s">
        <v>16</v>
      </c>
      <c r="I545">
        <v>1</v>
      </c>
      <c r="J545" s="9">
        <v>0</v>
      </c>
      <c r="K545">
        <f t="shared" si="250"/>
        <v>1</v>
      </c>
      <c r="L545" t="str">
        <f t="shared" si="249"/>
        <v>Home Win</v>
      </c>
      <c r="M545">
        <f t="shared" si="251"/>
        <v>1</v>
      </c>
      <c r="N545">
        <f t="shared" si="252"/>
        <v>0</v>
      </c>
      <c r="O545" s="12" t="str">
        <f t="shared" si="253"/>
        <v>Southampton Win</v>
      </c>
      <c r="P545" s="12" t="b">
        <f t="shared" si="254"/>
        <v>0</v>
      </c>
      <c r="Q545" s="12" t="b">
        <f t="shared" si="255"/>
        <v>0</v>
      </c>
      <c r="R545" s="12" t="b">
        <f t="shared" si="256"/>
        <v>0</v>
      </c>
      <c r="S545" s="12" t="b">
        <f t="shared" si="257"/>
        <v>0</v>
      </c>
      <c r="T545" s="12" t="str">
        <f t="shared" si="258"/>
        <v>Liverpool Lose</v>
      </c>
    </row>
    <row r="546" spans="1:20">
      <c r="A546" s="5" t="s">
        <v>577</v>
      </c>
      <c r="B546" t="s">
        <v>243</v>
      </c>
      <c r="C546" s="2" t="s">
        <v>60</v>
      </c>
      <c r="D546" s="3">
        <v>44208.75</v>
      </c>
      <c r="E546" t="s">
        <v>37</v>
      </c>
      <c r="F546" t="s">
        <v>38</v>
      </c>
      <c r="G546" t="s">
        <v>25</v>
      </c>
      <c r="H546" t="s">
        <v>16</v>
      </c>
      <c r="I546">
        <v>1</v>
      </c>
      <c r="J546" s="9">
        <v>0</v>
      </c>
      <c r="K546">
        <f t="shared" si="250"/>
        <v>1</v>
      </c>
      <c r="L546" t="str">
        <f t="shared" si="249"/>
        <v>Home Win</v>
      </c>
      <c r="M546">
        <f t="shared" si="251"/>
        <v>1</v>
      </c>
      <c r="N546">
        <f t="shared" si="252"/>
        <v>0</v>
      </c>
      <c r="O546" s="12" t="str">
        <f t="shared" si="253"/>
        <v>Sheffield Utd Win</v>
      </c>
      <c r="P546" s="12" t="b">
        <f t="shared" si="254"/>
        <v>0</v>
      </c>
      <c r="Q546" s="12" t="b">
        <f t="shared" si="255"/>
        <v>0</v>
      </c>
      <c r="R546" s="12" t="b">
        <f t="shared" si="256"/>
        <v>0</v>
      </c>
      <c r="S546" s="12" t="b">
        <f t="shared" si="257"/>
        <v>0</v>
      </c>
      <c r="T546" s="12" t="str">
        <f t="shared" si="258"/>
        <v>Newcastle Lose</v>
      </c>
    </row>
    <row r="547" spans="1:20">
      <c r="A547" s="5" t="s">
        <v>577</v>
      </c>
      <c r="B547" t="s">
        <v>7</v>
      </c>
      <c r="C547" s="2" t="s">
        <v>60</v>
      </c>
      <c r="D547" s="3">
        <v>44208.84375</v>
      </c>
      <c r="E547" t="s">
        <v>81</v>
      </c>
      <c r="F547" t="s">
        <v>66</v>
      </c>
      <c r="G547" t="s">
        <v>53</v>
      </c>
      <c r="H547" t="s">
        <v>35</v>
      </c>
      <c r="I547">
        <v>0</v>
      </c>
      <c r="J547" s="9">
        <v>1</v>
      </c>
      <c r="K547">
        <f t="shared" si="250"/>
        <v>1</v>
      </c>
      <c r="L547" t="str">
        <f t="shared" si="249"/>
        <v>Away Win</v>
      </c>
      <c r="M547">
        <f t="shared" si="251"/>
        <v>0</v>
      </c>
      <c r="N547">
        <f t="shared" si="252"/>
        <v>1</v>
      </c>
      <c r="O547" s="12" t="b">
        <f t="shared" si="253"/>
        <v>0</v>
      </c>
      <c r="P547" s="12" t="str">
        <f t="shared" si="254"/>
        <v>Burnley Lose</v>
      </c>
      <c r="Q547" s="12" t="b">
        <f t="shared" si="255"/>
        <v>0</v>
      </c>
      <c r="R547" s="12" t="b">
        <f t="shared" si="256"/>
        <v>0</v>
      </c>
      <c r="S547" s="12" t="str">
        <f t="shared" si="257"/>
        <v>Man Utd Win</v>
      </c>
      <c r="T547" s="12" t="b">
        <f t="shared" si="258"/>
        <v>0</v>
      </c>
    </row>
    <row r="548" spans="1:20">
      <c r="A548" s="5" t="s">
        <v>577</v>
      </c>
      <c r="B548" t="s">
        <v>244</v>
      </c>
      <c r="C548" s="2" t="s">
        <v>60</v>
      </c>
      <c r="D548" s="3">
        <v>44208.84375</v>
      </c>
      <c r="E548" t="s">
        <v>72</v>
      </c>
      <c r="F548" t="s">
        <v>39</v>
      </c>
      <c r="G548" t="s">
        <v>34</v>
      </c>
      <c r="H548" t="s">
        <v>77</v>
      </c>
      <c r="I548">
        <v>1</v>
      </c>
      <c r="J548" s="9">
        <v>2</v>
      </c>
      <c r="K548">
        <f t="shared" si="250"/>
        <v>3</v>
      </c>
      <c r="L548" t="str">
        <f t="shared" si="249"/>
        <v>Away Win</v>
      </c>
      <c r="M548">
        <f t="shared" si="251"/>
        <v>0</v>
      </c>
      <c r="N548">
        <f t="shared" si="252"/>
        <v>1</v>
      </c>
      <c r="O548" s="12" t="b">
        <f t="shared" si="253"/>
        <v>0</v>
      </c>
      <c r="P548" s="12" t="str">
        <f t="shared" si="254"/>
        <v>Wolves Lose</v>
      </c>
      <c r="Q548" s="12" t="b">
        <f t="shared" si="255"/>
        <v>0</v>
      </c>
      <c r="R548" s="12" t="b">
        <f t="shared" si="256"/>
        <v>0</v>
      </c>
      <c r="S548" s="12" t="str">
        <f t="shared" si="257"/>
        <v>Everton Win</v>
      </c>
      <c r="T548" s="12" t="b">
        <f t="shared" si="258"/>
        <v>0</v>
      </c>
    </row>
    <row r="549" spans="1:20">
      <c r="A549" s="5" t="s">
        <v>577</v>
      </c>
      <c r="B549" t="s">
        <v>245</v>
      </c>
      <c r="C549" s="2" t="s">
        <v>60</v>
      </c>
      <c r="D549" s="3">
        <v>44209.75</v>
      </c>
      <c r="E549" t="s">
        <v>86</v>
      </c>
      <c r="F549" t="s">
        <v>73</v>
      </c>
      <c r="G549" t="s">
        <v>42</v>
      </c>
      <c r="H549" t="s">
        <v>16</v>
      </c>
      <c r="I549">
        <v>1</v>
      </c>
      <c r="J549" s="9">
        <v>0</v>
      </c>
      <c r="K549">
        <f t="shared" si="250"/>
        <v>1</v>
      </c>
      <c r="L549" t="str">
        <f t="shared" si="249"/>
        <v>Home Win</v>
      </c>
      <c r="M549">
        <f t="shared" si="251"/>
        <v>1</v>
      </c>
      <c r="N549">
        <f t="shared" si="252"/>
        <v>0</v>
      </c>
      <c r="O549" s="12" t="str">
        <f t="shared" si="253"/>
        <v>Man City Win</v>
      </c>
      <c r="P549" s="12" t="b">
        <f t="shared" si="254"/>
        <v>0</v>
      </c>
      <c r="Q549" s="12" t="b">
        <f t="shared" si="255"/>
        <v>0</v>
      </c>
      <c r="R549" s="12" t="b">
        <f t="shared" si="256"/>
        <v>0</v>
      </c>
      <c r="S549" s="12" t="b">
        <f t="shared" si="257"/>
        <v>0</v>
      </c>
      <c r="T549" s="12" t="str">
        <f t="shared" si="258"/>
        <v>Brighton Lose</v>
      </c>
    </row>
    <row r="550" spans="1:20">
      <c r="A550" s="5" t="s">
        <v>577</v>
      </c>
      <c r="B550" t="s">
        <v>246</v>
      </c>
      <c r="C550" s="2" t="s">
        <v>60</v>
      </c>
      <c r="D550" s="3">
        <v>44209.84375</v>
      </c>
      <c r="E550" t="s">
        <v>32</v>
      </c>
      <c r="F550" t="s">
        <v>33</v>
      </c>
      <c r="G550" t="s">
        <v>9</v>
      </c>
      <c r="H550" t="s">
        <v>84</v>
      </c>
      <c r="I550">
        <v>1</v>
      </c>
      <c r="J550" s="9">
        <v>1</v>
      </c>
      <c r="K550">
        <f t="shared" si="250"/>
        <v>2</v>
      </c>
      <c r="L550" t="str">
        <f t="shared" si="249"/>
        <v>Draw</v>
      </c>
      <c r="M550">
        <f t="shared" si="251"/>
        <v>0</v>
      </c>
      <c r="N550">
        <f t="shared" si="252"/>
        <v>0</v>
      </c>
      <c r="O550" s="12" t="b">
        <f t="shared" si="253"/>
        <v>0</v>
      </c>
      <c r="P550" s="12" t="b">
        <f t="shared" si="254"/>
        <v>0</v>
      </c>
      <c r="Q550" s="12" t="str">
        <f t="shared" si="255"/>
        <v>Spurs Draw</v>
      </c>
      <c r="R550" s="12" t="str">
        <f t="shared" si="256"/>
        <v>Fulham Draw</v>
      </c>
      <c r="S550" s="12" t="b">
        <f t="shared" si="257"/>
        <v>0</v>
      </c>
      <c r="T550" s="12" t="b">
        <f t="shared" si="258"/>
        <v>0</v>
      </c>
    </row>
    <row r="551" spans="1:20">
      <c r="A551" s="5" t="s">
        <v>577</v>
      </c>
      <c r="B551" t="s">
        <v>247</v>
      </c>
      <c r="C551" s="2" t="s">
        <v>60</v>
      </c>
      <c r="D551" s="3">
        <v>44210.833333333299</v>
      </c>
      <c r="E551" t="s">
        <v>55</v>
      </c>
      <c r="F551" t="s">
        <v>10</v>
      </c>
      <c r="G551" t="s">
        <v>14</v>
      </c>
      <c r="H551" t="s">
        <v>116</v>
      </c>
      <c r="I551">
        <v>0</v>
      </c>
      <c r="J551" s="9">
        <v>0</v>
      </c>
      <c r="K551">
        <f t="shared" si="250"/>
        <v>0</v>
      </c>
      <c r="L551" t="str">
        <f t="shared" si="249"/>
        <v>Draw</v>
      </c>
      <c r="M551">
        <f t="shared" si="251"/>
        <v>0</v>
      </c>
      <c r="N551">
        <f t="shared" si="252"/>
        <v>0</v>
      </c>
      <c r="O551" s="12" t="b">
        <f t="shared" si="253"/>
        <v>0</v>
      </c>
      <c r="P551" s="12" t="b">
        <f t="shared" si="254"/>
        <v>0</v>
      </c>
      <c r="Q551" s="12" t="str">
        <f t="shared" si="255"/>
        <v>Arsenal Draw</v>
      </c>
      <c r="R551" s="12" t="str">
        <f t="shared" si="256"/>
        <v>Crystal Palace Draw</v>
      </c>
      <c r="S551" s="12" t="b">
        <f t="shared" si="257"/>
        <v>0</v>
      </c>
      <c r="T551" s="12" t="b">
        <f t="shared" si="258"/>
        <v>0</v>
      </c>
    </row>
    <row r="552" spans="1:20">
      <c r="A552" s="5" t="s">
        <v>577</v>
      </c>
      <c r="B552" t="s">
        <v>248</v>
      </c>
      <c r="C552" s="2" t="s">
        <v>57</v>
      </c>
      <c r="D552" s="3">
        <v>44212.520833333299</v>
      </c>
      <c r="E552" t="s">
        <v>72</v>
      </c>
      <c r="F552" t="s">
        <v>39</v>
      </c>
      <c r="G552" t="s">
        <v>29</v>
      </c>
      <c r="H552" t="s">
        <v>75</v>
      </c>
      <c r="I552">
        <v>2</v>
      </c>
      <c r="J552" s="9">
        <v>3</v>
      </c>
      <c r="K552">
        <f t="shared" si="250"/>
        <v>5</v>
      </c>
      <c r="L552" t="str">
        <f t="shared" si="249"/>
        <v>Away Win</v>
      </c>
      <c r="M552">
        <f t="shared" si="251"/>
        <v>0</v>
      </c>
      <c r="N552">
        <f t="shared" si="252"/>
        <v>1</v>
      </c>
      <c r="O552" s="12" t="b">
        <f t="shared" si="253"/>
        <v>0</v>
      </c>
      <c r="P552" s="12" t="str">
        <f t="shared" si="254"/>
        <v>Wolves Lose</v>
      </c>
      <c r="Q552" s="12" t="b">
        <f t="shared" si="255"/>
        <v>0</v>
      </c>
      <c r="R552" s="12" t="b">
        <f t="shared" si="256"/>
        <v>0</v>
      </c>
      <c r="S552" s="12" t="str">
        <f t="shared" si="257"/>
        <v>West Brom Win</v>
      </c>
      <c r="T552" s="12" t="b">
        <f t="shared" si="258"/>
        <v>0</v>
      </c>
    </row>
    <row r="553" spans="1:20">
      <c r="A553" s="5" t="s">
        <v>577</v>
      </c>
      <c r="B553" t="s">
        <v>249</v>
      </c>
      <c r="C553" s="2" t="s">
        <v>57</v>
      </c>
      <c r="D553" s="3">
        <v>44212.625</v>
      </c>
      <c r="E553" t="s">
        <v>50</v>
      </c>
      <c r="F553" t="s">
        <v>20</v>
      </c>
      <c r="G553" t="s">
        <v>42</v>
      </c>
      <c r="H553" t="s">
        <v>35</v>
      </c>
      <c r="I553">
        <v>0</v>
      </c>
      <c r="J553" s="9">
        <v>1</v>
      </c>
      <c r="K553">
        <f t="shared" si="250"/>
        <v>1</v>
      </c>
      <c r="L553" t="str">
        <f t="shared" si="249"/>
        <v>Away Win</v>
      </c>
      <c r="M553">
        <f t="shared" si="251"/>
        <v>0</v>
      </c>
      <c r="N553">
        <f t="shared" si="252"/>
        <v>1</v>
      </c>
      <c r="O553" s="12" t="b">
        <f t="shared" si="253"/>
        <v>0</v>
      </c>
      <c r="P553" s="12" t="str">
        <f t="shared" si="254"/>
        <v>Leeds Lose</v>
      </c>
      <c r="Q553" s="12" t="b">
        <f t="shared" si="255"/>
        <v>0</v>
      </c>
      <c r="R553" s="12" t="b">
        <f t="shared" si="256"/>
        <v>0</v>
      </c>
      <c r="S553" s="12" t="str">
        <f t="shared" si="257"/>
        <v>Brighton Win</v>
      </c>
      <c r="T553" s="12" t="b">
        <f t="shared" si="258"/>
        <v>0</v>
      </c>
    </row>
    <row r="554" spans="1:20">
      <c r="A554" s="5" t="s">
        <v>577</v>
      </c>
      <c r="B554" t="s">
        <v>250</v>
      </c>
      <c r="C554" s="2" t="s">
        <v>57</v>
      </c>
      <c r="D554" s="3">
        <v>44212.625</v>
      </c>
      <c r="E554" t="s">
        <v>23</v>
      </c>
      <c r="F554" t="s">
        <v>24</v>
      </c>
      <c r="G554" t="s">
        <v>66</v>
      </c>
      <c r="H554" t="s">
        <v>16</v>
      </c>
      <c r="I554">
        <v>1</v>
      </c>
      <c r="J554" s="9">
        <v>0</v>
      </c>
      <c r="K554">
        <f t="shared" si="250"/>
        <v>1</v>
      </c>
      <c r="L554" t="str">
        <f t="shared" si="249"/>
        <v>Home Win</v>
      </c>
      <c r="M554">
        <f t="shared" si="251"/>
        <v>1</v>
      </c>
      <c r="N554">
        <f t="shared" si="252"/>
        <v>0</v>
      </c>
      <c r="O554" s="12" t="str">
        <f t="shared" si="253"/>
        <v>West Ham Win</v>
      </c>
      <c r="P554" s="12" t="b">
        <f t="shared" si="254"/>
        <v>0</v>
      </c>
      <c r="Q554" s="12" t="b">
        <f t="shared" si="255"/>
        <v>0</v>
      </c>
      <c r="R554" s="12" t="b">
        <f t="shared" si="256"/>
        <v>0</v>
      </c>
      <c r="S554" s="12" t="b">
        <f t="shared" si="257"/>
        <v>0</v>
      </c>
      <c r="T554" s="12" t="str">
        <f t="shared" si="258"/>
        <v>Burnley Lose</v>
      </c>
    </row>
    <row r="555" spans="1:20">
      <c r="A555" s="5" t="s">
        <v>577</v>
      </c>
      <c r="B555" t="s">
        <v>251</v>
      </c>
      <c r="C555" s="2" t="s">
        <v>57</v>
      </c>
      <c r="D555" s="3">
        <v>44212.729166666701</v>
      </c>
      <c r="E555" t="s">
        <v>8</v>
      </c>
      <c r="F555" t="s">
        <v>9</v>
      </c>
      <c r="G555" t="s">
        <v>43</v>
      </c>
      <c r="H555" t="s">
        <v>35</v>
      </c>
      <c r="I555">
        <v>0</v>
      </c>
      <c r="J555" s="9">
        <v>1</v>
      </c>
      <c r="K555">
        <f t="shared" si="250"/>
        <v>1</v>
      </c>
      <c r="L555" t="str">
        <f t="shared" si="249"/>
        <v>Away Win</v>
      </c>
      <c r="M555">
        <f t="shared" si="251"/>
        <v>0</v>
      </c>
      <c r="N555">
        <f t="shared" si="252"/>
        <v>1</v>
      </c>
      <c r="O555" s="12" t="b">
        <f t="shared" si="253"/>
        <v>0</v>
      </c>
      <c r="P555" s="12" t="str">
        <f t="shared" si="254"/>
        <v>Fulham Lose</v>
      </c>
      <c r="Q555" s="12" t="b">
        <f t="shared" si="255"/>
        <v>0</v>
      </c>
      <c r="R555" s="12" t="b">
        <f t="shared" si="256"/>
        <v>0</v>
      </c>
      <c r="S555" s="12" t="str">
        <f t="shared" si="257"/>
        <v>Chelsea Win</v>
      </c>
      <c r="T555" s="12" t="b">
        <f t="shared" si="258"/>
        <v>0</v>
      </c>
    </row>
    <row r="556" spans="1:20">
      <c r="A556" s="5" t="s">
        <v>577</v>
      </c>
      <c r="B556" t="s">
        <v>252</v>
      </c>
      <c r="C556" s="2" t="s">
        <v>57</v>
      </c>
      <c r="D556" s="3">
        <v>44212.833333333299</v>
      </c>
      <c r="E556" t="s">
        <v>65</v>
      </c>
      <c r="F556" t="s">
        <v>30</v>
      </c>
      <c r="G556" t="s">
        <v>15</v>
      </c>
      <c r="H556" t="s">
        <v>98</v>
      </c>
      <c r="I556">
        <v>2</v>
      </c>
      <c r="J556" s="9">
        <v>0</v>
      </c>
      <c r="K556">
        <f t="shared" si="250"/>
        <v>2</v>
      </c>
      <c r="L556" t="str">
        <f t="shared" si="249"/>
        <v>Home Win</v>
      </c>
      <c r="M556">
        <f t="shared" si="251"/>
        <v>1</v>
      </c>
      <c r="N556">
        <f t="shared" si="252"/>
        <v>0</v>
      </c>
      <c r="O556" s="12" t="str">
        <f t="shared" si="253"/>
        <v>Leicester Win</v>
      </c>
      <c r="P556" s="12" t="b">
        <f t="shared" si="254"/>
        <v>0</v>
      </c>
      <c r="Q556" s="12" t="b">
        <f t="shared" si="255"/>
        <v>0</v>
      </c>
      <c r="R556" s="12" t="b">
        <f t="shared" si="256"/>
        <v>0</v>
      </c>
      <c r="S556" s="12" t="b">
        <f t="shared" si="257"/>
        <v>0</v>
      </c>
      <c r="T556" s="12" t="str">
        <f t="shared" si="258"/>
        <v>Southampton Lose</v>
      </c>
    </row>
    <row r="557" spans="1:20">
      <c r="A557" s="5" t="s">
        <v>577</v>
      </c>
      <c r="B557" t="s">
        <v>253</v>
      </c>
      <c r="C557" s="2" t="s">
        <v>57</v>
      </c>
      <c r="D557" s="3">
        <v>44213.583333333299</v>
      </c>
      <c r="E557" t="s">
        <v>37</v>
      </c>
      <c r="F557" t="s">
        <v>38</v>
      </c>
      <c r="G557" t="s">
        <v>33</v>
      </c>
      <c r="H557" t="s">
        <v>44</v>
      </c>
      <c r="I557">
        <v>1</v>
      </c>
      <c r="J557" s="9">
        <v>3</v>
      </c>
      <c r="K557">
        <f t="shared" si="250"/>
        <v>4</v>
      </c>
      <c r="L557" t="str">
        <f t="shared" si="249"/>
        <v>Away Win</v>
      </c>
      <c r="M557">
        <f t="shared" si="251"/>
        <v>0</v>
      </c>
      <c r="N557">
        <f t="shared" si="252"/>
        <v>1</v>
      </c>
      <c r="O557" s="12" t="b">
        <f t="shared" si="253"/>
        <v>0</v>
      </c>
      <c r="P557" s="12" t="str">
        <f t="shared" si="254"/>
        <v>Sheffield Utd Lose</v>
      </c>
      <c r="Q557" s="12" t="b">
        <f t="shared" si="255"/>
        <v>0</v>
      </c>
      <c r="R557" s="12" t="b">
        <f t="shared" si="256"/>
        <v>0</v>
      </c>
      <c r="S557" s="12" t="str">
        <f t="shared" si="257"/>
        <v>Spurs Win</v>
      </c>
      <c r="T557" s="12" t="b">
        <f t="shared" si="258"/>
        <v>0</v>
      </c>
    </row>
    <row r="558" spans="1:20">
      <c r="A558" s="5" t="s">
        <v>577</v>
      </c>
      <c r="B558" t="s">
        <v>254</v>
      </c>
      <c r="C558" s="2" t="s">
        <v>57</v>
      </c>
      <c r="D558" s="3">
        <v>44213.6875</v>
      </c>
      <c r="E558" t="s">
        <v>18</v>
      </c>
      <c r="F558" t="s">
        <v>19</v>
      </c>
      <c r="G558" t="s">
        <v>53</v>
      </c>
      <c r="H558" t="s">
        <v>116</v>
      </c>
      <c r="I558">
        <v>0</v>
      </c>
      <c r="J558" s="9">
        <v>0</v>
      </c>
      <c r="K558">
        <f t="shared" si="250"/>
        <v>0</v>
      </c>
      <c r="L558" t="str">
        <f t="shared" si="249"/>
        <v>Draw</v>
      </c>
      <c r="M558">
        <f t="shared" si="251"/>
        <v>0</v>
      </c>
      <c r="N558">
        <f t="shared" si="252"/>
        <v>0</v>
      </c>
      <c r="O558" s="12" t="b">
        <f t="shared" si="253"/>
        <v>0</v>
      </c>
      <c r="P558" s="12" t="b">
        <f t="shared" si="254"/>
        <v>0</v>
      </c>
      <c r="Q558" s="12" t="str">
        <f t="shared" si="255"/>
        <v>Liverpool Draw</v>
      </c>
      <c r="R558" s="12" t="str">
        <f t="shared" si="256"/>
        <v>Man Utd Draw</v>
      </c>
      <c r="S558" s="12" t="b">
        <f t="shared" si="257"/>
        <v>0</v>
      </c>
      <c r="T558" s="12" t="b">
        <f t="shared" si="258"/>
        <v>0</v>
      </c>
    </row>
    <row r="559" spans="1:20">
      <c r="A559" s="5" t="s">
        <v>577</v>
      </c>
      <c r="B559" t="s">
        <v>255</v>
      </c>
      <c r="C559" s="2" t="s">
        <v>57</v>
      </c>
      <c r="D559" s="3">
        <v>44213.802083333299</v>
      </c>
      <c r="E559" t="s">
        <v>86</v>
      </c>
      <c r="F559" t="s">
        <v>73</v>
      </c>
      <c r="G559" t="s">
        <v>14</v>
      </c>
      <c r="H559" t="s">
        <v>88</v>
      </c>
      <c r="I559">
        <v>4</v>
      </c>
      <c r="J559" s="9">
        <v>0</v>
      </c>
      <c r="K559">
        <f t="shared" si="250"/>
        <v>4</v>
      </c>
      <c r="L559" t="str">
        <f t="shared" si="249"/>
        <v>Home Win</v>
      </c>
      <c r="M559">
        <f t="shared" si="251"/>
        <v>1</v>
      </c>
      <c r="N559">
        <f t="shared" si="252"/>
        <v>0</v>
      </c>
      <c r="O559" s="12" t="str">
        <f t="shared" si="253"/>
        <v>Man City Win</v>
      </c>
      <c r="P559" s="12" t="b">
        <f t="shared" si="254"/>
        <v>0</v>
      </c>
      <c r="Q559" s="12" t="b">
        <f t="shared" si="255"/>
        <v>0</v>
      </c>
      <c r="R559" s="12" t="b">
        <f t="shared" si="256"/>
        <v>0</v>
      </c>
      <c r="S559" s="12" t="b">
        <f t="shared" si="257"/>
        <v>0</v>
      </c>
      <c r="T559" s="12" t="str">
        <f t="shared" si="258"/>
        <v>Crystal Palace Lose</v>
      </c>
    </row>
    <row r="560" spans="1:20">
      <c r="A560" s="5" t="s">
        <v>577</v>
      </c>
      <c r="B560" t="s">
        <v>256</v>
      </c>
      <c r="C560" s="2" t="s">
        <v>57</v>
      </c>
      <c r="D560" s="3">
        <v>44214.833333333299</v>
      </c>
      <c r="E560" t="s">
        <v>55</v>
      </c>
      <c r="F560" t="s">
        <v>10</v>
      </c>
      <c r="G560" t="s">
        <v>25</v>
      </c>
      <c r="H560" t="s">
        <v>158</v>
      </c>
      <c r="I560">
        <v>3</v>
      </c>
      <c r="J560" s="9">
        <v>0</v>
      </c>
      <c r="K560">
        <f t="shared" si="250"/>
        <v>3</v>
      </c>
      <c r="L560" t="str">
        <f t="shared" si="249"/>
        <v>Home Win</v>
      </c>
      <c r="M560">
        <f t="shared" si="251"/>
        <v>1</v>
      </c>
      <c r="N560">
        <f t="shared" si="252"/>
        <v>0</v>
      </c>
      <c r="O560" s="12" t="str">
        <f t="shared" si="253"/>
        <v>Arsenal Win</v>
      </c>
      <c r="P560" s="12" t="b">
        <f t="shared" si="254"/>
        <v>0</v>
      </c>
      <c r="Q560" s="12" t="b">
        <f t="shared" si="255"/>
        <v>0</v>
      </c>
      <c r="R560" s="12" t="b">
        <f t="shared" si="256"/>
        <v>0</v>
      </c>
      <c r="S560" s="12" t="b">
        <f t="shared" si="257"/>
        <v>0</v>
      </c>
      <c r="T560" s="12" t="str">
        <f t="shared" si="258"/>
        <v>Newcastle Lose</v>
      </c>
    </row>
    <row r="561" spans="1:20">
      <c r="A561" s="5" t="s">
        <v>577</v>
      </c>
      <c r="B561" t="s">
        <v>257</v>
      </c>
      <c r="C561" s="2" t="s">
        <v>57</v>
      </c>
      <c r="D561" s="3">
        <v>44215.75</v>
      </c>
      <c r="E561" t="s">
        <v>23</v>
      </c>
      <c r="F561" t="s">
        <v>24</v>
      </c>
      <c r="G561" t="s">
        <v>29</v>
      </c>
      <c r="H561" t="s">
        <v>56</v>
      </c>
      <c r="I561">
        <v>2</v>
      </c>
      <c r="J561" s="9">
        <v>1</v>
      </c>
      <c r="K561">
        <f t="shared" si="250"/>
        <v>3</v>
      </c>
      <c r="L561" t="str">
        <f t="shared" si="249"/>
        <v>Home Win</v>
      </c>
      <c r="M561">
        <f t="shared" si="251"/>
        <v>1</v>
      </c>
      <c r="N561">
        <f t="shared" si="252"/>
        <v>0</v>
      </c>
      <c r="O561" s="12" t="str">
        <f t="shared" si="253"/>
        <v>West Ham Win</v>
      </c>
      <c r="P561" s="12" t="b">
        <f t="shared" si="254"/>
        <v>0</v>
      </c>
      <c r="Q561" s="12" t="b">
        <f t="shared" si="255"/>
        <v>0</v>
      </c>
      <c r="R561" s="12" t="b">
        <f t="shared" si="256"/>
        <v>0</v>
      </c>
      <c r="S561" s="12" t="b">
        <f t="shared" si="257"/>
        <v>0</v>
      </c>
      <c r="T561" s="12" t="str">
        <f t="shared" si="258"/>
        <v>West Brom Lose</v>
      </c>
    </row>
    <row r="562" spans="1:20">
      <c r="A562" s="5" t="s">
        <v>577</v>
      </c>
      <c r="B562" t="s">
        <v>258</v>
      </c>
      <c r="C562" s="2" t="s">
        <v>57</v>
      </c>
      <c r="D562" s="3">
        <v>44215.84375</v>
      </c>
      <c r="E562" t="s">
        <v>65</v>
      </c>
      <c r="F562" t="s">
        <v>30</v>
      </c>
      <c r="G562" t="s">
        <v>43</v>
      </c>
      <c r="H562" t="s">
        <v>98</v>
      </c>
      <c r="I562">
        <v>2</v>
      </c>
      <c r="J562" s="9">
        <v>0</v>
      </c>
      <c r="K562">
        <f t="shared" si="250"/>
        <v>2</v>
      </c>
      <c r="L562" t="str">
        <f t="shared" si="249"/>
        <v>Home Win</v>
      </c>
      <c r="M562">
        <f t="shared" si="251"/>
        <v>1</v>
      </c>
      <c r="N562">
        <f t="shared" si="252"/>
        <v>0</v>
      </c>
      <c r="O562" s="12" t="str">
        <f t="shared" si="253"/>
        <v>Leicester Win</v>
      </c>
      <c r="P562" s="12" t="b">
        <f t="shared" si="254"/>
        <v>0</v>
      </c>
      <c r="Q562" s="12" t="b">
        <f t="shared" si="255"/>
        <v>0</v>
      </c>
      <c r="R562" s="12" t="b">
        <f t="shared" si="256"/>
        <v>0</v>
      </c>
      <c r="S562" s="12" t="b">
        <f t="shared" si="257"/>
        <v>0</v>
      </c>
      <c r="T562" s="12" t="str">
        <f t="shared" si="258"/>
        <v>Chelsea Lose</v>
      </c>
    </row>
    <row r="563" spans="1:20">
      <c r="A563" s="5" t="s">
        <v>577</v>
      </c>
      <c r="B563" t="s">
        <v>46</v>
      </c>
      <c r="C563" s="2" t="s">
        <v>57</v>
      </c>
      <c r="D563" s="3">
        <v>44216.75</v>
      </c>
      <c r="E563" t="s">
        <v>86</v>
      </c>
      <c r="F563" t="s">
        <v>73</v>
      </c>
      <c r="G563" t="s">
        <v>70</v>
      </c>
      <c r="H563" t="s">
        <v>98</v>
      </c>
      <c r="I563">
        <v>2</v>
      </c>
      <c r="J563" s="9">
        <v>0</v>
      </c>
      <c r="K563">
        <f t="shared" si="250"/>
        <v>2</v>
      </c>
      <c r="L563" t="str">
        <f t="shared" si="249"/>
        <v>Home Win</v>
      </c>
      <c r="M563">
        <f t="shared" si="251"/>
        <v>1</v>
      </c>
      <c r="N563">
        <f t="shared" si="252"/>
        <v>0</v>
      </c>
      <c r="O563" s="12" t="str">
        <f t="shared" si="253"/>
        <v>Man City Win</v>
      </c>
      <c r="P563" s="12" t="b">
        <f t="shared" si="254"/>
        <v>0</v>
      </c>
      <c r="Q563" s="12" t="b">
        <f t="shared" si="255"/>
        <v>0</v>
      </c>
      <c r="R563" s="12" t="b">
        <f t="shared" si="256"/>
        <v>0</v>
      </c>
      <c r="S563" s="12" t="b">
        <f t="shared" si="257"/>
        <v>0</v>
      </c>
      <c r="T563" s="12" t="str">
        <f t="shared" si="258"/>
        <v>Aston Villa Lose</v>
      </c>
    </row>
    <row r="564" spans="1:20">
      <c r="A564" s="5" t="s">
        <v>577</v>
      </c>
      <c r="B564" t="s">
        <v>259</v>
      </c>
      <c r="C564" s="2" t="s">
        <v>57</v>
      </c>
      <c r="D564" s="3">
        <v>44216.84375</v>
      </c>
      <c r="E564" t="s">
        <v>8</v>
      </c>
      <c r="F564" t="s">
        <v>9</v>
      </c>
      <c r="G564" t="s">
        <v>53</v>
      </c>
      <c r="H564" t="s">
        <v>77</v>
      </c>
      <c r="I564">
        <v>1</v>
      </c>
      <c r="J564" s="9">
        <v>2</v>
      </c>
      <c r="K564">
        <f t="shared" si="250"/>
        <v>3</v>
      </c>
      <c r="L564" t="str">
        <f t="shared" si="249"/>
        <v>Away Win</v>
      </c>
      <c r="M564">
        <f t="shared" si="251"/>
        <v>0</v>
      </c>
      <c r="N564">
        <f t="shared" si="252"/>
        <v>1</v>
      </c>
      <c r="O564" s="12" t="b">
        <f t="shared" si="253"/>
        <v>0</v>
      </c>
      <c r="P564" s="12" t="str">
        <f t="shared" si="254"/>
        <v>Fulham Lose</v>
      </c>
      <c r="Q564" s="12" t="b">
        <f t="shared" si="255"/>
        <v>0</v>
      </c>
      <c r="R564" s="12" t="b">
        <f t="shared" si="256"/>
        <v>0</v>
      </c>
      <c r="S564" s="12" t="str">
        <f t="shared" si="257"/>
        <v>Man Utd Win</v>
      </c>
      <c r="T564" s="12" t="b">
        <f t="shared" si="258"/>
        <v>0</v>
      </c>
    </row>
    <row r="565" spans="1:20">
      <c r="A565" s="5" t="s">
        <v>577</v>
      </c>
      <c r="B565" t="s">
        <v>260</v>
      </c>
      <c r="C565" s="2" t="s">
        <v>57</v>
      </c>
      <c r="D565" s="3">
        <v>44217.833333333299</v>
      </c>
      <c r="E565" t="s">
        <v>18</v>
      </c>
      <c r="F565" t="s">
        <v>19</v>
      </c>
      <c r="G565" t="s">
        <v>66</v>
      </c>
      <c r="H565" t="s">
        <v>35</v>
      </c>
      <c r="I565">
        <v>0</v>
      </c>
      <c r="J565" s="9">
        <v>1</v>
      </c>
      <c r="K565">
        <f t="shared" si="250"/>
        <v>1</v>
      </c>
      <c r="L565" t="str">
        <f t="shared" si="249"/>
        <v>Away Win</v>
      </c>
      <c r="M565">
        <f t="shared" si="251"/>
        <v>0</v>
      </c>
      <c r="N565">
        <f t="shared" si="252"/>
        <v>1</v>
      </c>
      <c r="O565" s="12" t="b">
        <f t="shared" si="253"/>
        <v>0</v>
      </c>
      <c r="P565" s="12" t="str">
        <f t="shared" si="254"/>
        <v>Liverpool Lose</v>
      </c>
      <c r="Q565" s="12" t="b">
        <f t="shared" si="255"/>
        <v>0</v>
      </c>
      <c r="R565" s="12" t="b">
        <f t="shared" si="256"/>
        <v>0</v>
      </c>
      <c r="S565" s="12" t="str">
        <f t="shared" si="257"/>
        <v>Burnley Win</v>
      </c>
      <c r="T565" s="12" t="b">
        <f t="shared" si="258"/>
        <v>0</v>
      </c>
    </row>
    <row r="566" spans="1:20">
      <c r="A566" s="5" t="s">
        <v>577</v>
      </c>
      <c r="B566" t="s">
        <v>261</v>
      </c>
      <c r="C566" s="2" t="s">
        <v>57</v>
      </c>
      <c r="D566" s="3">
        <v>44219.833333333299</v>
      </c>
      <c r="E566" t="s">
        <v>69</v>
      </c>
      <c r="F566" t="s">
        <v>70</v>
      </c>
      <c r="G566" t="s">
        <v>25</v>
      </c>
      <c r="H566" t="s">
        <v>98</v>
      </c>
      <c r="I566">
        <v>2</v>
      </c>
      <c r="J566" s="9">
        <v>0</v>
      </c>
      <c r="K566">
        <f t="shared" si="250"/>
        <v>2</v>
      </c>
      <c r="L566" t="str">
        <f t="shared" si="249"/>
        <v>Home Win</v>
      </c>
      <c r="M566">
        <f t="shared" si="251"/>
        <v>1</v>
      </c>
      <c r="N566">
        <f t="shared" si="252"/>
        <v>0</v>
      </c>
      <c r="O566" s="12" t="str">
        <f t="shared" si="253"/>
        <v>Aston Villa Win</v>
      </c>
      <c r="P566" s="12" t="b">
        <f t="shared" si="254"/>
        <v>0</v>
      </c>
      <c r="Q566" s="12" t="b">
        <f t="shared" si="255"/>
        <v>0</v>
      </c>
      <c r="R566" s="12" t="b">
        <f t="shared" si="256"/>
        <v>0</v>
      </c>
      <c r="S566" s="12" t="b">
        <f t="shared" si="257"/>
        <v>0</v>
      </c>
      <c r="T566" s="12" t="str">
        <f t="shared" si="258"/>
        <v>Newcastle Lose</v>
      </c>
    </row>
    <row r="567" spans="1:20">
      <c r="A567" s="5" t="s">
        <v>577</v>
      </c>
      <c r="B567" t="s">
        <v>262</v>
      </c>
      <c r="C567" s="2" t="s">
        <v>71</v>
      </c>
      <c r="D567" s="3">
        <v>44222.75</v>
      </c>
      <c r="E567" t="s">
        <v>61</v>
      </c>
      <c r="F567" t="s">
        <v>25</v>
      </c>
      <c r="G567" t="s">
        <v>20</v>
      </c>
      <c r="H567" t="s">
        <v>77</v>
      </c>
      <c r="I567">
        <v>1</v>
      </c>
      <c r="J567" s="9">
        <v>2</v>
      </c>
      <c r="K567">
        <f t="shared" si="250"/>
        <v>3</v>
      </c>
      <c r="L567" t="str">
        <f t="shared" si="249"/>
        <v>Away Win</v>
      </c>
      <c r="M567">
        <f t="shared" si="251"/>
        <v>0</v>
      </c>
      <c r="N567">
        <f t="shared" si="252"/>
        <v>1</v>
      </c>
      <c r="O567" s="12" t="b">
        <f t="shared" si="253"/>
        <v>0</v>
      </c>
      <c r="P567" s="12" t="str">
        <f t="shared" si="254"/>
        <v>Newcastle Lose</v>
      </c>
      <c r="Q567" s="12" t="b">
        <f t="shared" si="255"/>
        <v>0</v>
      </c>
      <c r="R567" s="12" t="b">
        <f t="shared" si="256"/>
        <v>0</v>
      </c>
      <c r="S567" s="12" t="str">
        <f t="shared" si="257"/>
        <v>Leeds Win</v>
      </c>
      <c r="T567" s="12" t="b">
        <f t="shared" si="258"/>
        <v>0</v>
      </c>
    </row>
    <row r="568" spans="1:20">
      <c r="A568" s="5" t="s">
        <v>577</v>
      </c>
      <c r="B568" t="s">
        <v>263</v>
      </c>
      <c r="C568" s="2" t="s">
        <v>71</v>
      </c>
      <c r="D568" s="3">
        <v>44222.75</v>
      </c>
      <c r="E568" t="s">
        <v>13</v>
      </c>
      <c r="F568" t="s">
        <v>14</v>
      </c>
      <c r="G568" t="s">
        <v>24</v>
      </c>
      <c r="H568" t="s">
        <v>75</v>
      </c>
      <c r="I568">
        <v>2</v>
      </c>
      <c r="J568" s="9">
        <v>3</v>
      </c>
      <c r="K568">
        <f t="shared" si="250"/>
        <v>5</v>
      </c>
      <c r="L568" t="str">
        <f t="shared" si="249"/>
        <v>Away Win</v>
      </c>
      <c r="M568">
        <f t="shared" si="251"/>
        <v>0</v>
      </c>
      <c r="N568">
        <f t="shared" si="252"/>
        <v>1</v>
      </c>
      <c r="O568" s="12" t="b">
        <f t="shared" si="253"/>
        <v>0</v>
      </c>
      <c r="P568" s="12" t="str">
        <f t="shared" si="254"/>
        <v>Crystal Palace Lose</v>
      </c>
      <c r="Q568" s="12" t="b">
        <f t="shared" si="255"/>
        <v>0</v>
      </c>
      <c r="R568" s="12" t="b">
        <f t="shared" si="256"/>
        <v>0</v>
      </c>
      <c r="S568" s="12" t="str">
        <f t="shared" si="257"/>
        <v>West Ham Win</v>
      </c>
      <c r="T568" s="12" t="b">
        <f t="shared" si="258"/>
        <v>0</v>
      </c>
    </row>
    <row r="569" spans="1:20">
      <c r="A569" s="5" t="s">
        <v>577</v>
      </c>
      <c r="B569" t="s">
        <v>264</v>
      </c>
      <c r="C569" s="2" t="s">
        <v>71</v>
      </c>
      <c r="D569" s="3">
        <v>44222.84375</v>
      </c>
      <c r="E569" t="s">
        <v>28</v>
      </c>
      <c r="F569" t="s">
        <v>29</v>
      </c>
      <c r="G569" t="s">
        <v>73</v>
      </c>
      <c r="H569" t="s">
        <v>230</v>
      </c>
      <c r="I569">
        <v>0</v>
      </c>
      <c r="J569" s="9">
        <v>5</v>
      </c>
      <c r="K569">
        <f t="shared" si="250"/>
        <v>5</v>
      </c>
      <c r="L569" t="str">
        <f t="shared" si="249"/>
        <v>Away Win</v>
      </c>
      <c r="M569">
        <f t="shared" si="251"/>
        <v>0</v>
      </c>
      <c r="N569">
        <f t="shared" si="252"/>
        <v>1</v>
      </c>
      <c r="O569" s="12" t="b">
        <f t="shared" si="253"/>
        <v>0</v>
      </c>
      <c r="P569" s="12" t="str">
        <f t="shared" si="254"/>
        <v>West Brom Lose</v>
      </c>
      <c r="Q569" s="12" t="b">
        <f t="shared" si="255"/>
        <v>0</v>
      </c>
      <c r="R569" s="12" t="b">
        <f t="shared" si="256"/>
        <v>0</v>
      </c>
      <c r="S569" s="12" t="str">
        <f t="shared" si="257"/>
        <v>Man City Win</v>
      </c>
      <c r="T569" s="12" t="b">
        <f t="shared" si="258"/>
        <v>0</v>
      </c>
    </row>
    <row r="570" spans="1:20">
      <c r="A570" s="5" t="s">
        <v>577</v>
      </c>
      <c r="B570" t="s">
        <v>265</v>
      </c>
      <c r="C570" s="2" t="s">
        <v>71</v>
      </c>
      <c r="D570" s="3">
        <v>44222.84375</v>
      </c>
      <c r="E570" t="s">
        <v>58</v>
      </c>
      <c r="F570" t="s">
        <v>15</v>
      </c>
      <c r="G570" t="s">
        <v>10</v>
      </c>
      <c r="H570" t="s">
        <v>44</v>
      </c>
      <c r="I570">
        <v>1</v>
      </c>
      <c r="J570" s="9">
        <v>3</v>
      </c>
      <c r="K570">
        <f t="shared" si="250"/>
        <v>4</v>
      </c>
      <c r="L570" t="str">
        <f t="shared" si="249"/>
        <v>Away Win</v>
      </c>
      <c r="M570">
        <f t="shared" si="251"/>
        <v>0</v>
      </c>
      <c r="N570">
        <f t="shared" si="252"/>
        <v>1</v>
      </c>
      <c r="O570" s="12" t="b">
        <f t="shared" si="253"/>
        <v>0</v>
      </c>
      <c r="P570" s="12" t="str">
        <f t="shared" si="254"/>
        <v>Southampton Lose</v>
      </c>
      <c r="Q570" s="12" t="b">
        <f t="shared" si="255"/>
        <v>0</v>
      </c>
      <c r="R570" s="12" t="b">
        <f t="shared" si="256"/>
        <v>0</v>
      </c>
      <c r="S570" s="12" t="str">
        <f t="shared" si="257"/>
        <v>Arsenal Win</v>
      </c>
      <c r="T570" s="12" t="b">
        <f t="shared" si="258"/>
        <v>0</v>
      </c>
    </row>
    <row r="571" spans="1:20">
      <c r="A571" s="5" t="s">
        <v>577</v>
      </c>
      <c r="B571" t="s">
        <v>266</v>
      </c>
      <c r="C571" s="2" t="s">
        <v>71</v>
      </c>
      <c r="D571" s="3">
        <v>44223.75</v>
      </c>
      <c r="E571" t="s">
        <v>81</v>
      </c>
      <c r="F571" t="s">
        <v>66</v>
      </c>
      <c r="G571" t="s">
        <v>70</v>
      </c>
      <c r="H571" t="s">
        <v>267</v>
      </c>
      <c r="I571">
        <v>3</v>
      </c>
      <c r="J571" s="9">
        <v>2</v>
      </c>
      <c r="K571">
        <f t="shared" si="250"/>
        <v>5</v>
      </c>
      <c r="L571" t="str">
        <f t="shared" si="249"/>
        <v>Home Win</v>
      </c>
      <c r="M571">
        <f t="shared" si="251"/>
        <v>1</v>
      </c>
      <c r="N571">
        <f t="shared" si="252"/>
        <v>0</v>
      </c>
      <c r="O571" s="12" t="str">
        <f t="shared" si="253"/>
        <v>Burnley Win</v>
      </c>
      <c r="P571" s="12" t="b">
        <f t="shared" si="254"/>
        <v>0</v>
      </c>
      <c r="Q571" s="12" t="b">
        <f t="shared" si="255"/>
        <v>0</v>
      </c>
      <c r="R571" s="12" t="b">
        <f t="shared" si="256"/>
        <v>0</v>
      </c>
      <c r="S571" s="12" t="b">
        <f t="shared" si="257"/>
        <v>0</v>
      </c>
      <c r="T571" s="12" t="str">
        <f t="shared" si="258"/>
        <v>Aston Villa Lose</v>
      </c>
    </row>
    <row r="572" spans="1:20">
      <c r="A572" s="5" t="s">
        <v>577</v>
      </c>
      <c r="B572" t="s">
        <v>268</v>
      </c>
      <c r="C572" s="2" t="s">
        <v>71</v>
      </c>
      <c r="D572" s="3">
        <v>44223.75</v>
      </c>
      <c r="E572" t="s">
        <v>63</v>
      </c>
      <c r="F572" t="s">
        <v>43</v>
      </c>
      <c r="G572" t="s">
        <v>39</v>
      </c>
      <c r="H572" t="s">
        <v>116</v>
      </c>
      <c r="I572">
        <v>0</v>
      </c>
      <c r="J572" s="9">
        <v>0</v>
      </c>
      <c r="K572">
        <f t="shared" si="250"/>
        <v>0</v>
      </c>
      <c r="L572" t="str">
        <f t="shared" si="249"/>
        <v>Draw</v>
      </c>
      <c r="M572">
        <f t="shared" si="251"/>
        <v>0</v>
      </c>
      <c r="N572">
        <f t="shared" si="252"/>
        <v>0</v>
      </c>
      <c r="O572" s="12" t="b">
        <f t="shared" si="253"/>
        <v>0</v>
      </c>
      <c r="P572" s="12" t="b">
        <f t="shared" si="254"/>
        <v>0</v>
      </c>
      <c r="Q572" s="12" t="str">
        <f t="shared" si="255"/>
        <v>Chelsea Draw</v>
      </c>
      <c r="R572" s="12" t="str">
        <f t="shared" si="256"/>
        <v>Wolves Draw</v>
      </c>
      <c r="S572" s="12" t="b">
        <f t="shared" si="257"/>
        <v>0</v>
      </c>
      <c r="T572" s="12" t="b">
        <f t="shared" si="258"/>
        <v>0</v>
      </c>
    </row>
    <row r="573" spans="1:20">
      <c r="A573" s="5" t="s">
        <v>577</v>
      </c>
      <c r="B573" t="s">
        <v>269</v>
      </c>
      <c r="C573" s="2" t="s">
        <v>71</v>
      </c>
      <c r="D573" s="3">
        <v>44223.8125</v>
      </c>
      <c r="E573" t="s">
        <v>41</v>
      </c>
      <c r="F573" t="s">
        <v>42</v>
      </c>
      <c r="G573" t="s">
        <v>9</v>
      </c>
      <c r="H573" t="s">
        <v>116</v>
      </c>
      <c r="I573">
        <v>0</v>
      </c>
      <c r="J573" s="9">
        <v>0</v>
      </c>
      <c r="K573">
        <f t="shared" si="250"/>
        <v>0</v>
      </c>
      <c r="L573" t="str">
        <f t="shared" si="249"/>
        <v>Draw</v>
      </c>
      <c r="M573">
        <f t="shared" si="251"/>
        <v>0</v>
      </c>
      <c r="N573">
        <f t="shared" si="252"/>
        <v>0</v>
      </c>
      <c r="O573" s="12" t="b">
        <f t="shared" si="253"/>
        <v>0</v>
      </c>
      <c r="P573" s="12" t="b">
        <f t="shared" si="254"/>
        <v>0</v>
      </c>
      <c r="Q573" s="12" t="str">
        <f t="shared" si="255"/>
        <v>Brighton Draw</v>
      </c>
      <c r="R573" s="12" t="str">
        <f t="shared" si="256"/>
        <v>Fulham Draw</v>
      </c>
      <c r="S573" s="12" t="b">
        <f t="shared" si="257"/>
        <v>0</v>
      </c>
      <c r="T573" s="12" t="b">
        <f t="shared" si="258"/>
        <v>0</v>
      </c>
    </row>
    <row r="574" spans="1:20">
      <c r="A574" s="5" t="s">
        <v>577</v>
      </c>
      <c r="B574" t="s">
        <v>270</v>
      </c>
      <c r="C574" s="2" t="s">
        <v>71</v>
      </c>
      <c r="D574" s="3">
        <v>44223.84375</v>
      </c>
      <c r="E574" t="s">
        <v>47</v>
      </c>
      <c r="F574" t="s">
        <v>34</v>
      </c>
      <c r="G574" t="s">
        <v>30</v>
      </c>
      <c r="H574" t="s">
        <v>84</v>
      </c>
      <c r="I574">
        <v>1</v>
      </c>
      <c r="J574" s="9">
        <v>1</v>
      </c>
      <c r="K574">
        <f t="shared" si="250"/>
        <v>2</v>
      </c>
      <c r="L574" t="str">
        <f t="shared" si="249"/>
        <v>Draw</v>
      </c>
      <c r="M574">
        <f t="shared" si="251"/>
        <v>0</v>
      </c>
      <c r="N574">
        <f t="shared" si="252"/>
        <v>0</v>
      </c>
      <c r="O574" s="12" t="b">
        <f t="shared" si="253"/>
        <v>0</v>
      </c>
      <c r="P574" s="12" t="b">
        <f t="shared" si="254"/>
        <v>0</v>
      </c>
      <c r="Q574" s="12" t="str">
        <f t="shared" si="255"/>
        <v>Everton Draw</v>
      </c>
      <c r="R574" s="12" t="str">
        <f t="shared" si="256"/>
        <v>Leicester Draw</v>
      </c>
      <c r="S574" s="12" t="b">
        <f t="shared" si="257"/>
        <v>0</v>
      </c>
      <c r="T574" s="12" t="b">
        <f t="shared" si="258"/>
        <v>0</v>
      </c>
    </row>
    <row r="575" spans="1:20">
      <c r="A575" s="5" t="s">
        <v>577</v>
      </c>
      <c r="B575" t="s">
        <v>271</v>
      </c>
      <c r="C575" s="2" t="s">
        <v>71</v>
      </c>
      <c r="D575" s="3">
        <v>44223.84375</v>
      </c>
      <c r="E575" t="s">
        <v>52</v>
      </c>
      <c r="F575" t="s">
        <v>53</v>
      </c>
      <c r="G575" t="s">
        <v>38</v>
      </c>
      <c r="H575" t="s">
        <v>77</v>
      </c>
      <c r="I575">
        <v>1</v>
      </c>
      <c r="J575" s="9">
        <v>2</v>
      </c>
      <c r="K575">
        <f t="shared" si="250"/>
        <v>3</v>
      </c>
      <c r="L575" t="str">
        <f t="shared" si="249"/>
        <v>Away Win</v>
      </c>
      <c r="M575">
        <f t="shared" si="251"/>
        <v>0</v>
      </c>
      <c r="N575">
        <f t="shared" si="252"/>
        <v>1</v>
      </c>
      <c r="O575" s="12" t="b">
        <f t="shared" si="253"/>
        <v>0</v>
      </c>
      <c r="P575" s="12" t="str">
        <f t="shared" si="254"/>
        <v>Man Utd Lose</v>
      </c>
      <c r="Q575" s="12" t="b">
        <f t="shared" si="255"/>
        <v>0</v>
      </c>
      <c r="R575" s="12" t="b">
        <f t="shared" si="256"/>
        <v>0</v>
      </c>
      <c r="S575" s="12" t="str">
        <f t="shared" si="257"/>
        <v>Sheffield Utd Win</v>
      </c>
      <c r="T575" s="12" t="b">
        <f t="shared" si="258"/>
        <v>0</v>
      </c>
    </row>
    <row r="576" spans="1:20">
      <c r="A576" s="5" t="s">
        <v>577</v>
      </c>
      <c r="B576" t="s">
        <v>272</v>
      </c>
      <c r="C576" s="2" t="s">
        <v>71</v>
      </c>
      <c r="D576" s="3">
        <v>44224.833333333299</v>
      </c>
      <c r="E576" t="s">
        <v>32</v>
      </c>
      <c r="F576" t="s">
        <v>33</v>
      </c>
      <c r="G576" t="s">
        <v>19</v>
      </c>
      <c r="H576" t="s">
        <v>44</v>
      </c>
      <c r="I576">
        <v>1</v>
      </c>
      <c r="J576" s="9">
        <v>3</v>
      </c>
      <c r="K576">
        <f t="shared" si="250"/>
        <v>4</v>
      </c>
      <c r="L576" t="str">
        <f t="shared" si="249"/>
        <v>Away Win</v>
      </c>
      <c r="M576">
        <f t="shared" si="251"/>
        <v>0</v>
      </c>
      <c r="N576">
        <f t="shared" si="252"/>
        <v>1</v>
      </c>
      <c r="O576" s="12" t="b">
        <f t="shared" si="253"/>
        <v>0</v>
      </c>
      <c r="P576" s="12" t="str">
        <f t="shared" si="254"/>
        <v>Spurs Lose</v>
      </c>
      <c r="Q576" s="12" t="b">
        <f t="shared" si="255"/>
        <v>0</v>
      </c>
      <c r="R576" s="12" t="b">
        <f t="shared" si="256"/>
        <v>0</v>
      </c>
      <c r="S576" s="12" t="str">
        <f t="shared" si="257"/>
        <v>Liverpool Win</v>
      </c>
      <c r="T576" s="12" t="b">
        <f t="shared" si="258"/>
        <v>0</v>
      </c>
    </row>
    <row r="577" spans="1:20">
      <c r="A577" s="5" t="s">
        <v>577</v>
      </c>
      <c r="B577" t="s">
        <v>273</v>
      </c>
      <c r="C577" s="2" t="s">
        <v>74</v>
      </c>
      <c r="D577" s="3">
        <v>44226.520833333299</v>
      </c>
      <c r="E577" t="s">
        <v>47</v>
      </c>
      <c r="F577" t="s">
        <v>34</v>
      </c>
      <c r="G577" t="s">
        <v>25</v>
      </c>
      <c r="H577" t="s">
        <v>26</v>
      </c>
      <c r="I577">
        <v>0</v>
      </c>
      <c r="J577" s="9">
        <v>2</v>
      </c>
      <c r="K577">
        <f t="shared" si="250"/>
        <v>2</v>
      </c>
      <c r="L577" t="str">
        <f t="shared" si="249"/>
        <v>Away Win</v>
      </c>
      <c r="M577">
        <f t="shared" si="251"/>
        <v>0</v>
      </c>
      <c r="N577">
        <f t="shared" si="252"/>
        <v>1</v>
      </c>
      <c r="O577" s="12" t="b">
        <f t="shared" si="253"/>
        <v>0</v>
      </c>
      <c r="P577" s="12" t="str">
        <f t="shared" si="254"/>
        <v>Everton Lose</v>
      </c>
      <c r="Q577" s="12" t="b">
        <f t="shared" si="255"/>
        <v>0</v>
      </c>
      <c r="R577" s="12" t="b">
        <f t="shared" si="256"/>
        <v>0</v>
      </c>
      <c r="S577" s="12" t="str">
        <f t="shared" si="257"/>
        <v>Newcastle Win</v>
      </c>
      <c r="T577" s="12" t="b">
        <f t="shared" si="258"/>
        <v>0</v>
      </c>
    </row>
    <row r="578" spans="1:20">
      <c r="A578" s="5" t="s">
        <v>577</v>
      </c>
      <c r="B578" t="s">
        <v>274</v>
      </c>
      <c r="C578" s="2" t="s">
        <v>74</v>
      </c>
      <c r="D578" s="3">
        <v>44226.625</v>
      </c>
      <c r="E578" t="s">
        <v>13</v>
      </c>
      <c r="F578" t="s">
        <v>14</v>
      </c>
      <c r="G578" t="s">
        <v>39</v>
      </c>
      <c r="H578" t="s">
        <v>16</v>
      </c>
      <c r="I578">
        <v>1</v>
      </c>
      <c r="J578" s="9">
        <v>0</v>
      </c>
      <c r="K578">
        <f t="shared" si="250"/>
        <v>1</v>
      </c>
      <c r="L578" t="str">
        <f t="shared" ref="L578:L641" si="259">IF(ISBLANK(H578),"Not Played",IF(I578&gt;J578,"Home Win",IF(I578&lt;J578,"Away Win",IF(I578=J578,"Draw"))))</f>
        <v>Home Win</v>
      </c>
      <c r="M578">
        <f t="shared" si="251"/>
        <v>1</v>
      </c>
      <c r="N578">
        <f t="shared" si="252"/>
        <v>0</v>
      </c>
      <c r="O578" s="12" t="str">
        <f t="shared" si="253"/>
        <v>Crystal Palace Win</v>
      </c>
      <c r="P578" s="12" t="b">
        <f t="shared" si="254"/>
        <v>0</v>
      </c>
      <c r="Q578" s="12" t="b">
        <f t="shared" si="255"/>
        <v>0</v>
      </c>
      <c r="R578" s="12" t="b">
        <f t="shared" si="256"/>
        <v>0</v>
      </c>
      <c r="S578" s="12" t="b">
        <f t="shared" si="257"/>
        <v>0</v>
      </c>
      <c r="T578" s="12" t="str">
        <f t="shared" si="258"/>
        <v>Wolves Lose</v>
      </c>
    </row>
    <row r="579" spans="1:20">
      <c r="A579" s="5" t="s">
        <v>577</v>
      </c>
      <c r="B579" t="s">
        <v>275</v>
      </c>
      <c r="C579" s="2" t="s">
        <v>74</v>
      </c>
      <c r="D579" s="3">
        <v>44226.625</v>
      </c>
      <c r="E579" t="s">
        <v>86</v>
      </c>
      <c r="F579" t="s">
        <v>73</v>
      </c>
      <c r="G579" t="s">
        <v>38</v>
      </c>
      <c r="H579" t="s">
        <v>16</v>
      </c>
      <c r="I579">
        <v>1</v>
      </c>
      <c r="J579" s="9">
        <v>0</v>
      </c>
      <c r="K579">
        <f t="shared" ref="K579:K642" si="260">SUM(I579:J579)</f>
        <v>1</v>
      </c>
      <c r="L579" t="str">
        <f t="shared" si="259"/>
        <v>Home Win</v>
      </c>
      <c r="M579">
        <f t="shared" ref="M579:M642" si="261">COUNTIF(L579,"Home Win")</f>
        <v>1</v>
      </c>
      <c r="N579">
        <f t="shared" ref="N579:N642" si="262">COUNTIF(L579,"Away Win")</f>
        <v>0</v>
      </c>
      <c r="O579" s="12" t="str">
        <f t="shared" ref="O579:O642" si="263">IF(L579="Home Win",INDEX(F579:F2577,1) &amp; " Win")</f>
        <v>Man City Win</v>
      </c>
      <c r="P579" s="12" t="b">
        <f t="shared" ref="P579:P642" si="264">IF(L579="Away Win",INDEX(F579:F2577,1) &amp; " Lose")</f>
        <v>0</v>
      </c>
      <c r="Q579" s="12" t="b">
        <f t="shared" ref="Q579:Q642" si="265">IF(L579="Draw",INDEX(F579:F2577,1) &amp; " Draw")</f>
        <v>0</v>
      </c>
      <c r="R579" s="12" t="b">
        <f t="shared" ref="R579:R642" si="266">IF(L579="Draw",INDEX(G579:G2577,1)&amp;" Draw")</f>
        <v>0</v>
      </c>
      <c r="S579" s="12" t="b">
        <f t="shared" ref="S579:S642" si="267">IF(L579="Away Win",INDEX(G579:G2577,1) &amp; " Win")</f>
        <v>0</v>
      </c>
      <c r="T579" s="12" t="str">
        <f t="shared" ref="T579:T642" si="268">IF(L579="Home Win",INDEX(G579:G2577,1)&amp;" Lose")</f>
        <v>Sheffield Utd Lose</v>
      </c>
    </row>
    <row r="580" spans="1:20">
      <c r="A580" s="5" t="s">
        <v>577</v>
      </c>
      <c r="B580" t="s">
        <v>276</v>
      </c>
      <c r="C580" s="2" t="s">
        <v>74</v>
      </c>
      <c r="D580" s="3">
        <v>44226.625</v>
      </c>
      <c r="E580" t="s">
        <v>28</v>
      </c>
      <c r="F580" t="s">
        <v>29</v>
      </c>
      <c r="G580" t="s">
        <v>9</v>
      </c>
      <c r="H580" t="s">
        <v>106</v>
      </c>
      <c r="I580">
        <v>2</v>
      </c>
      <c r="J580" s="9">
        <v>2</v>
      </c>
      <c r="K580">
        <f t="shared" si="260"/>
        <v>4</v>
      </c>
      <c r="L580" t="str">
        <f t="shared" si="259"/>
        <v>Draw</v>
      </c>
      <c r="M580">
        <f t="shared" si="261"/>
        <v>0</v>
      </c>
      <c r="N580">
        <f t="shared" si="262"/>
        <v>0</v>
      </c>
      <c r="O580" s="12" t="b">
        <f t="shared" si="263"/>
        <v>0</v>
      </c>
      <c r="P580" s="12" t="b">
        <f t="shared" si="264"/>
        <v>0</v>
      </c>
      <c r="Q580" s="12" t="str">
        <f t="shared" si="265"/>
        <v>West Brom Draw</v>
      </c>
      <c r="R580" s="12" t="str">
        <f t="shared" si="266"/>
        <v>Fulham Draw</v>
      </c>
      <c r="S580" s="12" t="b">
        <f t="shared" si="267"/>
        <v>0</v>
      </c>
      <c r="T580" s="12" t="b">
        <f t="shared" si="268"/>
        <v>0</v>
      </c>
    </row>
    <row r="581" spans="1:20">
      <c r="A581" s="5" t="s">
        <v>577</v>
      </c>
      <c r="B581" t="s">
        <v>277</v>
      </c>
      <c r="C581" s="2" t="s">
        <v>74</v>
      </c>
      <c r="D581" s="3">
        <v>44226.729166666701</v>
      </c>
      <c r="E581" t="s">
        <v>55</v>
      </c>
      <c r="F581" t="s">
        <v>10</v>
      </c>
      <c r="G581" t="s">
        <v>53</v>
      </c>
      <c r="H581" t="s">
        <v>116</v>
      </c>
      <c r="I581">
        <v>0</v>
      </c>
      <c r="J581" s="9">
        <v>0</v>
      </c>
      <c r="K581">
        <f t="shared" si="260"/>
        <v>0</v>
      </c>
      <c r="L581" t="str">
        <f t="shared" si="259"/>
        <v>Draw</v>
      </c>
      <c r="M581">
        <f t="shared" si="261"/>
        <v>0</v>
      </c>
      <c r="N581">
        <f t="shared" si="262"/>
        <v>0</v>
      </c>
      <c r="O581" s="12" t="b">
        <f t="shared" si="263"/>
        <v>0</v>
      </c>
      <c r="P581" s="12" t="b">
        <f t="shared" si="264"/>
        <v>0</v>
      </c>
      <c r="Q581" s="12" t="str">
        <f t="shared" si="265"/>
        <v>Arsenal Draw</v>
      </c>
      <c r="R581" s="12" t="str">
        <f t="shared" si="266"/>
        <v>Man Utd Draw</v>
      </c>
      <c r="S581" s="12" t="b">
        <f t="shared" si="267"/>
        <v>0</v>
      </c>
      <c r="T581" s="12" t="b">
        <f t="shared" si="268"/>
        <v>0</v>
      </c>
    </row>
    <row r="582" spans="1:20">
      <c r="A582" s="5" t="s">
        <v>577</v>
      </c>
      <c r="B582" t="s">
        <v>278</v>
      </c>
      <c r="C582" s="2" t="s">
        <v>74</v>
      </c>
      <c r="D582" s="3">
        <v>44226.833333333299</v>
      </c>
      <c r="E582" t="s">
        <v>58</v>
      </c>
      <c r="F582" t="s">
        <v>15</v>
      </c>
      <c r="G582" t="s">
        <v>70</v>
      </c>
      <c r="H582" t="s">
        <v>35</v>
      </c>
      <c r="I582">
        <v>0</v>
      </c>
      <c r="J582" s="9">
        <v>1</v>
      </c>
      <c r="K582">
        <f t="shared" si="260"/>
        <v>1</v>
      </c>
      <c r="L582" t="str">
        <f t="shared" si="259"/>
        <v>Away Win</v>
      </c>
      <c r="M582">
        <f t="shared" si="261"/>
        <v>0</v>
      </c>
      <c r="N582">
        <f t="shared" si="262"/>
        <v>1</v>
      </c>
      <c r="O582" s="12" t="b">
        <f t="shared" si="263"/>
        <v>0</v>
      </c>
      <c r="P582" s="12" t="str">
        <f t="shared" si="264"/>
        <v>Southampton Lose</v>
      </c>
      <c r="Q582" s="12" t="b">
        <f t="shared" si="265"/>
        <v>0</v>
      </c>
      <c r="R582" s="12" t="b">
        <f t="shared" si="266"/>
        <v>0</v>
      </c>
      <c r="S582" s="12" t="str">
        <f t="shared" si="267"/>
        <v>Aston Villa Win</v>
      </c>
      <c r="T582" s="12" t="b">
        <f t="shared" si="268"/>
        <v>0</v>
      </c>
    </row>
    <row r="583" spans="1:20">
      <c r="A583" s="5" t="s">
        <v>577</v>
      </c>
      <c r="B583" t="s">
        <v>279</v>
      </c>
      <c r="C583" s="2" t="s">
        <v>74</v>
      </c>
      <c r="D583" s="3">
        <v>44227.5</v>
      </c>
      <c r="E583" t="s">
        <v>63</v>
      </c>
      <c r="F583" t="s">
        <v>43</v>
      </c>
      <c r="G583" t="s">
        <v>66</v>
      </c>
      <c r="H583" t="s">
        <v>98</v>
      </c>
      <c r="I583">
        <v>2</v>
      </c>
      <c r="J583" s="9">
        <v>0</v>
      </c>
      <c r="K583">
        <f t="shared" si="260"/>
        <v>2</v>
      </c>
      <c r="L583" t="str">
        <f t="shared" si="259"/>
        <v>Home Win</v>
      </c>
      <c r="M583">
        <f t="shared" si="261"/>
        <v>1</v>
      </c>
      <c r="N583">
        <f t="shared" si="262"/>
        <v>0</v>
      </c>
      <c r="O583" s="12" t="str">
        <f t="shared" si="263"/>
        <v>Chelsea Win</v>
      </c>
      <c r="P583" s="12" t="b">
        <f t="shared" si="264"/>
        <v>0</v>
      </c>
      <c r="Q583" s="12" t="b">
        <f t="shared" si="265"/>
        <v>0</v>
      </c>
      <c r="R583" s="12" t="b">
        <f t="shared" si="266"/>
        <v>0</v>
      </c>
      <c r="S583" s="12" t="b">
        <f t="shared" si="267"/>
        <v>0</v>
      </c>
      <c r="T583" s="12" t="str">
        <f t="shared" si="268"/>
        <v>Burnley Lose</v>
      </c>
    </row>
    <row r="584" spans="1:20">
      <c r="A584" s="5" t="s">
        <v>577</v>
      </c>
      <c r="B584" t="s">
        <v>280</v>
      </c>
      <c r="C584" s="2" t="s">
        <v>74</v>
      </c>
      <c r="D584" s="3">
        <v>44227.583333333299</v>
      </c>
      <c r="E584" t="s">
        <v>65</v>
      </c>
      <c r="F584" t="s">
        <v>30</v>
      </c>
      <c r="G584" t="s">
        <v>20</v>
      </c>
      <c r="H584" t="s">
        <v>44</v>
      </c>
      <c r="I584">
        <v>1</v>
      </c>
      <c r="J584" s="9">
        <v>3</v>
      </c>
      <c r="K584">
        <f t="shared" si="260"/>
        <v>4</v>
      </c>
      <c r="L584" t="str">
        <f t="shared" si="259"/>
        <v>Away Win</v>
      </c>
      <c r="M584">
        <f t="shared" si="261"/>
        <v>0</v>
      </c>
      <c r="N584">
        <f t="shared" si="262"/>
        <v>1</v>
      </c>
      <c r="O584" s="12" t="b">
        <f t="shared" si="263"/>
        <v>0</v>
      </c>
      <c r="P584" s="12" t="str">
        <f t="shared" si="264"/>
        <v>Leicester Lose</v>
      </c>
      <c r="Q584" s="12" t="b">
        <f t="shared" si="265"/>
        <v>0</v>
      </c>
      <c r="R584" s="12" t="b">
        <f t="shared" si="266"/>
        <v>0</v>
      </c>
      <c r="S584" s="12" t="str">
        <f t="shared" si="267"/>
        <v>Leeds Win</v>
      </c>
      <c r="T584" s="12" t="b">
        <f t="shared" si="268"/>
        <v>0</v>
      </c>
    </row>
    <row r="585" spans="1:20">
      <c r="A585" s="5" t="s">
        <v>577</v>
      </c>
      <c r="B585" t="s">
        <v>281</v>
      </c>
      <c r="C585" s="2" t="s">
        <v>74</v>
      </c>
      <c r="D585" s="3">
        <v>44227.6875</v>
      </c>
      <c r="E585" t="s">
        <v>23</v>
      </c>
      <c r="F585" t="s">
        <v>24</v>
      </c>
      <c r="G585" t="s">
        <v>19</v>
      </c>
      <c r="H585" t="s">
        <v>44</v>
      </c>
      <c r="I585">
        <v>1</v>
      </c>
      <c r="J585" s="9">
        <v>3</v>
      </c>
      <c r="K585">
        <f t="shared" si="260"/>
        <v>4</v>
      </c>
      <c r="L585" t="str">
        <f t="shared" si="259"/>
        <v>Away Win</v>
      </c>
      <c r="M585">
        <f t="shared" si="261"/>
        <v>0</v>
      </c>
      <c r="N585">
        <f t="shared" si="262"/>
        <v>1</v>
      </c>
      <c r="O585" s="12" t="b">
        <f t="shared" si="263"/>
        <v>0</v>
      </c>
      <c r="P585" s="12" t="str">
        <f t="shared" si="264"/>
        <v>West Ham Lose</v>
      </c>
      <c r="Q585" s="12" t="b">
        <f t="shared" si="265"/>
        <v>0</v>
      </c>
      <c r="R585" s="12" t="b">
        <f t="shared" si="266"/>
        <v>0</v>
      </c>
      <c r="S585" s="12" t="str">
        <f t="shared" si="267"/>
        <v>Liverpool Win</v>
      </c>
      <c r="T585" s="12" t="b">
        <f t="shared" si="268"/>
        <v>0</v>
      </c>
    </row>
    <row r="586" spans="1:20">
      <c r="A586" s="5" t="s">
        <v>577</v>
      </c>
      <c r="B586" t="s">
        <v>282</v>
      </c>
      <c r="C586" s="2" t="s">
        <v>74</v>
      </c>
      <c r="D586" s="3">
        <v>44227.802083333299</v>
      </c>
      <c r="E586" t="s">
        <v>41</v>
      </c>
      <c r="F586" t="s">
        <v>42</v>
      </c>
      <c r="G586" t="s">
        <v>33</v>
      </c>
      <c r="H586" t="s">
        <v>16</v>
      </c>
      <c r="I586">
        <v>1</v>
      </c>
      <c r="J586" s="9">
        <v>0</v>
      </c>
      <c r="K586">
        <f t="shared" si="260"/>
        <v>1</v>
      </c>
      <c r="L586" t="str">
        <f t="shared" si="259"/>
        <v>Home Win</v>
      </c>
      <c r="M586">
        <f t="shared" si="261"/>
        <v>1</v>
      </c>
      <c r="N586">
        <f t="shared" si="262"/>
        <v>0</v>
      </c>
      <c r="O586" s="12" t="str">
        <f t="shared" si="263"/>
        <v>Brighton Win</v>
      </c>
      <c r="P586" s="12" t="b">
        <f t="shared" si="264"/>
        <v>0</v>
      </c>
      <c r="Q586" s="12" t="b">
        <f t="shared" si="265"/>
        <v>0</v>
      </c>
      <c r="R586" s="12" t="b">
        <f t="shared" si="266"/>
        <v>0</v>
      </c>
      <c r="S586" s="12" t="b">
        <f t="shared" si="267"/>
        <v>0</v>
      </c>
      <c r="T586" s="12" t="str">
        <f t="shared" si="268"/>
        <v>Spurs Lose</v>
      </c>
    </row>
    <row r="587" spans="1:20">
      <c r="A587" s="5" t="s">
        <v>577</v>
      </c>
      <c r="B587" t="s">
        <v>283</v>
      </c>
      <c r="C587" s="2" t="s">
        <v>80</v>
      </c>
      <c r="D587" s="3">
        <v>44229.75</v>
      </c>
      <c r="E587" t="s">
        <v>37</v>
      </c>
      <c r="F587" t="s">
        <v>38</v>
      </c>
      <c r="G587" t="s">
        <v>29</v>
      </c>
      <c r="H587" t="s">
        <v>56</v>
      </c>
      <c r="I587">
        <v>2</v>
      </c>
      <c r="J587" s="9">
        <v>1</v>
      </c>
      <c r="K587">
        <f t="shared" si="260"/>
        <v>3</v>
      </c>
      <c r="L587" t="str">
        <f t="shared" si="259"/>
        <v>Home Win</v>
      </c>
      <c r="M587">
        <f t="shared" si="261"/>
        <v>1</v>
      </c>
      <c r="N587">
        <f t="shared" si="262"/>
        <v>0</v>
      </c>
      <c r="O587" s="12" t="str">
        <f t="shared" si="263"/>
        <v>Sheffield Utd Win</v>
      </c>
      <c r="P587" s="12" t="b">
        <f t="shared" si="264"/>
        <v>0</v>
      </c>
      <c r="Q587" s="12" t="b">
        <f t="shared" si="265"/>
        <v>0</v>
      </c>
      <c r="R587" s="12" t="b">
        <f t="shared" si="266"/>
        <v>0</v>
      </c>
      <c r="S587" s="12" t="b">
        <f t="shared" si="267"/>
        <v>0</v>
      </c>
      <c r="T587" s="12" t="str">
        <f t="shared" si="268"/>
        <v>West Brom Lose</v>
      </c>
    </row>
    <row r="588" spans="1:20">
      <c r="A588" s="5" t="s">
        <v>577</v>
      </c>
      <c r="B588" t="s">
        <v>284</v>
      </c>
      <c r="C588" s="2" t="s">
        <v>80</v>
      </c>
      <c r="D588" s="3">
        <v>44229.75</v>
      </c>
      <c r="E588" t="s">
        <v>72</v>
      </c>
      <c r="F588" t="s">
        <v>39</v>
      </c>
      <c r="G588" t="s">
        <v>10</v>
      </c>
      <c r="H588" t="s">
        <v>56</v>
      </c>
      <c r="I588">
        <v>2</v>
      </c>
      <c r="J588" s="9">
        <v>1</v>
      </c>
      <c r="K588">
        <f t="shared" si="260"/>
        <v>3</v>
      </c>
      <c r="L588" t="str">
        <f t="shared" si="259"/>
        <v>Home Win</v>
      </c>
      <c r="M588">
        <f t="shared" si="261"/>
        <v>1</v>
      </c>
      <c r="N588">
        <f t="shared" si="262"/>
        <v>0</v>
      </c>
      <c r="O588" s="12" t="str">
        <f t="shared" si="263"/>
        <v>Wolves Win</v>
      </c>
      <c r="P588" s="12" t="b">
        <f t="shared" si="264"/>
        <v>0</v>
      </c>
      <c r="Q588" s="12" t="b">
        <f t="shared" si="265"/>
        <v>0</v>
      </c>
      <c r="R588" s="12" t="b">
        <f t="shared" si="266"/>
        <v>0</v>
      </c>
      <c r="S588" s="12" t="b">
        <f t="shared" si="267"/>
        <v>0</v>
      </c>
      <c r="T588" s="12" t="str">
        <f t="shared" si="268"/>
        <v>Arsenal Lose</v>
      </c>
    </row>
    <row r="589" spans="1:20">
      <c r="A589" s="5" t="s">
        <v>577</v>
      </c>
      <c r="B589" t="s">
        <v>285</v>
      </c>
      <c r="C589" s="2" t="s">
        <v>80</v>
      </c>
      <c r="D589" s="3">
        <v>44229.84375</v>
      </c>
      <c r="E589" t="s">
        <v>52</v>
      </c>
      <c r="F589" t="s">
        <v>53</v>
      </c>
      <c r="G589" t="s">
        <v>15</v>
      </c>
      <c r="H589" t="s">
        <v>286</v>
      </c>
      <c r="I589">
        <v>9</v>
      </c>
      <c r="J589" s="9">
        <v>0</v>
      </c>
      <c r="K589">
        <f t="shared" si="260"/>
        <v>9</v>
      </c>
      <c r="L589" t="str">
        <f t="shared" si="259"/>
        <v>Home Win</v>
      </c>
      <c r="M589">
        <f t="shared" si="261"/>
        <v>1</v>
      </c>
      <c r="N589">
        <f t="shared" si="262"/>
        <v>0</v>
      </c>
      <c r="O589" s="12" t="str">
        <f t="shared" si="263"/>
        <v>Man Utd Win</v>
      </c>
      <c r="P589" s="12" t="b">
        <f t="shared" si="264"/>
        <v>0</v>
      </c>
      <c r="Q589" s="12" t="b">
        <f t="shared" si="265"/>
        <v>0</v>
      </c>
      <c r="R589" s="12" t="b">
        <f t="shared" si="266"/>
        <v>0</v>
      </c>
      <c r="S589" s="12" t="b">
        <f t="shared" si="267"/>
        <v>0</v>
      </c>
      <c r="T589" s="12" t="str">
        <f t="shared" si="268"/>
        <v>Southampton Lose</v>
      </c>
    </row>
    <row r="590" spans="1:20">
      <c r="A590" s="5" t="s">
        <v>577</v>
      </c>
      <c r="B590" t="s">
        <v>287</v>
      </c>
      <c r="C590" s="2" t="s">
        <v>80</v>
      </c>
      <c r="D590" s="3">
        <v>44229.84375</v>
      </c>
      <c r="E590" t="s">
        <v>61</v>
      </c>
      <c r="F590" t="s">
        <v>25</v>
      </c>
      <c r="G590" t="s">
        <v>14</v>
      </c>
      <c r="H590" t="s">
        <v>77</v>
      </c>
      <c r="I590">
        <v>1</v>
      </c>
      <c r="J590" s="9">
        <v>2</v>
      </c>
      <c r="K590">
        <f t="shared" si="260"/>
        <v>3</v>
      </c>
      <c r="L590" t="str">
        <f t="shared" si="259"/>
        <v>Away Win</v>
      </c>
      <c r="M590">
        <f t="shared" si="261"/>
        <v>0</v>
      </c>
      <c r="N590">
        <f t="shared" si="262"/>
        <v>1</v>
      </c>
      <c r="O590" s="12" t="b">
        <f t="shared" si="263"/>
        <v>0</v>
      </c>
      <c r="P590" s="12" t="str">
        <f t="shared" si="264"/>
        <v>Newcastle Lose</v>
      </c>
      <c r="Q590" s="12" t="b">
        <f t="shared" si="265"/>
        <v>0</v>
      </c>
      <c r="R590" s="12" t="b">
        <f t="shared" si="266"/>
        <v>0</v>
      </c>
      <c r="S590" s="12" t="str">
        <f t="shared" si="267"/>
        <v>Crystal Palace Win</v>
      </c>
      <c r="T590" s="12" t="b">
        <f t="shared" si="268"/>
        <v>0</v>
      </c>
    </row>
    <row r="591" spans="1:20">
      <c r="A591" s="5" t="s">
        <v>577</v>
      </c>
      <c r="B591" t="s">
        <v>288</v>
      </c>
      <c r="C591" s="2" t="s">
        <v>80</v>
      </c>
      <c r="D591" s="3">
        <v>44230.75</v>
      </c>
      <c r="E591" t="s">
        <v>81</v>
      </c>
      <c r="F591" t="s">
        <v>66</v>
      </c>
      <c r="G591" t="s">
        <v>73</v>
      </c>
      <c r="H591" t="s">
        <v>26</v>
      </c>
      <c r="I591">
        <v>0</v>
      </c>
      <c r="J591" s="9">
        <v>2</v>
      </c>
      <c r="K591">
        <f t="shared" si="260"/>
        <v>2</v>
      </c>
      <c r="L591" t="str">
        <f t="shared" si="259"/>
        <v>Away Win</v>
      </c>
      <c r="M591">
        <f t="shared" si="261"/>
        <v>0</v>
      </c>
      <c r="N591">
        <f t="shared" si="262"/>
        <v>1</v>
      </c>
      <c r="O591" s="12" t="b">
        <f t="shared" si="263"/>
        <v>0</v>
      </c>
      <c r="P591" s="12" t="str">
        <f t="shared" si="264"/>
        <v>Burnley Lose</v>
      </c>
      <c r="Q591" s="12" t="b">
        <f t="shared" si="265"/>
        <v>0</v>
      </c>
      <c r="R591" s="12" t="b">
        <f t="shared" si="266"/>
        <v>0</v>
      </c>
      <c r="S591" s="12" t="str">
        <f t="shared" si="267"/>
        <v>Man City Win</v>
      </c>
      <c r="T591" s="12" t="b">
        <f t="shared" si="268"/>
        <v>0</v>
      </c>
    </row>
    <row r="592" spans="1:20">
      <c r="A592" s="5" t="s">
        <v>577</v>
      </c>
      <c r="B592" t="s">
        <v>289</v>
      </c>
      <c r="C592" s="2" t="s">
        <v>80</v>
      </c>
      <c r="D592" s="3">
        <v>44230.75</v>
      </c>
      <c r="E592" t="s">
        <v>8</v>
      </c>
      <c r="F592" t="s">
        <v>9</v>
      </c>
      <c r="G592" t="s">
        <v>30</v>
      </c>
      <c r="H592" t="s">
        <v>26</v>
      </c>
      <c r="I592">
        <v>0</v>
      </c>
      <c r="J592" s="9">
        <v>2</v>
      </c>
      <c r="K592">
        <f t="shared" si="260"/>
        <v>2</v>
      </c>
      <c r="L592" t="str">
        <f t="shared" si="259"/>
        <v>Away Win</v>
      </c>
      <c r="M592">
        <f t="shared" si="261"/>
        <v>0</v>
      </c>
      <c r="N592">
        <f t="shared" si="262"/>
        <v>1</v>
      </c>
      <c r="O592" s="12" t="b">
        <f t="shared" si="263"/>
        <v>0</v>
      </c>
      <c r="P592" s="12" t="str">
        <f t="shared" si="264"/>
        <v>Fulham Lose</v>
      </c>
      <c r="Q592" s="12" t="b">
        <f t="shared" si="265"/>
        <v>0</v>
      </c>
      <c r="R592" s="12" t="b">
        <f t="shared" si="266"/>
        <v>0</v>
      </c>
      <c r="S592" s="12" t="str">
        <f t="shared" si="267"/>
        <v>Leicester Win</v>
      </c>
      <c r="T592" s="12" t="b">
        <f t="shared" si="268"/>
        <v>0</v>
      </c>
    </row>
    <row r="593" spans="1:20">
      <c r="A593" s="5" t="s">
        <v>577</v>
      </c>
      <c r="B593" t="s">
        <v>290</v>
      </c>
      <c r="C593" s="2" t="s">
        <v>80</v>
      </c>
      <c r="D593" s="3">
        <v>44230.8125</v>
      </c>
      <c r="E593" t="s">
        <v>50</v>
      </c>
      <c r="F593" t="s">
        <v>20</v>
      </c>
      <c r="G593" t="s">
        <v>34</v>
      </c>
      <c r="H593" t="s">
        <v>77</v>
      </c>
      <c r="I593">
        <v>1</v>
      </c>
      <c r="J593" s="9">
        <v>2</v>
      </c>
      <c r="K593">
        <f t="shared" si="260"/>
        <v>3</v>
      </c>
      <c r="L593" t="str">
        <f t="shared" si="259"/>
        <v>Away Win</v>
      </c>
      <c r="M593">
        <f t="shared" si="261"/>
        <v>0</v>
      </c>
      <c r="N593">
        <f t="shared" si="262"/>
        <v>1</v>
      </c>
      <c r="O593" s="12" t="b">
        <f t="shared" si="263"/>
        <v>0</v>
      </c>
      <c r="P593" s="12" t="str">
        <f t="shared" si="264"/>
        <v>Leeds Lose</v>
      </c>
      <c r="Q593" s="12" t="b">
        <f t="shared" si="265"/>
        <v>0</v>
      </c>
      <c r="R593" s="12" t="b">
        <f t="shared" si="266"/>
        <v>0</v>
      </c>
      <c r="S593" s="12" t="str">
        <f t="shared" si="267"/>
        <v>Everton Win</v>
      </c>
      <c r="T593" s="12" t="b">
        <f t="shared" si="268"/>
        <v>0</v>
      </c>
    </row>
    <row r="594" spans="1:20">
      <c r="A594" s="5" t="s">
        <v>577</v>
      </c>
      <c r="B594" t="s">
        <v>291</v>
      </c>
      <c r="C594" s="2" t="s">
        <v>80</v>
      </c>
      <c r="D594" s="3">
        <v>44230.84375</v>
      </c>
      <c r="E594" t="s">
        <v>69</v>
      </c>
      <c r="F594" t="s">
        <v>70</v>
      </c>
      <c r="G594" t="s">
        <v>24</v>
      </c>
      <c r="H594" t="s">
        <v>44</v>
      </c>
      <c r="I594">
        <v>1</v>
      </c>
      <c r="J594" s="9">
        <v>3</v>
      </c>
      <c r="K594">
        <f t="shared" si="260"/>
        <v>4</v>
      </c>
      <c r="L594" t="str">
        <f t="shared" si="259"/>
        <v>Away Win</v>
      </c>
      <c r="M594">
        <f t="shared" si="261"/>
        <v>0</v>
      </c>
      <c r="N594">
        <f t="shared" si="262"/>
        <v>1</v>
      </c>
      <c r="O594" s="12" t="b">
        <f t="shared" si="263"/>
        <v>0</v>
      </c>
      <c r="P594" s="12" t="str">
        <f t="shared" si="264"/>
        <v>Aston Villa Lose</v>
      </c>
      <c r="Q594" s="12" t="b">
        <f t="shared" si="265"/>
        <v>0</v>
      </c>
      <c r="R594" s="12" t="b">
        <f t="shared" si="266"/>
        <v>0</v>
      </c>
      <c r="S594" s="12" t="str">
        <f t="shared" si="267"/>
        <v>West Ham Win</v>
      </c>
      <c r="T594" s="12" t="b">
        <f t="shared" si="268"/>
        <v>0</v>
      </c>
    </row>
    <row r="595" spans="1:20">
      <c r="A595" s="5" t="s">
        <v>577</v>
      </c>
      <c r="B595" t="s">
        <v>292</v>
      </c>
      <c r="C595" s="2" t="s">
        <v>80</v>
      </c>
      <c r="D595" s="3">
        <v>44230.84375</v>
      </c>
      <c r="E595" t="s">
        <v>18</v>
      </c>
      <c r="F595" t="s">
        <v>19</v>
      </c>
      <c r="G595" t="s">
        <v>42</v>
      </c>
      <c r="H595" t="s">
        <v>35</v>
      </c>
      <c r="I595">
        <v>0</v>
      </c>
      <c r="J595" s="9">
        <v>1</v>
      </c>
      <c r="K595">
        <f t="shared" si="260"/>
        <v>1</v>
      </c>
      <c r="L595" t="str">
        <f t="shared" si="259"/>
        <v>Away Win</v>
      </c>
      <c r="M595">
        <f t="shared" si="261"/>
        <v>0</v>
      </c>
      <c r="N595">
        <f t="shared" si="262"/>
        <v>1</v>
      </c>
      <c r="O595" s="12" t="b">
        <f t="shared" si="263"/>
        <v>0</v>
      </c>
      <c r="P595" s="12" t="str">
        <f t="shared" si="264"/>
        <v>Liverpool Lose</v>
      </c>
      <c r="Q595" s="12" t="b">
        <f t="shared" si="265"/>
        <v>0</v>
      </c>
      <c r="R595" s="12" t="b">
        <f t="shared" si="266"/>
        <v>0</v>
      </c>
      <c r="S595" s="12" t="str">
        <f t="shared" si="267"/>
        <v>Brighton Win</v>
      </c>
      <c r="T595" s="12" t="b">
        <f t="shared" si="268"/>
        <v>0</v>
      </c>
    </row>
    <row r="596" spans="1:20">
      <c r="A596" s="5" t="s">
        <v>577</v>
      </c>
      <c r="B596" t="s">
        <v>293</v>
      </c>
      <c r="C596" s="2" t="s">
        <v>80</v>
      </c>
      <c r="D596" s="3">
        <v>44231.833333333299</v>
      </c>
      <c r="E596" t="s">
        <v>32</v>
      </c>
      <c r="F596" t="s">
        <v>33</v>
      </c>
      <c r="G596" t="s">
        <v>43</v>
      </c>
      <c r="H596" t="s">
        <v>35</v>
      </c>
      <c r="I596">
        <v>0</v>
      </c>
      <c r="J596" s="9">
        <v>1</v>
      </c>
      <c r="K596">
        <f t="shared" si="260"/>
        <v>1</v>
      </c>
      <c r="L596" t="str">
        <f t="shared" si="259"/>
        <v>Away Win</v>
      </c>
      <c r="M596">
        <f t="shared" si="261"/>
        <v>0</v>
      </c>
      <c r="N596">
        <f t="shared" si="262"/>
        <v>1</v>
      </c>
      <c r="O596" s="12" t="b">
        <f t="shared" si="263"/>
        <v>0</v>
      </c>
      <c r="P596" s="12" t="str">
        <f t="shared" si="264"/>
        <v>Spurs Lose</v>
      </c>
      <c r="Q596" s="12" t="b">
        <f t="shared" si="265"/>
        <v>0</v>
      </c>
      <c r="R596" s="12" t="b">
        <f t="shared" si="266"/>
        <v>0</v>
      </c>
      <c r="S596" s="12" t="str">
        <f t="shared" si="267"/>
        <v>Chelsea Win</v>
      </c>
      <c r="T596" s="12" t="b">
        <f t="shared" si="268"/>
        <v>0</v>
      </c>
    </row>
    <row r="597" spans="1:20">
      <c r="A597" s="5" t="s">
        <v>577</v>
      </c>
      <c r="B597" t="s">
        <v>294</v>
      </c>
      <c r="C597" s="2" t="s">
        <v>76</v>
      </c>
      <c r="D597" s="3">
        <v>44233.520833333299</v>
      </c>
      <c r="E597" t="s">
        <v>69</v>
      </c>
      <c r="F597" t="s">
        <v>70</v>
      </c>
      <c r="G597" t="s">
        <v>10</v>
      </c>
      <c r="H597" t="s">
        <v>16</v>
      </c>
      <c r="I597">
        <v>1</v>
      </c>
      <c r="J597" s="9">
        <v>0</v>
      </c>
      <c r="K597">
        <f t="shared" si="260"/>
        <v>1</v>
      </c>
      <c r="L597" t="str">
        <f t="shared" si="259"/>
        <v>Home Win</v>
      </c>
      <c r="M597">
        <f t="shared" si="261"/>
        <v>1</v>
      </c>
      <c r="N597">
        <f t="shared" si="262"/>
        <v>0</v>
      </c>
      <c r="O597" s="12" t="str">
        <f t="shared" si="263"/>
        <v>Aston Villa Win</v>
      </c>
      <c r="P597" s="12" t="b">
        <f t="shared" si="264"/>
        <v>0</v>
      </c>
      <c r="Q597" s="12" t="b">
        <f t="shared" si="265"/>
        <v>0</v>
      </c>
      <c r="R597" s="12" t="b">
        <f t="shared" si="266"/>
        <v>0</v>
      </c>
      <c r="S597" s="12" t="b">
        <f t="shared" si="267"/>
        <v>0</v>
      </c>
      <c r="T597" s="12" t="str">
        <f t="shared" si="268"/>
        <v>Arsenal Lose</v>
      </c>
    </row>
    <row r="598" spans="1:20">
      <c r="A598" s="5" t="s">
        <v>577</v>
      </c>
      <c r="B598" t="s">
        <v>295</v>
      </c>
      <c r="C598" s="2" t="s">
        <v>76</v>
      </c>
      <c r="D598" s="3">
        <v>44233.625</v>
      </c>
      <c r="E598" t="s">
        <v>81</v>
      </c>
      <c r="F598" t="s">
        <v>66</v>
      </c>
      <c r="G598" t="s">
        <v>42</v>
      </c>
      <c r="H598" t="s">
        <v>84</v>
      </c>
      <c r="I598">
        <v>1</v>
      </c>
      <c r="J598" s="9">
        <v>1</v>
      </c>
      <c r="K598">
        <f t="shared" si="260"/>
        <v>2</v>
      </c>
      <c r="L598" t="str">
        <f t="shared" si="259"/>
        <v>Draw</v>
      </c>
      <c r="M598">
        <f t="shared" si="261"/>
        <v>0</v>
      </c>
      <c r="N598">
        <f t="shared" si="262"/>
        <v>0</v>
      </c>
      <c r="O598" s="12" t="b">
        <f t="shared" si="263"/>
        <v>0</v>
      </c>
      <c r="P598" s="12" t="b">
        <f t="shared" si="264"/>
        <v>0</v>
      </c>
      <c r="Q598" s="12" t="str">
        <f t="shared" si="265"/>
        <v>Burnley Draw</v>
      </c>
      <c r="R598" s="12" t="str">
        <f t="shared" si="266"/>
        <v>Brighton Draw</v>
      </c>
      <c r="S598" s="12" t="b">
        <f t="shared" si="267"/>
        <v>0</v>
      </c>
      <c r="T598" s="12" t="b">
        <f t="shared" si="268"/>
        <v>0</v>
      </c>
    </row>
    <row r="599" spans="1:20">
      <c r="A599" s="5" t="s">
        <v>577</v>
      </c>
      <c r="B599" t="s">
        <v>296</v>
      </c>
      <c r="C599" s="2" t="s">
        <v>76</v>
      </c>
      <c r="D599" s="3">
        <v>44233.625</v>
      </c>
      <c r="E599" t="s">
        <v>61</v>
      </c>
      <c r="F599" t="s">
        <v>25</v>
      </c>
      <c r="G599" t="s">
        <v>15</v>
      </c>
      <c r="H599" t="s">
        <v>267</v>
      </c>
      <c r="I599">
        <v>3</v>
      </c>
      <c r="J599" s="9">
        <v>2</v>
      </c>
      <c r="K599">
        <f t="shared" si="260"/>
        <v>5</v>
      </c>
      <c r="L599" t="str">
        <f t="shared" si="259"/>
        <v>Home Win</v>
      </c>
      <c r="M599">
        <f t="shared" si="261"/>
        <v>1</v>
      </c>
      <c r="N599">
        <f t="shared" si="262"/>
        <v>0</v>
      </c>
      <c r="O599" s="12" t="str">
        <f t="shared" si="263"/>
        <v>Newcastle Win</v>
      </c>
      <c r="P599" s="12" t="b">
        <f t="shared" si="264"/>
        <v>0</v>
      </c>
      <c r="Q599" s="12" t="b">
        <f t="shared" si="265"/>
        <v>0</v>
      </c>
      <c r="R599" s="12" t="b">
        <f t="shared" si="266"/>
        <v>0</v>
      </c>
      <c r="S599" s="12" t="b">
        <f t="shared" si="267"/>
        <v>0</v>
      </c>
      <c r="T599" s="12" t="str">
        <f t="shared" si="268"/>
        <v>Southampton Lose</v>
      </c>
    </row>
    <row r="600" spans="1:20">
      <c r="A600" s="5" t="s">
        <v>577</v>
      </c>
      <c r="B600" t="s">
        <v>297</v>
      </c>
      <c r="C600" s="2" t="s">
        <v>76</v>
      </c>
      <c r="D600" s="3">
        <v>44233.729166666701</v>
      </c>
      <c r="E600" t="s">
        <v>8</v>
      </c>
      <c r="F600" t="s">
        <v>9</v>
      </c>
      <c r="G600" t="s">
        <v>24</v>
      </c>
      <c r="H600" t="s">
        <v>116</v>
      </c>
      <c r="I600">
        <v>0</v>
      </c>
      <c r="J600" s="9">
        <v>0</v>
      </c>
      <c r="K600">
        <f t="shared" si="260"/>
        <v>0</v>
      </c>
      <c r="L600" t="str">
        <f t="shared" si="259"/>
        <v>Draw</v>
      </c>
      <c r="M600">
        <f t="shared" si="261"/>
        <v>0</v>
      </c>
      <c r="N600">
        <f t="shared" si="262"/>
        <v>0</v>
      </c>
      <c r="O600" s="12" t="b">
        <f t="shared" si="263"/>
        <v>0</v>
      </c>
      <c r="P600" s="12" t="b">
        <f t="shared" si="264"/>
        <v>0</v>
      </c>
      <c r="Q600" s="12" t="str">
        <f t="shared" si="265"/>
        <v>Fulham Draw</v>
      </c>
      <c r="R600" s="12" t="str">
        <f t="shared" si="266"/>
        <v>West Ham Draw</v>
      </c>
      <c r="S600" s="12" t="b">
        <f t="shared" si="267"/>
        <v>0</v>
      </c>
      <c r="T600" s="12" t="b">
        <f t="shared" si="268"/>
        <v>0</v>
      </c>
    </row>
    <row r="601" spans="1:20">
      <c r="A601" s="5" t="s">
        <v>577</v>
      </c>
      <c r="B601" t="s">
        <v>298</v>
      </c>
      <c r="C601" s="2" t="s">
        <v>76</v>
      </c>
      <c r="D601" s="3">
        <v>44233.833333333299</v>
      </c>
      <c r="E601" t="s">
        <v>52</v>
      </c>
      <c r="F601" t="s">
        <v>53</v>
      </c>
      <c r="G601" t="s">
        <v>34</v>
      </c>
      <c r="H601" t="s">
        <v>79</v>
      </c>
      <c r="I601">
        <v>3</v>
      </c>
      <c r="J601" s="9">
        <v>3</v>
      </c>
      <c r="K601">
        <f t="shared" si="260"/>
        <v>6</v>
      </c>
      <c r="L601" t="str">
        <f t="shared" si="259"/>
        <v>Draw</v>
      </c>
      <c r="M601">
        <f t="shared" si="261"/>
        <v>0</v>
      </c>
      <c r="N601">
        <f t="shared" si="262"/>
        <v>0</v>
      </c>
      <c r="O601" s="12" t="b">
        <f t="shared" si="263"/>
        <v>0</v>
      </c>
      <c r="P601" s="12" t="b">
        <f t="shared" si="264"/>
        <v>0</v>
      </c>
      <c r="Q601" s="12" t="str">
        <f t="shared" si="265"/>
        <v>Man Utd Draw</v>
      </c>
      <c r="R601" s="12" t="str">
        <f t="shared" si="266"/>
        <v>Everton Draw</v>
      </c>
      <c r="S601" s="12" t="b">
        <f t="shared" si="267"/>
        <v>0</v>
      </c>
      <c r="T601" s="12" t="b">
        <f t="shared" si="268"/>
        <v>0</v>
      </c>
    </row>
    <row r="602" spans="1:20">
      <c r="A602" s="5" t="s">
        <v>577</v>
      </c>
      <c r="B602" t="s">
        <v>299</v>
      </c>
      <c r="C602" s="2" t="s">
        <v>76</v>
      </c>
      <c r="D602" s="3">
        <v>44234.5</v>
      </c>
      <c r="E602" t="s">
        <v>32</v>
      </c>
      <c r="F602" t="s">
        <v>33</v>
      </c>
      <c r="G602" t="s">
        <v>29</v>
      </c>
      <c r="H602" t="s">
        <v>98</v>
      </c>
      <c r="I602">
        <v>2</v>
      </c>
      <c r="J602" s="9">
        <v>0</v>
      </c>
      <c r="K602">
        <f t="shared" si="260"/>
        <v>2</v>
      </c>
      <c r="L602" t="str">
        <f t="shared" si="259"/>
        <v>Home Win</v>
      </c>
      <c r="M602">
        <f t="shared" si="261"/>
        <v>1</v>
      </c>
      <c r="N602">
        <f t="shared" si="262"/>
        <v>0</v>
      </c>
      <c r="O602" s="12" t="str">
        <f t="shared" si="263"/>
        <v>Spurs Win</v>
      </c>
      <c r="P602" s="12" t="b">
        <f t="shared" si="264"/>
        <v>0</v>
      </c>
      <c r="Q602" s="12" t="b">
        <f t="shared" si="265"/>
        <v>0</v>
      </c>
      <c r="R602" s="12" t="b">
        <f t="shared" si="266"/>
        <v>0</v>
      </c>
      <c r="S602" s="12" t="b">
        <f t="shared" si="267"/>
        <v>0</v>
      </c>
      <c r="T602" s="12" t="str">
        <f t="shared" si="268"/>
        <v>West Brom Lose</v>
      </c>
    </row>
    <row r="603" spans="1:20">
      <c r="A603" s="5" t="s">
        <v>577</v>
      </c>
      <c r="B603" t="s">
        <v>300</v>
      </c>
      <c r="C603" s="2" t="s">
        <v>76</v>
      </c>
      <c r="D603" s="3">
        <v>44234.583333333299</v>
      </c>
      <c r="E603" t="s">
        <v>72</v>
      </c>
      <c r="F603" t="s">
        <v>39</v>
      </c>
      <c r="G603" t="s">
        <v>30</v>
      </c>
      <c r="H603" t="s">
        <v>116</v>
      </c>
      <c r="I603">
        <v>0</v>
      </c>
      <c r="J603" s="9">
        <v>0</v>
      </c>
      <c r="K603">
        <f t="shared" si="260"/>
        <v>0</v>
      </c>
      <c r="L603" t="str">
        <f t="shared" si="259"/>
        <v>Draw</v>
      </c>
      <c r="M603">
        <f t="shared" si="261"/>
        <v>0</v>
      </c>
      <c r="N603">
        <f t="shared" si="262"/>
        <v>0</v>
      </c>
      <c r="O603" s="12" t="b">
        <f t="shared" si="263"/>
        <v>0</v>
      </c>
      <c r="P603" s="12" t="b">
        <f t="shared" si="264"/>
        <v>0</v>
      </c>
      <c r="Q603" s="12" t="str">
        <f t="shared" si="265"/>
        <v>Wolves Draw</v>
      </c>
      <c r="R603" s="12" t="str">
        <f t="shared" si="266"/>
        <v>Leicester Draw</v>
      </c>
      <c r="S603" s="12" t="b">
        <f t="shared" si="267"/>
        <v>0</v>
      </c>
      <c r="T603" s="12" t="b">
        <f t="shared" si="268"/>
        <v>0</v>
      </c>
    </row>
    <row r="604" spans="1:20">
      <c r="A604" s="5" t="s">
        <v>577</v>
      </c>
      <c r="B604" t="s">
        <v>301</v>
      </c>
      <c r="C604" s="2" t="s">
        <v>76</v>
      </c>
      <c r="D604" s="3">
        <v>44234.6875</v>
      </c>
      <c r="E604" t="s">
        <v>18</v>
      </c>
      <c r="F604" t="s">
        <v>19</v>
      </c>
      <c r="G604" t="s">
        <v>73</v>
      </c>
      <c r="H604" t="s">
        <v>110</v>
      </c>
      <c r="I604">
        <v>1</v>
      </c>
      <c r="J604" s="9">
        <v>4</v>
      </c>
      <c r="K604">
        <f t="shared" si="260"/>
        <v>5</v>
      </c>
      <c r="L604" t="str">
        <f t="shared" si="259"/>
        <v>Away Win</v>
      </c>
      <c r="M604">
        <f t="shared" si="261"/>
        <v>0</v>
      </c>
      <c r="N604">
        <f t="shared" si="262"/>
        <v>1</v>
      </c>
      <c r="O604" s="12" t="b">
        <f t="shared" si="263"/>
        <v>0</v>
      </c>
      <c r="P604" s="12" t="str">
        <f t="shared" si="264"/>
        <v>Liverpool Lose</v>
      </c>
      <c r="Q604" s="12" t="b">
        <f t="shared" si="265"/>
        <v>0</v>
      </c>
      <c r="R604" s="12" t="b">
        <f t="shared" si="266"/>
        <v>0</v>
      </c>
      <c r="S604" s="12" t="str">
        <f t="shared" si="267"/>
        <v>Man City Win</v>
      </c>
      <c r="T604" s="12" t="b">
        <f t="shared" si="268"/>
        <v>0</v>
      </c>
    </row>
    <row r="605" spans="1:20">
      <c r="A605" s="5" t="s">
        <v>577</v>
      </c>
      <c r="B605" t="s">
        <v>302</v>
      </c>
      <c r="C605" s="2" t="s">
        <v>76</v>
      </c>
      <c r="D605" s="3">
        <v>44234.802083333299</v>
      </c>
      <c r="E605" t="s">
        <v>37</v>
      </c>
      <c r="F605" t="s">
        <v>38</v>
      </c>
      <c r="G605" t="s">
        <v>43</v>
      </c>
      <c r="H605" t="s">
        <v>77</v>
      </c>
      <c r="I605">
        <v>1</v>
      </c>
      <c r="J605" s="9">
        <v>2</v>
      </c>
      <c r="K605">
        <f t="shared" si="260"/>
        <v>3</v>
      </c>
      <c r="L605" t="str">
        <f t="shared" si="259"/>
        <v>Away Win</v>
      </c>
      <c r="M605">
        <f t="shared" si="261"/>
        <v>0</v>
      </c>
      <c r="N605">
        <f t="shared" si="262"/>
        <v>1</v>
      </c>
      <c r="O605" s="12" t="b">
        <f t="shared" si="263"/>
        <v>0</v>
      </c>
      <c r="P605" s="12" t="str">
        <f t="shared" si="264"/>
        <v>Sheffield Utd Lose</v>
      </c>
      <c r="Q605" s="12" t="b">
        <f t="shared" si="265"/>
        <v>0</v>
      </c>
      <c r="R605" s="12" t="b">
        <f t="shared" si="266"/>
        <v>0</v>
      </c>
      <c r="S605" s="12" t="str">
        <f t="shared" si="267"/>
        <v>Chelsea Win</v>
      </c>
      <c r="T605" s="12" t="b">
        <f t="shared" si="268"/>
        <v>0</v>
      </c>
    </row>
    <row r="606" spans="1:20">
      <c r="A606" s="5" t="s">
        <v>577</v>
      </c>
      <c r="B606" t="s">
        <v>303</v>
      </c>
      <c r="C606" s="2" t="s">
        <v>76</v>
      </c>
      <c r="D606" s="3">
        <v>44235.833333333299</v>
      </c>
      <c r="E606" t="s">
        <v>50</v>
      </c>
      <c r="F606" t="s">
        <v>20</v>
      </c>
      <c r="G606" t="s">
        <v>14</v>
      </c>
      <c r="H606" t="s">
        <v>98</v>
      </c>
      <c r="I606">
        <v>2</v>
      </c>
      <c r="J606" s="9">
        <v>0</v>
      </c>
      <c r="K606">
        <f t="shared" si="260"/>
        <v>2</v>
      </c>
      <c r="L606" t="str">
        <f t="shared" si="259"/>
        <v>Home Win</v>
      </c>
      <c r="M606">
        <f t="shared" si="261"/>
        <v>1</v>
      </c>
      <c r="N606">
        <f t="shared" si="262"/>
        <v>0</v>
      </c>
      <c r="O606" s="12" t="str">
        <f t="shared" si="263"/>
        <v>Leeds Win</v>
      </c>
      <c r="P606" s="12" t="b">
        <f t="shared" si="264"/>
        <v>0</v>
      </c>
      <c r="Q606" s="12" t="b">
        <f t="shared" si="265"/>
        <v>0</v>
      </c>
      <c r="R606" s="12" t="b">
        <f t="shared" si="266"/>
        <v>0</v>
      </c>
      <c r="S606" s="12" t="b">
        <f t="shared" si="267"/>
        <v>0</v>
      </c>
      <c r="T606" s="12" t="str">
        <f t="shared" si="268"/>
        <v>Crystal Palace Lose</v>
      </c>
    </row>
    <row r="607" spans="1:20">
      <c r="A607" s="5" t="s">
        <v>577</v>
      </c>
      <c r="B607" t="s">
        <v>304</v>
      </c>
      <c r="C607" s="2" t="s">
        <v>89</v>
      </c>
      <c r="D607" s="3">
        <v>44240.520833333299</v>
      </c>
      <c r="E607" t="s">
        <v>65</v>
      </c>
      <c r="F607" t="s">
        <v>30</v>
      </c>
      <c r="G607" t="s">
        <v>19</v>
      </c>
      <c r="H607" t="s">
        <v>91</v>
      </c>
      <c r="I607">
        <v>3</v>
      </c>
      <c r="J607" s="9">
        <v>1</v>
      </c>
      <c r="K607">
        <f t="shared" si="260"/>
        <v>4</v>
      </c>
      <c r="L607" t="str">
        <f t="shared" si="259"/>
        <v>Home Win</v>
      </c>
      <c r="M607">
        <f t="shared" si="261"/>
        <v>1</v>
      </c>
      <c r="N607">
        <f t="shared" si="262"/>
        <v>0</v>
      </c>
      <c r="O607" s="12" t="str">
        <f t="shared" si="263"/>
        <v>Leicester Win</v>
      </c>
      <c r="P607" s="12" t="b">
        <f t="shared" si="264"/>
        <v>0</v>
      </c>
      <c r="Q607" s="12" t="b">
        <f t="shared" si="265"/>
        <v>0</v>
      </c>
      <c r="R607" s="12" t="b">
        <f t="shared" si="266"/>
        <v>0</v>
      </c>
      <c r="S607" s="12" t="b">
        <f t="shared" si="267"/>
        <v>0</v>
      </c>
      <c r="T607" s="12" t="str">
        <f t="shared" si="268"/>
        <v>Liverpool Lose</v>
      </c>
    </row>
    <row r="608" spans="1:20">
      <c r="A608" s="5" t="s">
        <v>577</v>
      </c>
      <c r="B608" t="s">
        <v>305</v>
      </c>
      <c r="C608" s="2" t="s">
        <v>89</v>
      </c>
      <c r="D608" s="3">
        <v>44240.625</v>
      </c>
      <c r="E608" t="s">
        <v>13</v>
      </c>
      <c r="F608" t="s">
        <v>14</v>
      </c>
      <c r="G608" t="s">
        <v>66</v>
      </c>
      <c r="H608" t="s">
        <v>11</v>
      </c>
      <c r="I608">
        <v>0</v>
      </c>
      <c r="J608" s="9">
        <v>3</v>
      </c>
      <c r="K608">
        <f t="shared" si="260"/>
        <v>3</v>
      </c>
      <c r="L608" t="str">
        <f t="shared" si="259"/>
        <v>Away Win</v>
      </c>
      <c r="M608">
        <f t="shared" si="261"/>
        <v>0</v>
      </c>
      <c r="N608">
        <f t="shared" si="262"/>
        <v>1</v>
      </c>
      <c r="O608" s="12" t="b">
        <f t="shared" si="263"/>
        <v>0</v>
      </c>
      <c r="P608" s="12" t="str">
        <f t="shared" si="264"/>
        <v>Crystal Palace Lose</v>
      </c>
      <c r="Q608" s="12" t="b">
        <f t="shared" si="265"/>
        <v>0</v>
      </c>
      <c r="R608" s="12" t="b">
        <f t="shared" si="266"/>
        <v>0</v>
      </c>
      <c r="S608" s="12" t="str">
        <f t="shared" si="267"/>
        <v>Burnley Win</v>
      </c>
      <c r="T608" s="12" t="b">
        <f t="shared" si="268"/>
        <v>0</v>
      </c>
    </row>
    <row r="609" spans="1:20">
      <c r="A609" s="5" t="s">
        <v>577</v>
      </c>
      <c r="B609" t="s">
        <v>306</v>
      </c>
      <c r="C609" s="2" t="s">
        <v>89</v>
      </c>
      <c r="D609" s="3">
        <v>44240.729166666701</v>
      </c>
      <c r="E609" t="s">
        <v>86</v>
      </c>
      <c r="F609" t="s">
        <v>73</v>
      </c>
      <c r="G609" t="s">
        <v>33</v>
      </c>
      <c r="H609" t="s">
        <v>158</v>
      </c>
      <c r="I609">
        <v>3</v>
      </c>
      <c r="J609" s="9">
        <v>0</v>
      </c>
      <c r="K609">
        <f t="shared" si="260"/>
        <v>3</v>
      </c>
      <c r="L609" t="str">
        <f t="shared" si="259"/>
        <v>Home Win</v>
      </c>
      <c r="M609">
        <f t="shared" si="261"/>
        <v>1</v>
      </c>
      <c r="N609">
        <f t="shared" si="262"/>
        <v>0</v>
      </c>
      <c r="O609" s="12" t="str">
        <f t="shared" si="263"/>
        <v>Man City Win</v>
      </c>
      <c r="P609" s="12" t="b">
        <f t="shared" si="264"/>
        <v>0</v>
      </c>
      <c r="Q609" s="12" t="b">
        <f t="shared" si="265"/>
        <v>0</v>
      </c>
      <c r="R609" s="12" t="b">
        <f t="shared" si="266"/>
        <v>0</v>
      </c>
      <c r="S609" s="12" t="b">
        <f t="shared" si="267"/>
        <v>0</v>
      </c>
      <c r="T609" s="12" t="str">
        <f t="shared" si="268"/>
        <v>Spurs Lose</v>
      </c>
    </row>
    <row r="610" spans="1:20">
      <c r="A610" s="5" t="s">
        <v>577</v>
      </c>
      <c r="B610" t="s">
        <v>307</v>
      </c>
      <c r="C610" s="2" t="s">
        <v>89</v>
      </c>
      <c r="D610" s="3">
        <v>44240.833333333299</v>
      </c>
      <c r="E610" t="s">
        <v>41</v>
      </c>
      <c r="F610" t="s">
        <v>42</v>
      </c>
      <c r="G610" t="s">
        <v>70</v>
      </c>
      <c r="H610" t="s">
        <v>116</v>
      </c>
      <c r="I610">
        <v>0</v>
      </c>
      <c r="J610" s="9">
        <v>0</v>
      </c>
      <c r="K610">
        <f t="shared" si="260"/>
        <v>0</v>
      </c>
      <c r="L610" t="str">
        <f t="shared" si="259"/>
        <v>Draw</v>
      </c>
      <c r="M610">
        <f t="shared" si="261"/>
        <v>0</v>
      </c>
      <c r="N610">
        <f t="shared" si="262"/>
        <v>0</v>
      </c>
      <c r="O610" s="12" t="b">
        <f t="shared" si="263"/>
        <v>0</v>
      </c>
      <c r="P610" s="12" t="b">
        <f t="shared" si="264"/>
        <v>0</v>
      </c>
      <c r="Q610" s="12" t="str">
        <f t="shared" si="265"/>
        <v>Brighton Draw</v>
      </c>
      <c r="R610" s="12" t="str">
        <f t="shared" si="266"/>
        <v>Aston Villa Draw</v>
      </c>
      <c r="S610" s="12" t="b">
        <f t="shared" si="267"/>
        <v>0</v>
      </c>
      <c r="T610" s="12" t="b">
        <f t="shared" si="268"/>
        <v>0</v>
      </c>
    </row>
    <row r="611" spans="1:20">
      <c r="A611" s="5" t="s">
        <v>577</v>
      </c>
      <c r="B611" t="s">
        <v>308</v>
      </c>
      <c r="C611" s="2" t="s">
        <v>89</v>
      </c>
      <c r="D611" s="3">
        <v>44241.5</v>
      </c>
      <c r="E611" t="s">
        <v>58</v>
      </c>
      <c r="F611" t="s">
        <v>15</v>
      </c>
      <c r="G611" t="s">
        <v>39</v>
      </c>
      <c r="H611" t="s">
        <v>77</v>
      </c>
      <c r="I611">
        <v>1</v>
      </c>
      <c r="J611" s="9">
        <v>2</v>
      </c>
      <c r="K611">
        <f t="shared" si="260"/>
        <v>3</v>
      </c>
      <c r="L611" t="str">
        <f t="shared" si="259"/>
        <v>Away Win</v>
      </c>
      <c r="M611">
        <f t="shared" si="261"/>
        <v>0</v>
      </c>
      <c r="N611">
        <f t="shared" si="262"/>
        <v>1</v>
      </c>
      <c r="O611" s="12" t="b">
        <f t="shared" si="263"/>
        <v>0</v>
      </c>
      <c r="P611" s="12" t="str">
        <f t="shared" si="264"/>
        <v>Southampton Lose</v>
      </c>
      <c r="Q611" s="12" t="b">
        <f t="shared" si="265"/>
        <v>0</v>
      </c>
      <c r="R611" s="12" t="b">
        <f t="shared" si="266"/>
        <v>0</v>
      </c>
      <c r="S611" s="12" t="str">
        <f t="shared" si="267"/>
        <v>Wolves Win</v>
      </c>
      <c r="T611" s="12" t="b">
        <f t="shared" si="268"/>
        <v>0</v>
      </c>
    </row>
    <row r="612" spans="1:20">
      <c r="A612" s="5" t="s">
        <v>577</v>
      </c>
      <c r="B612" t="s">
        <v>309</v>
      </c>
      <c r="C612" s="2" t="s">
        <v>89</v>
      </c>
      <c r="D612" s="3">
        <v>44241.583333333299</v>
      </c>
      <c r="E612" t="s">
        <v>28</v>
      </c>
      <c r="F612" t="s">
        <v>29</v>
      </c>
      <c r="G612" t="s">
        <v>53</v>
      </c>
      <c r="H612" t="s">
        <v>84</v>
      </c>
      <c r="I612">
        <v>1</v>
      </c>
      <c r="J612" s="9">
        <v>1</v>
      </c>
      <c r="K612">
        <f t="shared" si="260"/>
        <v>2</v>
      </c>
      <c r="L612" t="str">
        <f t="shared" si="259"/>
        <v>Draw</v>
      </c>
      <c r="M612">
        <f t="shared" si="261"/>
        <v>0</v>
      </c>
      <c r="N612">
        <f t="shared" si="262"/>
        <v>0</v>
      </c>
      <c r="O612" s="12" t="b">
        <f t="shared" si="263"/>
        <v>0</v>
      </c>
      <c r="P612" s="12" t="b">
        <f t="shared" si="264"/>
        <v>0</v>
      </c>
      <c r="Q612" s="12" t="str">
        <f t="shared" si="265"/>
        <v>West Brom Draw</v>
      </c>
      <c r="R612" s="12" t="str">
        <f t="shared" si="266"/>
        <v>Man Utd Draw</v>
      </c>
      <c r="S612" s="12" t="b">
        <f t="shared" si="267"/>
        <v>0</v>
      </c>
      <c r="T612" s="12" t="b">
        <f t="shared" si="268"/>
        <v>0</v>
      </c>
    </row>
    <row r="613" spans="1:20">
      <c r="A613" s="5" t="s">
        <v>577</v>
      </c>
      <c r="B613" t="s">
        <v>310</v>
      </c>
      <c r="C613" s="2" t="s">
        <v>89</v>
      </c>
      <c r="D613" s="3">
        <v>44241.6875</v>
      </c>
      <c r="E613" t="s">
        <v>55</v>
      </c>
      <c r="F613" t="s">
        <v>10</v>
      </c>
      <c r="G613" t="s">
        <v>20</v>
      </c>
      <c r="H613" t="s">
        <v>67</v>
      </c>
      <c r="I613">
        <v>4</v>
      </c>
      <c r="J613" s="9">
        <v>2</v>
      </c>
      <c r="K613">
        <f t="shared" si="260"/>
        <v>6</v>
      </c>
      <c r="L613" t="str">
        <f t="shared" si="259"/>
        <v>Home Win</v>
      </c>
      <c r="M613">
        <f t="shared" si="261"/>
        <v>1</v>
      </c>
      <c r="N613">
        <f t="shared" si="262"/>
        <v>0</v>
      </c>
      <c r="O613" s="12" t="str">
        <f t="shared" si="263"/>
        <v>Arsenal Win</v>
      </c>
      <c r="P613" s="12" t="b">
        <f t="shared" si="264"/>
        <v>0</v>
      </c>
      <c r="Q613" s="12" t="b">
        <f t="shared" si="265"/>
        <v>0</v>
      </c>
      <c r="R613" s="12" t="b">
        <f t="shared" si="266"/>
        <v>0</v>
      </c>
      <c r="S613" s="12" t="b">
        <f t="shared" si="267"/>
        <v>0</v>
      </c>
      <c r="T613" s="12" t="str">
        <f t="shared" si="268"/>
        <v>Leeds Lose</v>
      </c>
    </row>
    <row r="614" spans="1:20">
      <c r="A614" s="5" t="s">
        <v>577</v>
      </c>
      <c r="B614" t="s">
        <v>311</v>
      </c>
      <c r="C614" s="2" t="s">
        <v>89</v>
      </c>
      <c r="D614" s="3">
        <v>44241.791666666701</v>
      </c>
      <c r="E614" t="s">
        <v>47</v>
      </c>
      <c r="F614" t="s">
        <v>34</v>
      </c>
      <c r="G614" t="s">
        <v>9</v>
      </c>
      <c r="H614" t="s">
        <v>26</v>
      </c>
      <c r="I614">
        <v>0</v>
      </c>
      <c r="J614" s="9">
        <v>2</v>
      </c>
      <c r="K614">
        <f t="shared" si="260"/>
        <v>2</v>
      </c>
      <c r="L614" t="str">
        <f t="shared" si="259"/>
        <v>Away Win</v>
      </c>
      <c r="M614">
        <f t="shared" si="261"/>
        <v>0</v>
      </c>
      <c r="N614">
        <f t="shared" si="262"/>
        <v>1</v>
      </c>
      <c r="O614" s="12" t="b">
        <f t="shared" si="263"/>
        <v>0</v>
      </c>
      <c r="P614" s="12" t="str">
        <f t="shared" si="264"/>
        <v>Everton Lose</v>
      </c>
      <c r="Q614" s="12" t="b">
        <f t="shared" si="265"/>
        <v>0</v>
      </c>
      <c r="R614" s="12" t="b">
        <f t="shared" si="266"/>
        <v>0</v>
      </c>
      <c r="S614" s="12" t="str">
        <f t="shared" si="267"/>
        <v>Fulham Win</v>
      </c>
      <c r="T614" s="12" t="b">
        <f t="shared" si="268"/>
        <v>0</v>
      </c>
    </row>
    <row r="615" spans="1:20">
      <c r="A615" s="5" t="s">
        <v>577</v>
      </c>
      <c r="B615" t="s">
        <v>312</v>
      </c>
      <c r="C615" s="2" t="s">
        <v>89</v>
      </c>
      <c r="D615" s="3">
        <v>44242.75</v>
      </c>
      <c r="E615" t="s">
        <v>23</v>
      </c>
      <c r="F615" t="s">
        <v>24</v>
      </c>
      <c r="G615" t="s">
        <v>38</v>
      </c>
      <c r="H615" t="s">
        <v>158</v>
      </c>
      <c r="I615">
        <v>3</v>
      </c>
      <c r="J615" s="9">
        <v>0</v>
      </c>
      <c r="K615">
        <f t="shared" si="260"/>
        <v>3</v>
      </c>
      <c r="L615" t="str">
        <f t="shared" si="259"/>
        <v>Home Win</v>
      </c>
      <c r="M615">
        <f t="shared" si="261"/>
        <v>1</v>
      </c>
      <c r="N615">
        <f t="shared" si="262"/>
        <v>0</v>
      </c>
      <c r="O615" s="12" t="str">
        <f t="shared" si="263"/>
        <v>West Ham Win</v>
      </c>
      <c r="P615" s="12" t="b">
        <f t="shared" si="264"/>
        <v>0</v>
      </c>
      <c r="Q615" s="12" t="b">
        <f t="shared" si="265"/>
        <v>0</v>
      </c>
      <c r="R615" s="12" t="b">
        <f t="shared" si="266"/>
        <v>0</v>
      </c>
      <c r="S615" s="12" t="b">
        <f t="shared" si="267"/>
        <v>0</v>
      </c>
      <c r="T615" s="12" t="str">
        <f t="shared" si="268"/>
        <v>Sheffield Utd Lose</v>
      </c>
    </row>
    <row r="616" spans="1:20">
      <c r="A616" s="5" t="s">
        <v>577</v>
      </c>
      <c r="B616" t="s">
        <v>313</v>
      </c>
      <c r="C616" s="2" t="s">
        <v>89</v>
      </c>
      <c r="D616" s="3">
        <v>44242.833333333299</v>
      </c>
      <c r="E616" t="s">
        <v>63</v>
      </c>
      <c r="F616" t="s">
        <v>43</v>
      </c>
      <c r="G616" t="s">
        <v>25</v>
      </c>
      <c r="H616" t="s">
        <v>98</v>
      </c>
      <c r="I616">
        <v>2</v>
      </c>
      <c r="J616" s="9">
        <v>0</v>
      </c>
      <c r="K616">
        <f t="shared" si="260"/>
        <v>2</v>
      </c>
      <c r="L616" t="str">
        <f t="shared" si="259"/>
        <v>Home Win</v>
      </c>
      <c r="M616">
        <f t="shared" si="261"/>
        <v>1</v>
      </c>
      <c r="N616">
        <f t="shared" si="262"/>
        <v>0</v>
      </c>
      <c r="O616" s="12" t="str">
        <f t="shared" si="263"/>
        <v>Chelsea Win</v>
      </c>
      <c r="P616" s="12" t="b">
        <f t="shared" si="264"/>
        <v>0</v>
      </c>
      <c r="Q616" s="12" t="b">
        <f t="shared" si="265"/>
        <v>0</v>
      </c>
      <c r="R616" s="12" t="b">
        <f t="shared" si="266"/>
        <v>0</v>
      </c>
      <c r="S616" s="12" t="b">
        <f t="shared" si="267"/>
        <v>0</v>
      </c>
      <c r="T616" s="12" t="str">
        <f t="shared" si="268"/>
        <v>Newcastle Lose</v>
      </c>
    </row>
    <row r="617" spans="1:20">
      <c r="A617" s="5" t="s">
        <v>577</v>
      </c>
      <c r="B617" t="s">
        <v>314</v>
      </c>
      <c r="C617" s="2" t="s">
        <v>89</v>
      </c>
      <c r="D617" s="3">
        <v>44244.75</v>
      </c>
      <c r="E617" t="s">
        <v>81</v>
      </c>
      <c r="F617" t="s">
        <v>66</v>
      </c>
      <c r="G617" t="s">
        <v>9</v>
      </c>
      <c r="H617" t="s">
        <v>84</v>
      </c>
      <c r="I617">
        <v>1</v>
      </c>
      <c r="J617" s="9">
        <v>1</v>
      </c>
      <c r="K617">
        <f t="shared" si="260"/>
        <v>2</v>
      </c>
      <c r="L617" t="str">
        <f t="shared" si="259"/>
        <v>Draw</v>
      </c>
      <c r="M617">
        <f t="shared" si="261"/>
        <v>0</v>
      </c>
      <c r="N617">
        <f t="shared" si="262"/>
        <v>0</v>
      </c>
      <c r="O617" s="12" t="b">
        <f t="shared" si="263"/>
        <v>0</v>
      </c>
      <c r="P617" s="12" t="b">
        <f t="shared" si="264"/>
        <v>0</v>
      </c>
      <c r="Q617" s="12" t="str">
        <f t="shared" si="265"/>
        <v>Burnley Draw</v>
      </c>
      <c r="R617" s="12" t="str">
        <f t="shared" si="266"/>
        <v>Fulham Draw</v>
      </c>
      <c r="S617" s="12" t="b">
        <f t="shared" si="267"/>
        <v>0</v>
      </c>
      <c r="T617" s="12" t="b">
        <f t="shared" si="268"/>
        <v>0</v>
      </c>
    </row>
    <row r="618" spans="1:20">
      <c r="A618" s="5" t="s">
        <v>577</v>
      </c>
      <c r="B618" t="s">
        <v>315</v>
      </c>
      <c r="C618" s="2" t="s">
        <v>89</v>
      </c>
      <c r="D618" s="3">
        <v>44244.84375</v>
      </c>
      <c r="E618" t="s">
        <v>47</v>
      </c>
      <c r="F618" t="s">
        <v>34</v>
      </c>
      <c r="G618" t="s">
        <v>73</v>
      </c>
      <c r="H618" t="s">
        <v>44</v>
      </c>
      <c r="I618">
        <v>1</v>
      </c>
      <c r="J618" s="9">
        <v>3</v>
      </c>
      <c r="K618">
        <f t="shared" si="260"/>
        <v>4</v>
      </c>
      <c r="L618" t="str">
        <f t="shared" si="259"/>
        <v>Away Win</v>
      </c>
      <c r="M618">
        <f t="shared" si="261"/>
        <v>0</v>
      </c>
      <c r="N618">
        <f t="shared" si="262"/>
        <v>1</v>
      </c>
      <c r="O618" s="12" t="b">
        <f t="shared" si="263"/>
        <v>0</v>
      </c>
      <c r="P618" s="12" t="str">
        <f t="shared" si="264"/>
        <v>Everton Lose</v>
      </c>
      <c r="Q618" s="12" t="b">
        <f t="shared" si="265"/>
        <v>0</v>
      </c>
      <c r="R618" s="12" t="b">
        <f t="shared" si="266"/>
        <v>0</v>
      </c>
      <c r="S618" s="12" t="str">
        <f t="shared" si="267"/>
        <v>Man City Win</v>
      </c>
      <c r="T618" s="12" t="b">
        <f t="shared" si="268"/>
        <v>0</v>
      </c>
    </row>
    <row r="619" spans="1:20">
      <c r="A619" s="5" t="s">
        <v>577</v>
      </c>
      <c r="B619" t="s">
        <v>316</v>
      </c>
      <c r="C619" s="2" t="s">
        <v>90</v>
      </c>
      <c r="D619" s="3">
        <v>44246.833333333299</v>
      </c>
      <c r="E619" t="s">
        <v>72</v>
      </c>
      <c r="F619" t="s">
        <v>39</v>
      </c>
      <c r="G619" t="s">
        <v>20</v>
      </c>
      <c r="H619" t="s">
        <v>16</v>
      </c>
      <c r="I619">
        <v>1</v>
      </c>
      <c r="J619" s="9">
        <v>0</v>
      </c>
      <c r="K619">
        <f t="shared" si="260"/>
        <v>1</v>
      </c>
      <c r="L619" t="str">
        <f t="shared" si="259"/>
        <v>Home Win</v>
      </c>
      <c r="M619">
        <f t="shared" si="261"/>
        <v>1</v>
      </c>
      <c r="N619">
        <f t="shared" si="262"/>
        <v>0</v>
      </c>
      <c r="O619" s="12" t="str">
        <f t="shared" si="263"/>
        <v>Wolves Win</v>
      </c>
      <c r="P619" s="12" t="b">
        <f t="shared" si="264"/>
        <v>0</v>
      </c>
      <c r="Q619" s="12" t="b">
        <f t="shared" si="265"/>
        <v>0</v>
      </c>
      <c r="R619" s="12" t="b">
        <f t="shared" si="266"/>
        <v>0</v>
      </c>
      <c r="S619" s="12" t="b">
        <f t="shared" si="267"/>
        <v>0</v>
      </c>
      <c r="T619" s="12" t="str">
        <f t="shared" si="268"/>
        <v>Leeds Lose</v>
      </c>
    </row>
    <row r="620" spans="1:20">
      <c r="A620" s="5" t="s">
        <v>577</v>
      </c>
      <c r="B620" t="s">
        <v>317</v>
      </c>
      <c r="C620" s="2" t="s">
        <v>90</v>
      </c>
      <c r="D620" s="3">
        <v>44247.520833333299</v>
      </c>
      <c r="E620" t="s">
        <v>58</v>
      </c>
      <c r="F620" t="s">
        <v>15</v>
      </c>
      <c r="G620" t="s">
        <v>43</v>
      </c>
      <c r="H620" t="s">
        <v>84</v>
      </c>
      <c r="I620">
        <v>1</v>
      </c>
      <c r="J620" s="9">
        <v>1</v>
      </c>
      <c r="K620">
        <f t="shared" si="260"/>
        <v>2</v>
      </c>
      <c r="L620" t="str">
        <f t="shared" si="259"/>
        <v>Draw</v>
      </c>
      <c r="M620">
        <f t="shared" si="261"/>
        <v>0</v>
      </c>
      <c r="N620">
        <f t="shared" si="262"/>
        <v>0</v>
      </c>
      <c r="O620" s="12" t="b">
        <f t="shared" si="263"/>
        <v>0</v>
      </c>
      <c r="P620" s="12" t="b">
        <f t="shared" si="264"/>
        <v>0</v>
      </c>
      <c r="Q620" s="12" t="str">
        <f t="shared" si="265"/>
        <v>Southampton Draw</v>
      </c>
      <c r="R620" s="12" t="str">
        <f t="shared" si="266"/>
        <v>Chelsea Draw</v>
      </c>
      <c r="S620" s="12" t="b">
        <f t="shared" si="267"/>
        <v>0</v>
      </c>
      <c r="T620" s="12" t="b">
        <f t="shared" si="268"/>
        <v>0</v>
      </c>
    </row>
    <row r="621" spans="1:20">
      <c r="A621" s="5" t="s">
        <v>577</v>
      </c>
      <c r="B621" t="s">
        <v>318</v>
      </c>
      <c r="C621" s="2" t="s">
        <v>90</v>
      </c>
      <c r="D621" s="3">
        <v>44247.625</v>
      </c>
      <c r="E621" t="s">
        <v>81</v>
      </c>
      <c r="F621" t="s">
        <v>66</v>
      </c>
      <c r="G621" t="s">
        <v>29</v>
      </c>
      <c r="H621" t="s">
        <v>116</v>
      </c>
      <c r="I621">
        <v>0</v>
      </c>
      <c r="J621" s="9">
        <v>0</v>
      </c>
      <c r="K621">
        <f t="shared" si="260"/>
        <v>0</v>
      </c>
      <c r="L621" t="str">
        <f t="shared" si="259"/>
        <v>Draw</v>
      </c>
      <c r="M621">
        <f t="shared" si="261"/>
        <v>0</v>
      </c>
      <c r="N621">
        <f t="shared" si="262"/>
        <v>0</v>
      </c>
      <c r="O621" s="12" t="b">
        <f t="shared" si="263"/>
        <v>0</v>
      </c>
      <c r="P621" s="12" t="b">
        <f t="shared" si="264"/>
        <v>0</v>
      </c>
      <c r="Q621" s="12" t="str">
        <f t="shared" si="265"/>
        <v>Burnley Draw</v>
      </c>
      <c r="R621" s="12" t="str">
        <f t="shared" si="266"/>
        <v>West Brom Draw</v>
      </c>
      <c r="S621" s="12" t="b">
        <f t="shared" si="267"/>
        <v>0</v>
      </c>
      <c r="T621" s="12" t="b">
        <f t="shared" si="268"/>
        <v>0</v>
      </c>
    </row>
    <row r="622" spans="1:20">
      <c r="A622" s="5" t="s">
        <v>577</v>
      </c>
      <c r="B622" t="s">
        <v>319</v>
      </c>
      <c r="C622" s="2" t="s">
        <v>90</v>
      </c>
      <c r="D622" s="3">
        <v>44247.729166666701</v>
      </c>
      <c r="E622" t="s">
        <v>18</v>
      </c>
      <c r="F622" t="s">
        <v>19</v>
      </c>
      <c r="G622" t="s">
        <v>34</v>
      </c>
      <c r="H622" t="s">
        <v>26</v>
      </c>
      <c r="I622">
        <v>0</v>
      </c>
      <c r="J622" s="9">
        <v>2</v>
      </c>
      <c r="K622">
        <f t="shared" si="260"/>
        <v>2</v>
      </c>
      <c r="L622" t="str">
        <f t="shared" si="259"/>
        <v>Away Win</v>
      </c>
      <c r="M622">
        <f t="shared" si="261"/>
        <v>0</v>
      </c>
      <c r="N622">
        <f t="shared" si="262"/>
        <v>1</v>
      </c>
      <c r="O622" s="12" t="b">
        <f t="shared" si="263"/>
        <v>0</v>
      </c>
      <c r="P622" s="12" t="str">
        <f t="shared" si="264"/>
        <v>Liverpool Lose</v>
      </c>
      <c r="Q622" s="12" t="b">
        <f t="shared" si="265"/>
        <v>0</v>
      </c>
      <c r="R622" s="12" t="b">
        <f t="shared" si="266"/>
        <v>0</v>
      </c>
      <c r="S622" s="12" t="str">
        <f t="shared" si="267"/>
        <v>Everton Win</v>
      </c>
      <c r="T622" s="12" t="b">
        <f t="shared" si="268"/>
        <v>0</v>
      </c>
    </row>
    <row r="623" spans="1:20">
      <c r="A623" s="5" t="s">
        <v>577</v>
      </c>
      <c r="B623" t="s">
        <v>320</v>
      </c>
      <c r="C623" s="2" t="s">
        <v>90</v>
      </c>
      <c r="D623" s="3">
        <v>44247.833333333299</v>
      </c>
      <c r="E623" t="s">
        <v>8</v>
      </c>
      <c r="F623" t="s">
        <v>9</v>
      </c>
      <c r="G623" t="s">
        <v>38</v>
      </c>
      <c r="H623" t="s">
        <v>16</v>
      </c>
      <c r="I623">
        <v>1</v>
      </c>
      <c r="J623" s="9">
        <v>0</v>
      </c>
      <c r="K623">
        <f t="shared" si="260"/>
        <v>1</v>
      </c>
      <c r="L623" t="str">
        <f t="shared" si="259"/>
        <v>Home Win</v>
      </c>
      <c r="M623">
        <f t="shared" si="261"/>
        <v>1</v>
      </c>
      <c r="N623">
        <f t="shared" si="262"/>
        <v>0</v>
      </c>
      <c r="O623" s="12" t="str">
        <f t="shared" si="263"/>
        <v>Fulham Win</v>
      </c>
      <c r="P623" s="12" t="b">
        <f t="shared" si="264"/>
        <v>0</v>
      </c>
      <c r="Q623" s="12" t="b">
        <f t="shared" si="265"/>
        <v>0</v>
      </c>
      <c r="R623" s="12" t="b">
        <f t="shared" si="266"/>
        <v>0</v>
      </c>
      <c r="S623" s="12" t="b">
        <f t="shared" si="267"/>
        <v>0</v>
      </c>
      <c r="T623" s="12" t="str">
        <f t="shared" si="268"/>
        <v>Sheffield Utd Lose</v>
      </c>
    </row>
    <row r="624" spans="1:20">
      <c r="A624" s="5" t="s">
        <v>577</v>
      </c>
      <c r="B624" t="s">
        <v>321</v>
      </c>
      <c r="C624" s="2" t="s">
        <v>90</v>
      </c>
      <c r="D624" s="3">
        <v>44248.5</v>
      </c>
      <c r="E624" t="s">
        <v>23</v>
      </c>
      <c r="F624" t="s">
        <v>24</v>
      </c>
      <c r="G624" t="s">
        <v>33</v>
      </c>
      <c r="H624" t="s">
        <v>56</v>
      </c>
      <c r="I624">
        <v>2</v>
      </c>
      <c r="J624" s="9">
        <v>1</v>
      </c>
      <c r="K624">
        <f t="shared" si="260"/>
        <v>3</v>
      </c>
      <c r="L624" t="str">
        <f t="shared" si="259"/>
        <v>Home Win</v>
      </c>
      <c r="M624">
        <f t="shared" si="261"/>
        <v>1</v>
      </c>
      <c r="N624">
        <f t="shared" si="262"/>
        <v>0</v>
      </c>
      <c r="O624" s="12" t="str">
        <f t="shared" si="263"/>
        <v>West Ham Win</v>
      </c>
      <c r="P624" s="12" t="b">
        <f t="shared" si="264"/>
        <v>0</v>
      </c>
      <c r="Q624" s="12" t="b">
        <f t="shared" si="265"/>
        <v>0</v>
      </c>
      <c r="R624" s="12" t="b">
        <f t="shared" si="266"/>
        <v>0</v>
      </c>
      <c r="S624" s="12" t="b">
        <f t="shared" si="267"/>
        <v>0</v>
      </c>
      <c r="T624" s="12" t="str">
        <f t="shared" si="268"/>
        <v>Spurs Lose</v>
      </c>
    </row>
    <row r="625" spans="1:20">
      <c r="A625" s="5" t="s">
        <v>577</v>
      </c>
      <c r="B625" t="s">
        <v>322</v>
      </c>
      <c r="C625" s="2" t="s">
        <v>90</v>
      </c>
      <c r="D625" s="3">
        <v>44248.586805555598</v>
      </c>
      <c r="E625" t="s">
        <v>69</v>
      </c>
      <c r="F625" t="s">
        <v>70</v>
      </c>
      <c r="G625" t="s">
        <v>30</v>
      </c>
      <c r="H625" t="s">
        <v>77</v>
      </c>
      <c r="I625">
        <v>1</v>
      </c>
      <c r="J625" s="9">
        <v>2</v>
      </c>
      <c r="K625">
        <f t="shared" si="260"/>
        <v>3</v>
      </c>
      <c r="L625" t="str">
        <f t="shared" si="259"/>
        <v>Away Win</v>
      </c>
      <c r="M625">
        <f t="shared" si="261"/>
        <v>0</v>
      </c>
      <c r="N625">
        <f t="shared" si="262"/>
        <v>1</v>
      </c>
      <c r="O625" s="12" t="b">
        <f t="shared" si="263"/>
        <v>0</v>
      </c>
      <c r="P625" s="12" t="str">
        <f t="shared" si="264"/>
        <v>Aston Villa Lose</v>
      </c>
      <c r="Q625" s="12" t="b">
        <f t="shared" si="265"/>
        <v>0</v>
      </c>
      <c r="R625" s="12" t="b">
        <f t="shared" si="266"/>
        <v>0</v>
      </c>
      <c r="S625" s="12" t="str">
        <f t="shared" si="267"/>
        <v>Leicester Win</v>
      </c>
      <c r="T625" s="12" t="b">
        <f t="shared" si="268"/>
        <v>0</v>
      </c>
    </row>
    <row r="626" spans="1:20">
      <c r="A626" s="5" t="s">
        <v>577</v>
      </c>
      <c r="B626" t="s">
        <v>323</v>
      </c>
      <c r="C626" s="2" t="s">
        <v>90</v>
      </c>
      <c r="D626" s="3">
        <v>44248.6875</v>
      </c>
      <c r="E626" t="s">
        <v>55</v>
      </c>
      <c r="F626" t="s">
        <v>10</v>
      </c>
      <c r="G626" t="s">
        <v>73</v>
      </c>
      <c r="H626" t="s">
        <v>35</v>
      </c>
      <c r="I626">
        <v>0</v>
      </c>
      <c r="J626" s="9">
        <v>1</v>
      </c>
      <c r="K626">
        <f t="shared" si="260"/>
        <v>1</v>
      </c>
      <c r="L626" t="str">
        <f t="shared" si="259"/>
        <v>Away Win</v>
      </c>
      <c r="M626">
        <f t="shared" si="261"/>
        <v>0</v>
      </c>
      <c r="N626">
        <f t="shared" si="262"/>
        <v>1</v>
      </c>
      <c r="O626" s="12" t="b">
        <f t="shared" si="263"/>
        <v>0</v>
      </c>
      <c r="P626" s="12" t="str">
        <f t="shared" si="264"/>
        <v>Arsenal Lose</v>
      </c>
      <c r="Q626" s="12" t="b">
        <f t="shared" si="265"/>
        <v>0</v>
      </c>
      <c r="R626" s="12" t="b">
        <f t="shared" si="266"/>
        <v>0</v>
      </c>
      <c r="S626" s="12" t="str">
        <f t="shared" si="267"/>
        <v>Man City Win</v>
      </c>
      <c r="T626" s="12" t="b">
        <f t="shared" si="268"/>
        <v>0</v>
      </c>
    </row>
    <row r="627" spans="1:20">
      <c r="A627" s="5" t="s">
        <v>577</v>
      </c>
      <c r="B627" t="s">
        <v>324</v>
      </c>
      <c r="C627" s="2" t="s">
        <v>90</v>
      </c>
      <c r="D627" s="3">
        <v>44248.791666666701</v>
      </c>
      <c r="E627" t="s">
        <v>52</v>
      </c>
      <c r="F627" t="s">
        <v>53</v>
      </c>
      <c r="G627" t="s">
        <v>25</v>
      </c>
      <c r="H627" t="s">
        <v>91</v>
      </c>
      <c r="I627">
        <v>3</v>
      </c>
      <c r="J627" s="9">
        <v>1</v>
      </c>
      <c r="K627">
        <f t="shared" si="260"/>
        <v>4</v>
      </c>
      <c r="L627" t="str">
        <f t="shared" si="259"/>
        <v>Home Win</v>
      </c>
      <c r="M627">
        <f t="shared" si="261"/>
        <v>1</v>
      </c>
      <c r="N627">
        <f t="shared" si="262"/>
        <v>0</v>
      </c>
      <c r="O627" s="12" t="str">
        <f t="shared" si="263"/>
        <v>Man Utd Win</v>
      </c>
      <c r="P627" s="12" t="b">
        <f t="shared" si="264"/>
        <v>0</v>
      </c>
      <c r="Q627" s="12" t="b">
        <f t="shared" si="265"/>
        <v>0</v>
      </c>
      <c r="R627" s="12" t="b">
        <f t="shared" si="266"/>
        <v>0</v>
      </c>
      <c r="S627" s="12" t="b">
        <f t="shared" si="267"/>
        <v>0</v>
      </c>
      <c r="T627" s="12" t="str">
        <f t="shared" si="268"/>
        <v>Newcastle Lose</v>
      </c>
    </row>
    <row r="628" spans="1:20">
      <c r="A628" s="5" t="s">
        <v>577</v>
      </c>
      <c r="B628" t="s">
        <v>325</v>
      </c>
      <c r="C628" s="2" t="s">
        <v>90</v>
      </c>
      <c r="D628" s="3">
        <v>44249.833333333299</v>
      </c>
      <c r="E628" t="s">
        <v>41</v>
      </c>
      <c r="F628" t="s">
        <v>42</v>
      </c>
      <c r="G628" t="s">
        <v>14</v>
      </c>
      <c r="H628" t="s">
        <v>77</v>
      </c>
      <c r="I628">
        <v>1</v>
      </c>
      <c r="J628" s="9">
        <v>2</v>
      </c>
      <c r="K628">
        <f t="shared" si="260"/>
        <v>3</v>
      </c>
      <c r="L628" t="str">
        <f t="shared" si="259"/>
        <v>Away Win</v>
      </c>
      <c r="M628">
        <f t="shared" si="261"/>
        <v>0</v>
      </c>
      <c r="N628">
        <f t="shared" si="262"/>
        <v>1</v>
      </c>
      <c r="O628" s="12" t="b">
        <f t="shared" si="263"/>
        <v>0</v>
      </c>
      <c r="P628" s="12" t="str">
        <f t="shared" si="264"/>
        <v>Brighton Lose</v>
      </c>
      <c r="Q628" s="12" t="b">
        <f t="shared" si="265"/>
        <v>0</v>
      </c>
      <c r="R628" s="12" t="b">
        <f t="shared" si="266"/>
        <v>0</v>
      </c>
      <c r="S628" s="12" t="str">
        <f t="shared" si="267"/>
        <v>Crystal Palace Win</v>
      </c>
      <c r="T628" s="12" t="b">
        <f t="shared" si="268"/>
        <v>0</v>
      </c>
    </row>
    <row r="629" spans="1:20">
      <c r="A629" s="5" t="s">
        <v>577</v>
      </c>
      <c r="B629" t="s">
        <v>326</v>
      </c>
      <c r="C629" s="2" t="s">
        <v>90</v>
      </c>
      <c r="D629" s="3">
        <v>44250.75</v>
      </c>
      <c r="E629" t="s">
        <v>50</v>
      </c>
      <c r="F629" t="s">
        <v>20</v>
      </c>
      <c r="G629" t="s">
        <v>15</v>
      </c>
      <c r="H629" t="s">
        <v>158</v>
      </c>
      <c r="I629">
        <v>3</v>
      </c>
      <c r="J629" s="9">
        <v>0</v>
      </c>
      <c r="K629">
        <f t="shared" si="260"/>
        <v>3</v>
      </c>
      <c r="L629" t="str">
        <f t="shared" si="259"/>
        <v>Home Win</v>
      </c>
      <c r="M629">
        <f t="shared" si="261"/>
        <v>1</v>
      </c>
      <c r="N629">
        <f t="shared" si="262"/>
        <v>0</v>
      </c>
      <c r="O629" s="12" t="str">
        <f t="shared" si="263"/>
        <v>Leeds Win</v>
      </c>
      <c r="P629" s="12" t="b">
        <f t="shared" si="264"/>
        <v>0</v>
      </c>
      <c r="Q629" s="12" t="b">
        <f t="shared" si="265"/>
        <v>0</v>
      </c>
      <c r="R629" s="12" t="b">
        <f t="shared" si="266"/>
        <v>0</v>
      </c>
      <c r="S629" s="12" t="b">
        <f t="shared" si="267"/>
        <v>0</v>
      </c>
      <c r="T629" s="12" t="str">
        <f t="shared" si="268"/>
        <v>Southampton Lose</v>
      </c>
    </row>
    <row r="630" spans="1:20">
      <c r="A630" s="5" t="s">
        <v>577</v>
      </c>
      <c r="B630" t="s">
        <v>327</v>
      </c>
      <c r="C630" s="2" t="s">
        <v>85</v>
      </c>
      <c r="D630" s="3">
        <v>44254.520833333299</v>
      </c>
      <c r="E630" t="s">
        <v>86</v>
      </c>
      <c r="F630" t="s">
        <v>73</v>
      </c>
      <c r="G630" t="s">
        <v>24</v>
      </c>
      <c r="H630" t="s">
        <v>56</v>
      </c>
      <c r="I630">
        <v>2</v>
      </c>
      <c r="J630" s="9">
        <v>1</v>
      </c>
      <c r="K630">
        <f t="shared" si="260"/>
        <v>3</v>
      </c>
      <c r="L630" t="str">
        <f t="shared" si="259"/>
        <v>Home Win</v>
      </c>
      <c r="M630">
        <f t="shared" si="261"/>
        <v>1</v>
      </c>
      <c r="N630">
        <f t="shared" si="262"/>
        <v>0</v>
      </c>
      <c r="O630" s="12" t="str">
        <f t="shared" si="263"/>
        <v>Man City Win</v>
      </c>
      <c r="P630" s="12" t="b">
        <f t="shared" si="264"/>
        <v>0</v>
      </c>
      <c r="Q630" s="12" t="b">
        <f t="shared" si="265"/>
        <v>0</v>
      </c>
      <c r="R630" s="12" t="b">
        <f t="shared" si="266"/>
        <v>0</v>
      </c>
      <c r="S630" s="12" t="b">
        <f t="shared" si="267"/>
        <v>0</v>
      </c>
      <c r="T630" s="12" t="str">
        <f t="shared" si="268"/>
        <v>West Ham Lose</v>
      </c>
    </row>
    <row r="631" spans="1:20">
      <c r="A631" s="5" t="s">
        <v>577</v>
      </c>
      <c r="B631" t="s">
        <v>328</v>
      </c>
      <c r="C631" s="2" t="s">
        <v>85</v>
      </c>
      <c r="D631" s="3">
        <v>44254.625</v>
      </c>
      <c r="E631" t="s">
        <v>28</v>
      </c>
      <c r="F631" t="s">
        <v>29</v>
      </c>
      <c r="G631" t="s">
        <v>42</v>
      </c>
      <c r="H631" t="s">
        <v>16</v>
      </c>
      <c r="I631">
        <v>1</v>
      </c>
      <c r="J631" s="9">
        <v>0</v>
      </c>
      <c r="K631">
        <f t="shared" si="260"/>
        <v>1</v>
      </c>
      <c r="L631" t="str">
        <f t="shared" si="259"/>
        <v>Home Win</v>
      </c>
      <c r="M631">
        <f t="shared" si="261"/>
        <v>1</v>
      </c>
      <c r="N631">
        <f t="shared" si="262"/>
        <v>0</v>
      </c>
      <c r="O631" s="12" t="str">
        <f t="shared" si="263"/>
        <v>West Brom Win</v>
      </c>
      <c r="P631" s="12" t="b">
        <f t="shared" si="264"/>
        <v>0</v>
      </c>
      <c r="Q631" s="12" t="b">
        <f t="shared" si="265"/>
        <v>0</v>
      </c>
      <c r="R631" s="12" t="b">
        <f t="shared" si="266"/>
        <v>0</v>
      </c>
      <c r="S631" s="12" t="b">
        <f t="shared" si="267"/>
        <v>0</v>
      </c>
      <c r="T631" s="12" t="str">
        <f t="shared" si="268"/>
        <v>Brighton Lose</v>
      </c>
    </row>
    <row r="632" spans="1:20">
      <c r="A632" s="5" t="s">
        <v>577</v>
      </c>
      <c r="B632" t="s">
        <v>329</v>
      </c>
      <c r="C632" s="2" t="s">
        <v>85</v>
      </c>
      <c r="D632" s="3">
        <v>44254.729166666701</v>
      </c>
      <c r="E632" t="s">
        <v>50</v>
      </c>
      <c r="F632" t="s">
        <v>20</v>
      </c>
      <c r="G632" t="s">
        <v>70</v>
      </c>
      <c r="H632" t="s">
        <v>35</v>
      </c>
      <c r="I632">
        <v>0</v>
      </c>
      <c r="J632" s="9">
        <v>1</v>
      </c>
      <c r="K632">
        <f t="shared" si="260"/>
        <v>1</v>
      </c>
      <c r="L632" t="str">
        <f t="shared" si="259"/>
        <v>Away Win</v>
      </c>
      <c r="M632">
        <f t="shared" si="261"/>
        <v>0</v>
      </c>
      <c r="N632">
        <f t="shared" si="262"/>
        <v>1</v>
      </c>
      <c r="O632" s="12" t="b">
        <f t="shared" si="263"/>
        <v>0</v>
      </c>
      <c r="P632" s="12" t="str">
        <f t="shared" si="264"/>
        <v>Leeds Lose</v>
      </c>
      <c r="Q632" s="12" t="b">
        <f t="shared" si="265"/>
        <v>0</v>
      </c>
      <c r="R632" s="12" t="b">
        <f t="shared" si="266"/>
        <v>0</v>
      </c>
      <c r="S632" s="12" t="str">
        <f t="shared" si="267"/>
        <v>Aston Villa Win</v>
      </c>
      <c r="T632" s="12" t="b">
        <f t="shared" si="268"/>
        <v>0</v>
      </c>
    </row>
    <row r="633" spans="1:20">
      <c r="A633" s="5" t="s">
        <v>577</v>
      </c>
      <c r="B633" t="s">
        <v>330</v>
      </c>
      <c r="C633" s="2" t="s">
        <v>85</v>
      </c>
      <c r="D633" s="3">
        <v>44254.833333333299</v>
      </c>
      <c r="E633" t="s">
        <v>61</v>
      </c>
      <c r="F633" t="s">
        <v>25</v>
      </c>
      <c r="G633" t="s">
        <v>39</v>
      </c>
      <c r="H633" t="s">
        <v>84</v>
      </c>
      <c r="I633">
        <v>1</v>
      </c>
      <c r="J633" s="9">
        <v>1</v>
      </c>
      <c r="K633">
        <f t="shared" si="260"/>
        <v>2</v>
      </c>
      <c r="L633" t="str">
        <f t="shared" si="259"/>
        <v>Draw</v>
      </c>
      <c r="M633">
        <f t="shared" si="261"/>
        <v>0</v>
      </c>
      <c r="N633">
        <f t="shared" si="262"/>
        <v>0</v>
      </c>
      <c r="O633" s="12" t="b">
        <f t="shared" si="263"/>
        <v>0</v>
      </c>
      <c r="P633" s="12" t="b">
        <f t="shared" si="264"/>
        <v>0</v>
      </c>
      <c r="Q633" s="12" t="str">
        <f t="shared" si="265"/>
        <v>Newcastle Draw</v>
      </c>
      <c r="R633" s="12" t="str">
        <f t="shared" si="266"/>
        <v>Wolves Draw</v>
      </c>
      <c r="S633" s="12" t="b">
        <f t="shared" si="267"/>
        <v>0</v>
      </c>
      <c r="T633" s="12" t="b">
        <f t="shared" si="268"/>
        <v>0</v>
      </c>
    </row>
    <row r="634" spans="1:20">
      <c r="A634" s="5" t="s">
        <v>577</v>
      </c>
      <c r="B634" t="s">
        <v>331</v>
      </c>
      <c r="C634" s="2" t="s">
        <v>85</v>
      </c>
      <c r="D634" s="3">
        <v>44255.5</v>
      </c>
      <c r="E634" t="s">
        <v>13</v>
      </c>
      <c r="F634" t="s">
        <v>14</v>
      </c>
      <c r="G634" t="s">
        <v>9</v>
      </c>
      <c r="H634" t="s">
        <v>116</v>
      </c>
      <c r="I634">
        <v>0</v>
      </c>
      <c r="J634" s="9">
        <v>0</v>
      </c>
      <c r="K634">
        <f t="shared" si="260"/>
        <v>0</v>
      </c>
      <c r="L634" t="str">
        <f t="shared" si="259"/>
        <v>Draw</v>
      </c>
      <c r="M634">
        <f t="shared" si="261"/>
        <v>0</v>
      </c>
      <c r="N634">
        <f t="shared" si="262"/>
        <v>0</v>
      </c>
      <c r="O634" s="12" t="b">
        <f t="shared" si="263"/>
        <v>0</v>
      </c>
      <c r="P634" s="12" t="b">
        <f t="shared" si="264"/>
        <v>0</v>
      </c>
      <c r="Q634" s="12" t="str">
        <f t="shared" si="265"/>
        <v>Crystal Palace Draw</v>
      </c>
      <c r="R634" s="12" t="str">
        <f t="shared" si="266"/>
        <v>Fulham Draw</v>
      </c>
      <c r="S634" s="12" t="b">
        <f t="shared" si="267"/>
        <v>0</v>
      </c>
      <c r="T634" s="12" t="b">
        <f t="shared" si="268"/>
        <v>0</v>
      </c>
    </row>
    <row r="635" spans="1:20">
      <c r="A635" s="5" t="s">
        <v>577</v>
      </c>
      <c r="B635" t="s">
        <v>332</v>
      </c>
      <c r="C635" s="2" t="s">
        <v>85</v>
      </c>
      <c r="D635" s="3">
        <v>44255.5</v>
      </c>
      <c r="E635" t="s">
        <v>65</v>
      </c>
      <c r="F635" t="s">
        <v>30</v>
      </c>
      <c r="G635" t="s">
        <v>10</v>
      </c>
      <c r="H635" t="s">
        <v>44</v>
      </c>
      <c r="I635">
        <v>1</v>
      </c>
      <c r="J635" s="9">
        <v>3</v>
      </c>
      <c r="K635">
        <f t="shared" si="260"/>
        <v>4</v>
      </c>
      <c r="L635" t="str">
        <f t="shared" si="259"/>
        <v>Away Win</v>
      </c>
      <c r="M635">
        <f t="shared" si="261"/>
        <v>0</v>
      </c>
      <c r="N635">
        <f t="shared" si="262"/>
        <v>1</v>
      </c>
      <c r="O635" s="12" t="b">
        <f t="shared" si="263"/>
        <v>0</v>
      </c>
      <c r="P635" s="12" t="str">
        <f t="shared" si="264"/>
        <v>Leicester Lose</v>
      </c>
      <c r="Q635" s="12" t="b">
        <f t="shared" si="265"/>
        <v>0</v>
      </c>
      <c r="R635" s="12" t="b">
        <f t="shared" si="266"/>
        <v>0</v>
      </c>
      <c r="S635" s="12" t="str">
        <f t="shared" si="267"/>
        <v>Arsenal Win</v>
      </c>
      <c r="T635" s="12" t="b">
        <f t="shared" si="268"/>
        <v>0</v>
      </c>
    </row>
    <row r="636" spans="1:20">
      <c r="A636" s="5" t="s">
        <v>577</v>
      </c>
      <c r="B636" t="s">
        <v>333</v>
      </c>
      <c r="C636" s="2" t="s">
        <v>85</v>
      </c>
      <c r="D636" s="3">
        <v>44255.583333333299</v>
      </c>
      <c r="E636" t="s">
        <v>32</v>
      </c>
      <c r="F636" t="s">
        <v>33</v>
      </c>
      <c r="G636" t="s">
        <v>66</v>
      </c>
      <c r="H636" t="s">
        <v>88</v>
      </c>
      <c r="I636">
        <v>4</v>
      </c>
      <c r="J636" s="9">
        <v>0</v>
      </c>
      <c r="K636">
        <f t="shared" si="260"/>
        <v>4</v>
      </c>
      <c r="L636" t="str">
        <f t="shared" si="259"/>
        <v>Home Win</v>
      </c>
      <c r="M636">
        <f t="shared" si="261"/>
        <v>1</v>
      </c>
      <c r="N636">
        <f t="shared" si="262"/>
        <v>0</v>
      </c>
      <c r="O636" s="12" t="str">
        <f t="shared" si="263"/>
        <v>Spurs Win</v>
      </c>
      <c r="P636" s="12" t="b">
        <f t="shared" si="264"/>
        <v>0</v>
      </c>
      <c r="Q636" s="12" t="b">
        <f t="shared" si="265"/>
        <v>0</v>
      </c>
      <c r="R636" s="12" t="b">
        <f t="shared" si="266"/>
        <v>0</v>
      </c>
      <c r="S636" s="12" t="b">
        <f t="shared" si="267"/>
        <v>0</v>
      </c>
      <c r="T636" s="12" t="str">
        <f t="shared" si="268"/>
        <v>Burnley Lose</v>
      </c>
    </row>
    <row r="637" spans="1:20">
      <c r="A637" s="5" t="s">
        <v>577</v>
      </c>
      <c r="B637" t="s">
        <v>334</v>
      </c>
      <c r="C637" s="2" t="s">
        <v>85</v>
      </c>
      <c r="D637" s="3">
        <v>44255.6875</v>
      </c>
      <c r="E637" t="s">
        <v>63</v>
      </c>
      <c r="F637" t="s">
        <v>43</v>
      </c>
      <c r="G637" t="s">
        <v>53</v>
      </c>
      <c r="H637" t="s">
        <v>116</v>
      </c>
      <c r="I637">
        <v>0</v>
      </c>
      <c r="J637" s="9">
        <v>0</v>
      </c>
      <c r="K637">
        <f t="shared" si="260"/>
        <v>0</v>
      </c>
      <c r="L637" t="str">
        <f t="shared" si="259"/>
        <v>Draw</v>
      </c>
      <c r="M637">
        <f t="shared" si="261"/>
        <v>0</v>
      </c>
      <c r="N637">
        <f t="shared" si="262"/>
        <v>0</v>
      </c>
      <c r="O637" s="12" t="b">
        <f t="shared" si="263"/>
        <v>0</v>
      </c>
      <c r="P637" s="12" t="b">
        <f t="shared" si="264"/>
        <v>0</v>
      </c>
      <c r="Q637" s="12" t="str">
        <f t="shared" si="265"/>
        <v>Chelsea Draw</v>
      </c>
      <c r="R637" s="12" t="str">
        <f t="shared" si="266"/>
        <v>Man Utd Draw</v>
      </c>
      <c r="S637" s="12" t="b">
        <f t="shared" si="267"/>
        <v>0</v>
      </c>
      <c r="T637" s="12" t="b">
        <f t="shared" si="268"/>
        <v>0</v>
      </c>
    </row>
    <row r="638" spans="1:20">
      <c r="A638" s="5" t="s">
        <v>577</v>
      </c>
      <c r="B638" t="s">
        <v>335</v>
      </c>
      <c r="C638" s="2" t="s">
        <v>85</v>
      </c>
      <c r="D638" s="3">
        <v>44255.802083333299</v>
      </c>
      <c r="E638" t="s">
        <v>37</v>
      </c>
      <c r="F638" t="s">
        <v>38</v>
      </c>
      <c r="G638" t="s">
        <v>19</v>
      </c>
      <c r="H638" t="s">
        <v>26</v>
      </c>
      <c r="I638">
        <v>0</v>
      </c>
      <c r="J638" s="9">
        <v>2</v>
      </c>
      <c r="K638">
        <f t="shared" si="260"/>
        <v>2</v>
      </c>
      <c r="L638" t="str">
        <f t="shared" si="259"/>
        <v>Away Win</v>
      </c>
      <c r="M638">
        <f t="shared" si="261"/>
        <v>0</v>
      </c>
      <c r="N638">
        <f t="shared" si="262"/>
        <v>1</v>
      </c>
      <c r="O638" s="12" t="b">
        <f t="shared" si="263"/>
        <v>0</v>
      </c>
      <c r="P638" s="12" t="str">
        <f t="shared" si="264"/>
        <v>Sheffield Utd Lose</v>
      </c>
      <c r="Q638" s="12" t="b">
        <f t="shared" si="265"/>
        <v>0</v>
      </c>
      <c r="R638" s="12" t="b">
        <f t="shared" si="266"/>
        <v>0</v>
      </c>
      <c r="S638" s="12" t="str">
        <f t="shared" si="267"/>
        <v>Liverpool Win</v>
      </c>
      <c r="T638" s="12" t="b">
        <f t="shared" si="268"/>
        <v>0</v>
      </c>
    </row>
    <row r="639" spans="1:20">
      <c r="A639" s="5" t="s">
        <v>577</v>
      </c>
      <c r="B639" t="s">
        <v>336</v>
      </c>
      <c r="C639" s="2" t="s">
        <v>85</v>
      </c>
      <c r="D639" s="3">
        <v>44256.833333333299</v>
      </c>
      <c r="E639" t="s">
        <v>47</v>
      </c>
      <c r="F639" t="s">
        <v>34</v>
      </c>
      <c r="G639" t="s">
        <v>15</v>
      </c>
      <c r="H639" t="s">
        <v>16</v>
      </c>
      <c r="I639">
        <v>1</v>
      </c>
      <c r="J639" s="9">
        <v>0</v>
      </c>
      <c r="K639">
        <f t="shared" si="260"/>
        <v>1</v>
      </c>
      <c r="L639" t="str">
        <f t="shared" si="259"/>
        <v>Home Win</v>
      </c>
      <c r="M639">
        <f t="shared" si="261"/>
        <v>1</v>
      </c>
      <c r="N639">
        <f t="shared" si="262"/>
        <v>0</v>
      </c>
      <c r="O639" s="12" t="str">
        <f t="shared" si="263"/>
        <v>Everton Win</v>
      </c>
      <c r="P639" s="12" t="b">
        <f t="shared" si="264"/>
        <v>0</v>
      </c>
      <c r="Q639" s="12" t="b">
        <f t="shared" si="265"/>
        <v>0</v>
      </c>
      <c r="R639" s="12" t="b">
        <f t="shared" si="266"/>
        <v>0</v>
      </c>
      <c r="S639" s="12" t="b">
        <f t="shared" si="267"/>
        <v>0</v>
      </c>
      <c r="T639" s="12" t="str">
        <f t="shared" si="268"/>
        <v>Southampton Lose</v>
      </c>
    </row>
    <row r="640" spans="1:20">
      <c r="A640" s="5" t="s">
        <v>577</v>
      </c>
      <c r="B640" t="s">
        <v>337</v>
      </c>
      <c r="C640" s="2" t="s">
        <v>85</v>
      </c>
      <c r="D640" s="3">
        <v>44257.833333333299</v>
      </c>
      <c r="E640" t="s">
        <v>86</v>
      </c>
      <c r="F640" t="s">
        <v>73</v>
      </c>
      <c r="G640" t="s">
        <v>39</v>
      </c>
      <c r="H640" t="s">
        <v>143</v>
      </c>
      <c r="I640">
        <v>4</v>
      </c>
      <c r="J640" s="9">
        <v>1</v>
      </c>
      <c r="K640">
        <f t="shared" si="260"/>
        <v>5</v>
      </c>
      <c r="L640" t="str">
        <f t="shared" si="259"/>
        <v>Home Win</v>
      </c>
      <c r="M640">
        <f t="shared" si="261"/>
        <v>1</v>
      </c>
      <c r="N640">
        <f t="shared" si="262"/>
        <v>0</v>
      </c>
      <c r="O640" s="12" t="str">
        <f t="shared" si="263"/>
        <v>Man City Win</v>
      </c>
      <c r="P640" s="12" t="b">
        <f t="shared" si="264"/>
        <v>0</v>
      </c>
      <c r="Q640" s="12" t="b">
        <f t="shared" si="265"/>
        <v>0</v>
      </c>
      <c r="R640" s="12" t="b">
        <f t="shared" si="266"/>
        <v>0</v>
      </c>
      <c r="S640" s="12" t="b">
        <f t="shared" si="267"/>
        <v>0</v>
      </c>
      <c r="T640" s="12" t="str">
        <f t="shared" si="268"/>
        <v>Wolves Lose</v>
      </c>
    </row>
    <row r="641" spans="1:20">
      <c r="A641" s="5" t="s">
        <v>577</v>
      </c>
      <c r="B641" t="s">
        <v>338</v>
      </c>
      <c r="C641" s="2" t="s">
        <v>85</v>
      </c>
      <c r="D641" s="3">
        <v>44258.75</v>
      </c>
      <c r="E641" t="s">
        <v>81</v>
      </c>
      <c r="F641" t="s">
        <v>66</v>
      </c>
      <c r="G641" t="s">
        <v>30</v>
      </c>
      <c r="H641" t="s">
        <v>84</v>
      </c>
      <c r="I641">
        <v>1</v>
      </c>
      <c r="J641" s="9">
        <v>1</v>
      </c>
      <c r="K641">
        <f t="shared" si="260"/>
        <v>2</v>
      </c>
      <c r="L641" t="str">
        <f t="shared" si="259"/>
        <v>Draw</v>
      </c>
      <c r="M641">
        <f t="shared" si="261"/>
        <v>0</v>
      </c>
      <c r="N641">
        <f t="shared" si="262"/>
        <v>0</v>
      </c>
      <c r="O641" s="12" t="b">
        <f t="shared" si="263"/>
        <v>0</v>
      </c>
      <c r="P641" s="12" t="b">
        <f t="shared" si="264"/>
        <v>0</v>
      </c>
      <c r="Q641" s="12" t="str">
        <f t="shared" si="265"/>
        <v>Burnley Draw</v>
      </c>
      <c r="R641" s="12" t="str">
        <f t="shared" si="266"/>
        <v>Leicester Draw</v>
      </c>
      <c r="S641" s="12" t="b">
        <f t="shared" si="267"/>
        <v>0</v>
      </c>
      <c r="T641" s="12" t="b">
        <f t="shared" si="268"/>
        <v>0</v>
      </c>
    </row>
    <row r="642" spans="1:20">
      <c r="A642" s="5" t="s">
        <v>577</v>
      </c>
      <c r="B642" t="s">
        <v>339</v>
      </c>
      <c r="C642" s="2" t="s">
        <v>85</v>
      </c>
      <c r="D642" s="3">
        <v>44258.75</v>
      </c>
      <c r="E642" t="s">
        <v>37</v>
      </c>
      <c r="F642" t="s">
        <v>38</v>
      </c>
      <c r="G642" t="s">
        <v>70</v>
      </c>
      <c r="H642" t="s">
        <v>16</v>
      </c>
      <c r="I642">
        <v>1</v>
      </c>
      <c r="J642" s="9">
        <v>0</v>
      </c>
      <c r="K642">
        <f t="shared" si="260"/>
        <v>1</v>
      </c>
      <c r="L642" t="str">
        <f t="shared" ref="L642:L705" si="269">IF(ISBLANK(H642),"Not Played",IF(I642&gt;J642,"Home Win",IF(I642&lt;J642,"Away Win",IF(I642=J642,"Draw"))))</f>
        <v>Home Win</v>
      </c>
      <c r="M642">
        <f t="shared" si="261"/>
        <v>1</v>
      </c>
      <c r="N642">
        <f t="shared" si="262"/>
        <v>0</v>
      </c>
      <c r="O642" s="12" t="str">
        <f t="shared" si="263"/>
        <v>Sheffield Utd Win</v>
      </c>
      <c r="P642" s="12" t="b">
        <f t="shared" si="264"/>
        <v>0</v>
      </c>
      <c r="Q642" s="12" t="b">
        <f t="shared" si="265"/>
        <v>0</v>
      </c>
      <c r="R642" s="12" t="b">
        <f t="shared" si="266"/>
        <v>0</v>
      </c>
      <c r="S642" s="12" t="b">
        <f t="shared" si="267"/>
        <v>0</v>
      </c>
      <c r="T642" s="12" t="str">
        <f t="shared" si="268"/>
        <v>Aston Villa Lose</v>
      </c>
    </row>
    <row r="643" spans="1:20">
      <c r="A643" s="5" t="s">
        <v>577</v>
      </c>
      <c r="B643" t="s">
        <v>340</v>
      </c>
      <c r="C643" s="2" t="s">
        <v>85</v>
      </c>
      <c r="D643" s="3">
        <v>44258.84375</v>
      </c>
      <c r="E643" t="s">
        <v>13</v>
      </c>
      <c r="F643" t="s">
        <v>14</v>
      </c>
      <c r="G643" t="s">
        <v>53</v>
      </c>
      <c r="H643" t="s">
        <v>116</v>
      </c>
      <c r="I643">
        <v>0</v>
      </c>
      <c r="J643" s="9">
        <v>0</v>
      </c>
      <c r="K643">
        <f t="shared" ref="K643:K706" si="270">SUM(I643:J643)</f>
        <v>0</v>
      </c>
      <c r="L643" t="str">
        <f t="shared" si="269"/>
        <v>Draw</v>
      </c>
      <c r="M643">
        <f t="shared" ref="M643:M706" si="271">COUNTIF(L643,"Home Win")</f>
        <v>0</v>
      </c>
      <c r="N643">
        <f t="shared" ref="N643:N706" si="272">COUNTIF(L643,"Away Win")</f>
        <v>0</v>
      </c>
      <c r="O643" s="12" t="b">
        <f t="shared" ref="O643:O706" si="273">IF(L643="Home Win",INDEX(F643:F2641,1) &amp; " Win")</f>
        <v>0</v>
      </c>
      <c r="P643" s="12" t="b">
        <f t="shared" ref="P643:P706" si="274">IF(L643="Away Win",INDEX(F643:F2641,1) &amp; " Lose")</f>
        <v>0</v>
      </c>
      <c r="Q643" s="12" t="str">
        <f t="shared" ref="Q643:Q706" si="275">IF(L643="Draw",INDEX(F643:F2641,1) &amp; " Draw")</f>
        <v>Crystal Palace Draw</v>
      </c>
      <c r="R643" s="12" t="str">
        <f t="shared" ref="R643:R706" si="276">IF(L643="Draw",INDEX(G643:G2641,1)&amp;" Draw")</f>
        <v>Man Utd Draw</v>
      </c>
      <c r="S643" s="12" t="b">
        <f t="shared" ref="S643:S706" si="277">IF(L643="Away Win",INDEX(G643:G2641,1) &amp; " Win")</f>
        <v>0</v>
      </c>
      <c r="T643" s="12" t="b">
        <f t="shared" ref="T643:T706" si="278">IF(L643="Home Win",INDEX(G643:G2641,1)&amp;" Lose")</f>
        <v>0</v>
      </c>
    </row>
    <row r="644" spans="1:20">
      <c r="A644" s="5" t="s">
        <v>577</v>
      </c>
      <c r="B644" t="s">
        <v>341</v>
      </c>
      <c r="C644" s="2" t="s">
        <v>85</v>
      </c>
      <c r="D644" s="3">
        <v>44259.75</v>
      </c>
      <c r="E644" t="s">
        <v>28</v>
      </c>
      <c r="F644" t="s">
        <v>29</v>
      </c>
      <c r="G644" t="s">
        <v>34</v>
      </c>
      <c r="H644" t="s">
        <v>35</v>
      </c>
      <c r="I644">
        <v>0</v>
      </c>
      <c r="J644" s="9">
        <v>1</v>
      </c>
      <c r="K644">
        <f t="shared" si="270"/>
        <v>1</v>
      </c>
      <c r="L644" t="str">
        <f t="shared" si="269"/>
        <v>Away Win</v>
      </c>
      <c r="M644">
        <f t="shared" si="271"/>
        <v>0</v>
      </c>
      <c r="N644">
        <f t="shared" si="272"/>
        <v>1</v>
      </c>
      <c r="O644" s="12" t="b">
        <f t="shared" si="273"/>
        <v>0</v>
      </c>
      <c r="P644" s="12" t="str">
        <f t="shared" si="274"/>
        <v>West Brom Lose</v>
      </c>
      <c r="Q644" s="12" t="b">
        <f t="shared" si="275"/>
        <v>0</v>
      </c>
      <c r="R644" s="12" t="b">
        <f t="shared" si="276"/>
        <v>0</v>
      </c>
      <c r="S644" s="12" t="str">
        <f t="shared" si="277"/>
        <v>Everton Win</v>
      </c>
      <c r="T644" s="12" t="b">
        <f t="shared" si="278"/>
        <v>0</v>
      </c>
    </row>
    <row r="645" spans="1:20">
      <c r="A645" s="5" t="s">
        <v>577</v>
      </c>
      <c r="B645" t="s">
        <v>342</v>
      </c>
      <c r="C645" s="2" t="s">
        <v>85</v>
      </c>
      <c r="D645" s="3">
        <v>44259.75</v>
      </c>
      <c r="E645" t="s">
        <v>8</v>
      </c>
      <c r="F645" t="s">
        <v>9</v>
      </c>
      <c r="G645" t="s">
        <v>33</v>
      </c>
      <c r="H645" t="s">
        <v>35</v>
      </c>
      <c r="I645">
        <v>0</v>
      </c>
      <c r="J645" s="9">
        <v>1</v>
      </c>
      <c r="K645">
        <f t="shared" si="270"/>
        <v>1</v>
      </c>
      <c r="L645" t="str">
        <f t="shared" si="269"/>
        <v>Away Win</v>
      </c>
      <c r="M645">
        <f t="shared" si="271"/>
        <v>0</v>
      </c>
      <c r="N645">
        <f t="shared" si="272"/>
        <v>1</v>
      </c>
      <c r="O645" s="12" t="b">
        <f t="shared" si="273"/>
        <v>0</v>
      </c>
      <c r="P645" s="12" t="str">
        <f t="shared" si="274"/>
        <v>Fulham Lose</v>
      </c>
      <c r="Q645" s="12" t="b">
        <f t="shared" si="275"/>
        <v>0</v>
      </c>
      <c r="R645" s="12" t="b">
        <f t="shared" si="276"/>
        <v>0</v>
      </c>
      <c r="S645" s="12" t="str">
        <f t="shared" si="277"/>
        <v>Spurs Win</v>
      </c>
      <c r="T645" s="12" t="b">
        <f t="shared" si="278"/>
        <v>0</v>
      </c>
    </row>
    <row r="646" spans="1:20">
      <c r="A646" s="5" t="s">
        <v>577</v>
      </c>
      <c r="B646" t="s">
        <v>343</v>
      </c>
      <c r="C646" s="2" t="s">
        <v>85</v>
      </c>
      <c r="D646" s="3">
        <v>44259.84375</v>
      </c>
      <c r="E646" t="s">
        <v>18</v>
      </c>
      <c r="F646" t="s">
        <v>19</v>
      </c>
      <c r="G646" t="s">
        <v>43</v>
      </c>
      <c r="H646" t="s">
        <v>35</v>
      </c>
      <c r="I646">
        <v>0</v>
      </c>
      <c r="J646" s="9">
        <v>1</v>
      </c>
      <c r="K646">
        <f t="shared" si="270"/>
        <v>1</v>
      </c>
      <c r="L646" t="str">
        <f t="shared" si="269"/>
        <v>Away Win</v>
      </c>
      <c r="M646">
        <f t="shared" si="271"/>
        <v>0</v>
      </c>
      <c r="N646">
        <f t="shared" si="272"/>
        <v>1</v>
      </c>
      <c r="O646" s="12" t="b">
        <f t="shared" si="273"/>
        <v>0</v>
      </c>
      <c r="P646" s="12" t="str">
        <f t="shared" si="274"/>
        <v>Liverpool Lose</v>
      </c>
      <c r="Q646" s="12" t="b">
        <f t="shared" si="275"/>
        <v>0</v>
      </c>
      <c r="R646" s="12" t="b">
        <f t="shared" si="276"/>
        <v>0</v>
      </c>
      <c r="S646" s="12" t="str">
        <f t="shared" si="277"/>
        <v>Chelsea Win</v>
      </c>
      <c r="T646" s="12" t="b">
        <f t="shared" si="278"/>
        <v>0</v>
      </c>
    </row>
    <row r="647" spans="1:20">
      <c r="A647" s="5" t="s">
        <v>577</v>
      </c>
      <c r="B647" t="s">
        <v>344</v>
      </c>
      <c r="C647" s="2" t="s">
        <v>82</v>
      </c>
      <c r="D647" s="3">
        <v>44261.520833333299</v>
      </c>
      <c r="E647" t="s">
        <v>81</v>
      </c>
      <c r="F647" t="s">
        <v>66</v>
      </c>
      <c r="G647" t="s">
        <v>10</v>
      </c>
      <c r="H647" t="s">
        <v>84</v>
      </c>
      <c r="I647">
        <v>1</v>
      </c>
      <c r="J647" s="9">
        <v>1</v>
      </c>
      <c r="K647">
        <f t="shared" si="270"/>
        <v>2</v>
      </c>
      <c r="L647" t="str">
        <f t="shared" si="269"/>
        <v>Draw</v>
      </c>
      <c r="M647">
        <f t="shared" si="271"/>
        <v>0</v>
      </c>
      <c r="N647">
        <f t="shared" si="272"/>
        <v>0</v>
      </c>
      <c r="O647" s="12" t="b">
        <f t="shared" si="273"/>
        <v>0</v>
      </c>
      <c r="P647" s="12" t="b">
        <f t="shared" si="274"/>
        <v>0</v>
      </c>
      <c r="Q647" s="12" t="str">
        <f t="shared" si="275"/>
        <v>Burnley Draw</v>
      </c>
      <c r="R647" s="12" t="str">
        <f t="shared" si="276"/>
        <v>Arsenal Draw</v>
      </c>
      <c r="S647" s="12" t="b">
        <f t="shared" si="277"/>
        <v>0</v>
      </c>
      <c r="T647" s="12" t="b">
        <f t="shared" si="278"/>
        <v>0</v>
      </c>
    </row>
    <row r="648" spans="1:20">
      <c r="A648" s="5" t="s">
        <v>577</v>
      </c>
      <c r="B648" t="s">
        <v>345</v>
      </c>
      <c r="C648" s="2" t="s">
        <v>82</v>
      </c>
      <c r="D648" s="3">
        <v>44261.625</v>
      </c>
      <c r="E648" t="s">
        <v>37</v>
      </c>
      <c r="F648" t="s">
        <v>38</v>
      </c>
      <c r="G648" t="s">
        <v>15</v>
      </c>
      <c r="H648" t="s">
        <v>26</v>
      </c>
      <c r="I648">
        <v>0</v>
      </c>
      <c r="J648" s="9">
        <v>2</v>
      </c>
      <c r="K648">
        <f t="shared" si="270"/>
        <v>2</v>
      </c>
      <c r="L648" t="str">
        <f t="shared" si="269"/>
        <v>Away Win</v>
      </c>
      <c r="M648">
        <f t="shared" si="271"/>
        <v>0</v>
      </c>
      <c r="N648">
        <f t="shared" si="272"/>
        <v>1</v>
      </c>
      <c r="O648" s="12" t="b">
        <f t="shared" si="273"/>
        <v>0</v>
      </c>
      <c r="P648" s="12" t="str">
        <f t="shared" si="274"/>
        <v>Sheffield Utd Lose</v>
      </c>
      <c r="Q648" s="12" t="b">
        <f t="shared" si="275"/>
        <v>0</v>
      </c>
      <c r="R648" s="12" t="b">
        <f t="shared" si="276"/>
        <v>0</v>
      </c>
      <c r="S648" s="12" t="str">
        <f t="shared" si="277"/>
        <v>Southampton Win</v>
      </c>
      <c r="T648" s="12" t="b">
        <f t="shared" si="278"/>
        <v>0</v>
      </c>
    </row>
    <row r="649" spans="1:20">
      <c r="A649" s="5" t="s">
        <v>577</v>
      </c>
      <c r="B649" t="s">
        <v>346</v>
      </c>
      <c r="C649" s="2" t="s">
        <v>82</v>
      </c>
      <c r="D649" s="3">
        <v>44261.729166666701</v>
      </c>
      <c r="E649" t="s">
        <v>69</v>
      </c>
      <c r="F649" t="s">
        <v>70</v>
      </c>
      <c r="G649" t="s">
        <v>39</v>
      </c>
      <c r="H649" t="s">
        <v>116</v>
      </c>
      <c r="I649">
        <v>0</v>
      </c>
      <c r="J649" s="9">
        <v>0</v>
      </c>
      <c r="K649">
        <f t="shared" si="270"/>
        <v>0</v>
      </c>
      <c r="L649" t="str">
        <f t="shared" si="269"/>
        <v>Draw</v>
      </c>
      <c r="M649">
        <f t="shared" si="271"/>
        <v>0</v>
      </c>
      <c r="N649">
        <f t="shared" si="272"/>
        <v>0</v>
      </c>
      <c r="O649" s="12" t="b">
        <f t="shared" si="273"/>
        <v>0</v>
      </c>
      <c r="P649" s="12" t="b">
        <f t="shared" si="274"/>
        <v>0</v>
      </c>
      <c r="Q649" s="12" t="str">
        <f t="shared" si="275"/>
        <v>Aston Villa Draw</v>
      </c>
      <c r="R649" s="12" t="str">
        <f t="shared" si="276"/>
        <v>Wolves Draw</v>
      </c>
      <c r="S649" s="12" t="b">
        <f t="shared" si="277"/>
        <v>0</v>
      </c>
      <c r="T649" s="12" t="b">
        <f t="shared" si="278"/>
        <v>0</v>
      </c>
    </row>
    <row r="650" spans="1:20">
      <c r="A650" s="5" t="s">
        <v>577</v>
      </c>
      <c r="B650" t="s">
        <v>347</v>
      </c>
      <c r="C650" s="2" t="s">
        <v>82</v>
      </c>
      <c r="D650" s="3">
        <v>44261.833333333299</v>
      </c>
      <c r="E650" t="s">
        <v>41</v>
      </c>
      <c r="F650" t="s">
        <v>42</v>
      </c>
      <c r="G650" t="s">
        <v>30</v>
      </c>
      <c r="H650" t="s">
        <v>77</v>
      </c>
      <c r="I650">
        <v>1</v>
      </c>
      <c r="J650" s="9">
        <v>2</v>
      </c>
      <c r="K650">
        <f t="shared" si="270"/>
        <v>3</v>
      </c>
      <c r="L650" t="str">
        <f t="shared" si="269"/>
        <v>Away Win</v>
      </c>
      <c r="M650">
        <f t="shared" si="271"/>
        <v>0</v>
      </c>
      <c r="N650">
        <f t="shared" si="272"/>
        <v>1</v>
      </c>
      <c r="O650" s="12" t="b">
        <f t="shared" si="273"/>
        <v>0</v>
      </c>
      <c r="P650" s="12" t="str">
        <f t="shared" si="274"/>
        <v>Brighton Lose</v>
      </c>
      <c r="Q650" s="12" t="b">
        <f t="shared" si="275"/>
        <v>0</v>
      </c>
      <c r="R650" s="12" t="b">
        <f t="shared" si="276"/>
        <v>0</v>
      </c>
      <c r="S650" s="12" t="str">
        <f t="shared" si="277"/>
        <v>Leicester Win</v>
      </c>
      <c r="T650" s="12" t="b">
        <f t="shared" si="278"/>
        <v>0</v>
      </c>
    </row>
    <row r="651" spans="1:20">
      <c r="A651" s="5" t="s">
        <v>577</v>
      </c>
      <c r="B651" t="s">
        <v>348</v>
      </c>
      <c r="C651" s="2" t="s">
        <v>82</v>
      </c>
      <c r="D651" s="3">
        <v>44262.5</v>
      </c>
      <c r="E651" t="s">
        <v>28</v>
      </c>
      <c r="F651" t="s">
        <v>29</v>
      </c>
      <c r="G651" t="s">
        <v>25</v>
      </c>
      <c r="H651" t="s">
        <v>116</v>
      </c>
      <c r="I651">
        <v>0</v>
      </c>
      <c r="J651" s="9">
        <v>0</v>
      </c>
      <c r="K651">
        <f t="shared" si="270"/>
        <v>0</v>
      </c>
      <c r="L651" t="str">
        <f t="shared" si="269"/>
        <v>Draw</v>
      </c>
      <c r="M651">
        <f t="shared" si="271"/>
        <v>0</v>
      </c>
      <c r="N651">
        <f t="shared" si="272"/>
        <v>0</v>
      </c>
      <c r="O651" s="12" t="b">
        <f t="shared" si="273"/>
        <v>0</v>
      </c>
      <c r="P651" s="12" t="b">
        <f t="shared" si="274"/>
        <v>0</v>
      </c>
      <c r="Q651" s="12" t="str">
        <f t="shared" si="275"/>
        <v>West Brom Draw</v>
      </c>
      <c r="R651" s="12" t="str">
        <f t="shared" si="276"/>
        <v>Newcastle Draw</v>
      </c>
      <c r="S651" s="12" t="b">
        <f t="shared" si="277"/>
        <v>0</v>
      </c>
      <c r="T651" s="12" t="b">
        <f t="shared" si="278"/>
        <v>0</v>
      </c>
    </row>
    <row r="652" spans="1:20">
      <c r="A652" s="5" t="s">
        <v>577</v>
      </c>
      <c r="B652" t="s">
        <v>349</v>
      </c>
      <c r="C652" s="2" t="s">
        <v>82</v>
      </c>
      <c r="D652" s="3">
        <v>44262.583333333299</v>
      </c>
      <c r="E652" t="s">
        <v>18</v>
      </c>
      <c r="F652" t="s">
        <v>19</v>
      </c>
      <c r="G652" t="s">
        <v>9</v>
      </c>
      <c r="H652" t="s">
        <v>35</v>
      </c>
      <c r="I652">
        <v>0</v>
      </c>
      <c r="J652" s="9">
        <v>1</v>
      </c>
      <c r="K652">
        <f t="shared" si="270"/>
        <v>1</v>
      </c>
      <c r="L652" t="str">
        <f t="shared" si="269"/>
        <v>Away Win</v>
      </c>
      <c r="M652">
        <f t="shared" si="271"/>
        <v>0</v>
      </c>
      <c r="N652">
        <f t="shared" si="272"/>
        <v>1</v>
      </c>
      <c r="O652" s="12" t="b">
        <f t="shared" si="273"/>
        <v>0</v>
      </c>
      <c r="P652" s="12" t="str">
        <f t="shared" si="274"/>
        <v>Liverpool Lose</v>
      </c>
      <c r="Q652" s="12" t="b">
        <f t="shared" si="275"/>
        <v>0</v>
      </c>
      <c r="R652" s="12" t="b">
        <f t="shared" si="276"/>
        <v>0</v>
      </c>
      <c r="S652" s="12" t="str">
        <f t="shared" si="277"/>
        <v>Fulham Win</v>
      </c>
      <c r="T652" s="12" t="b">
        <f t="shared" si="278"/>
        <v>0</v>
      </c>
    </row>
    <row r="653" spans="1:20">
      <c r="A653" s="5" t="s">
        <v>577</v>
      </c>
      <c r="B653" t="s">
        <v>350</v>
      </c>
      <c r="C653" s="2" t="s">
        <v>82</v>
      </c>
      <c r="D653" s="3">
        <v>44262.6875</v>
      </c>
      <c r="E653" t="s">
        <v>86</v>
      </c>
      <c r="F653" t="s">
        <v>73</v>
      </c>
      <c r="G653" t="s">
        <v>53</v>
      </c>
      <c r="H653" t="s">
        <v>26</v>
      </c>
      <c r="I653">
        <v>0</v>
      </c>
      <c r="J653" s="9">
        <v>2</v>
      </c>
      <c r="K653">
        <f t="shared" si="270"/>
        <v>2</v>
      </c>
      <c r="L653" t="str">
        <f t="shared" si="269"/>
        <v>Away Win</v>
      </c>
      <c r="M653">
        <f t="shared" si="271"/>
        <v>0</v>
      </c>
      <c r="N653">
        <f t="shared" si="272"/>
        <v>1</v>
      </c>
      <c r="O653" s="12" t="b">
        <f t="shared" si="273"/>
        <v>0</v>
      </c>
      <c r="P653" s="12" t="str">
        <f t="shared" si="274"/>
        <v>Man City Lose</v>
      </c>
      <c r="Q653" s="12" t="b">
        <f t="shared" si="275"/>
        <v>0</v>
      </c>
      <c r="R653" s="12" t="b">
        <f t="shared" si="276"/>
        <v>0</v>
      </c>
      <c r="S653" s="12" t="str">
        <f t="shared" si="277"/>
        <v>Man Utd Win</v>
      </c>
      <c r="T653" s="12" t="b">
        <f t="shared" si="278"/>
        <v>0</v>
      </c>
    </row>
    <row r="654" spans="1:20">
      <c r="A654" s="5" t="s">
        <v>577</v>
      </c>
      <c r="B654" t="s">
        <v>351</v>
      </c>
      <c r="C654" s="2" t="s">
        <v>82</v>
      </c>
      <c r="D654" s="3">
        <v>44262.802083333299</v>
      </c>
      <c r="E654" t="s">
        <v>32</v>
      </c>
      <c r="F654" t="s">
        <v>33</v>
      </c>
      <c r="G654" t="s">
        <v>14</v>
      </c>
      <c r="H654" t="s">
        <v>143</v>
      </c>
      <c r="I654">
        <v>4</v>
      </c>
      <c r="J654" s="9">
        <v>1</v>
      </c>
      <c r="K654">
        <f t="shared" si="270"/>
        <v>5</v>
      </c>
      <c r="L654" t="str">
        <f t="shared" si="269"/>
        <v>Home Win</v>
      </c>
      <c r="M654">
        <f t="shared" si="271"/>
        <v>1</v>
      </c>
      <c r="N654">
        <f t="shared" si="272"/>
        <v>0</v>
      </c>
      <c r="O654" s="12" t="str">
        <f t="shared" si="273"/>
        <v>Spurs Win</v>
      </c>
      <c r="P654" s="12" t="b">
        <f t="shared" si="274"/>
        <v>0</v>
      </c>
      <c r="Q654" s="12" t="b">
        <f t="shared" si="275"/>
        <v>0</v>
      </c>
      <c r="R654" s="12" t="b">
        <f t="shared" si="276"/>
        <v>0</v>
      </c>
      <c r="S654" s="12" t="b">
        <f t="shared" si="277"/>
        <v>0</v>
      </c>
      <c r="T654" s="12" t="str">
        <f t="shared" si="278"/>
        <v>Crystal Palace Lose</v>
      </c>
    </row>
    <row r="655" spans="1:20">
      <c r="A655" s="5" t="s">
        <v>577</v>
      </c>
      <c r="B655" t="s">
        <v>352</v>
      </c>
      <c r="C655" s="2" t="s">
        <v>82</v>
      </c>
      <c r="D655" s="3">
        <v>44263.75</v>
      </c>
      <c r="E655" t="s">
        <v>63</v>
      </c>
      <c r="F655" t="s">
        <v>43</v>
      </c>
      <c r="G655" t="s">
        <v>34</v>
      </c>
      <c r="H655" t="s">
        <v>98</v>
      </c>
      <c r="I655">
        <v>2</v>
      </c>
      <c r="J655" s="9">
        <v>0</v>
      </c>
      <c r="K655">
        <f t="shared" si="270"/>
        <v>2</v>
      </c>
      <c r="L655" t="str">
        <f t="shared" si="269"/>
        <v>Home Win</v>
      </c>
      <c r="M655">
        <f t="shared" si="271"/>
        <v>1</v>
      </c>
      <c r="N655">
        <f t="shared" si="272"/>
        <v>0</v>
      </c>
      <c r="O655" s="12" t="str">
        <f t="shared" si="273"/>
        <v>Chelsea Win</v>
      </c>
      <c r="P655" s="12" t="b">
        <f t="shared" si="274"/>
        <v>0</v>
      </c>
      <c r="Q655" s="12" t="b">
        <f t="shared" si="275"/>
        <v>0</v>
      </c>
      <c r="R655" s="12" t="b">
        <f t="shared" si="276"/>
        <v>0</v>
      </c>
      <c r="S655" s="12" t="b">
        <f t="shared" si="277"/>
        <v>0</v>
      </c>
      <c r="T655" s="12" t="str">
        <f t="shared" si="278"/>
        <v>Everton Lose</v>
      </c>
    </row>
    <row r="656" spans="1:20">
      <c r="A656" s="5" t="s">
        <v>577</v>
      </c>
      <c r="B656" t="s">
        <v>353</v>
      </c>
      <c r="C656" s="2" t="s">
        <v>82</v>
      </c>
      <c r="D656" s="3">
        <v>44263.833333333299</v>
      </c>
      <c r="E656" t="s">
        <v>23</v>
      </c>
      <c r="F656" t="s">
        <v>24</v>
      </c>
      <c r="G656" t="s">
        <v>20</v>
      </c>
      <c r="H656" t="s">
        <v>98</v>
      </c>
      <c r="I656">
        <v>2</v>
      </c>
      <c r="J656" s="9">
        <v>0</v>
      </c>
      <c r="K656">
        <f t="shared" si="270"/>
        <v>2</v>
      </c>
      <c r="L656" t="str">
        <f t="shared" si="269"/>
        <v>Home Win</v>
      </c>
      <c r="M656">
        <f t="shared" si="271"/>
        <v>1</v>
      </c>
      <c r="N656">
        <f t="shared" si="272"/>
        <v>0</v>
      </c>
      <c r="O656" s="12" t="str">
        <f t="shared" si="273"/>
        <v>West Ham Win</v>
      </c>
      <c r="P656" s="12" t="b">
        <f t="shared" si="274"/>
        <v>0</v>
      </c>
      <c r="Q656" s="12" t="b">
        <f t="shared" si="275"/>
        <v>0</v>
      </c>
      <c r="R656" s="12" t="b">
        <f t="shared" si="276"/>
        <v>0</v>
      </c>
      <c r="S656" s="12" t="b">
        <f t="shared" si="277"/>
        <v>0</v>
      </c>
      <c r="T656" s="12" t="str">
        <f t="shared" si="278"/>
        <v>Leeds Lose</v>
      </c>
    </row>
    <row r="657" spans="1:20">
      <c r="A657" s="5" t="s">
        <v>577</v>
      </c>
      <c r="B657" t="s">
        <v>354</v>
      </c>
      <c r="C657" s="2" t="s">
        <v>82</v>
      </c>
      <c r="D657" s="3">
        <v>44265.75</v>
      </c>
      <c r="E657" t="s">
        <v>86</v>
      </c>
      <c r="F657" t="s">
        <v>73</v>
      </c>
      <c r="G657" t="s">
        <v>15</v>
      </c>
      <c r="H657" t="s">
        <v>48</v>
      </c>
      <c r="I657">
        <v>5</v>
      </c>
      <c r="J657" s="9">
        <v>2</v>
      </c>
      <c r="K657">
        <f t="shared" si="270"/>
        <v>7</v>
      </c>
      <c r="L657" t="str">
        <f t="shared" si="269"/>
        <v>Home Win</v>
      </c>
      <c r="M657">
        <f t="shared" si="271"/>
        <v>1</v>
      </c>
      <c r="N657">
        <f t="shared" si="272"/>
        <v>0</v>
      </c>
      <c r="O657" s="12" t="str">
        <f t="shared" si="273"/>
        <v>Man City Win</v>
      </c>
      <c r="P657" s="12" t="b">
        <f t="shared" si="274"/>
        <v>0</v>
      </c>
      <c r="Q657" s="12" t="b">
        <f t="shared" si="275"/>
        <v>0</v>
      </c>
      <c r="R657" s="12" t="b">
        <f t="shared" si="276"/>
        <v>0</v>
      </c>
      <c r="S657" s="12" t="b">
        <f t="shared" si="277"/>
        <v>0</v>
      </c>
      <c r="T657" s="12" t="str">
        <f t="shared" si="278"/>
        <v>Southampton Lose</v>
      </c>
    </row>
    <row r="658" spans="1:20">
      <c r="A658" s="5" t="s">
        <v>577</v>
      </c>
      <c r="B658" t="s">
        <v>355</v>
      </c>
      <c r="C658" s="2" t="s">
        <v>83</v>
      </c>
      <c r="D658" s="3">
        <v>44267.833333333299</v>
      </c>
      <c r="E658" t="s">
        <v>61</v>
      </c>
      <c r="F658" t="s">
        <v>25</v>
      </c>
      <c r="G658" t="s">
        <v>70</v>
      </c>
      <c r="H658" t="s">
        <v>84</v>
      </c>
      <c r="I658">
        <v>1</v>
      </c>
      <c r="J658" s="9">
        <v>1</v>
      </c>
      <c r="K658">
        <f t="shared" si="270"/>
        <v>2</v>
      </c>
      <c r="L658" t="str">
        <f t="shared" si="269"/>
        <v>Draw</v>
      </c>
      <c r="M658">
        <f t="shared" si="271"/>
        <v>0</v>
      </c>
      <c r="N658">
        <f t="shared" si="272"/>
        <v>0</v>
      </c>
      <c r="O658" s="12" t="b">
        <f t="shared" si="273"/>
        <v>0</v>
      </c>
      <c r="P658" s="12" t="b">
        <f t="shared" si="274"/>
        <v>0</v>
      </c>
      <c r="Q658" s="12" t="str">
        <f t="shared" si="275"/>
        <v>Newcastle Draw</v>
      </c>
      <c r="R658" s="12" t="str">
        <f t="shared" si="276"/>
        <v>Aston Villa Draw</v>
      </c>
      <c r="S658" s="12" t="b">
        <f t="shared" si="277"/>
        <v>0</v>
      </c>
      <c r="T658" s="12" t="b">
        <f t="shared" si="278"/>
        <v>0</v>
      </c>
    </row>
    <row r="659" spans="1:20">
      <c r="A659" s="5" t="s">
        <v>577</v>
      </c>
      <c r="B659" t="s">
        <v>356</v>
      </c>
      <c r="C659" s="2" t="s">
        <v>83</v>
      </c>
      <c r="D659" s="3">
        <v>44268.520833333299</v>
      </c>
      <c r="E659" t="s">
        <v>50</v>
      </c>
      <c r="F659" t="s">
        <v>20</v>
      </c>
      <c r="G659" t="s">
        <v>43</v>
      </c>
      <c r="H659" t="s">
        <v>116</v>
      </c>
      <c r="I659">
        <v>0</v>
      </c>
      <c r="J659" s="9">
        <v>0</v>
      </c>
      <c r="K659">
        <f t="shared" si="270"/>
        <v>0</v>
      </c>
      <c r="L659" t="str">
        <f t="shared" si="269"/>
        <v>Draw</v>
      </c>
      <c r="M659">
        <f t="shared" si="271"/>
        <v>0</v>
      </c>
      <c r="N659">
        <f t="shared" si="272"/>
        <v>0</v>
      </c>
      <c r="O659" s="12" t="b">
        <f t="shared" si="273"/>
        <v>0</v>
      </c>
      <c r="P659" s="12" t="b">
        <f t="shared" si="274"/>
        <v>0</v>
      </c>
      <c r="Q659" s="12" t="str">
        <f t="shared" si="275"/>
        <v>Leeds Draw</v>
      </c>
      <c r="R659" s="12" t="str">
        <f t="shared" si="276"/>
        <v>Chelsea Draw</v>
      </c>
      <c r="S659" s="12" t="b">
        <f t="shared" si="277"/>
        <v>0</v>
      </c>
      <c r="T659" s="12" t="b">
        <f t="shared" si="278"/>
        <v>0</v>
      </c>
    </row>
    <row r="660" spans="1:20">
      <c r="A660" s="5" t="s">
        <v>577</v>
      </c>
      <c r="B660" t="s">
        <v>357</v>
      </c>
      <c r="C660" s="2" t="s">
        <v>83</v>
      </c>
      <c r="D660" s="3">
        <v>44268.625</v>
      </c>
      <c r="E660" t="s">
        <v>13</v>
      </c>
      <c r="F660" t="s">
        <v>14</v>
      </c>
      <c r="G660" t="s">
        <v>29</v>
      </c>
      <c r="H660" t="s">
        <v>16</v>
      </c>
      <c r="I660">
        <v>1</v>
      </c>
      <c r="J660" s="9">
        <v>0</v>
      </c>
      <c r="K660">
        <f t="shared" si="270"/>
        <v>1</v>
      </c>
      <c r="L660" t="str">
        <f t="shared" si="269"/>
        <v>Home Win</v>
      </c>
      <c r="M660">
        <f t="shared" si="271"/>
        <v>1</v>
      </c>
      <c r="N660">
        <f t="shared" si="272"/>
        <v>0</v>
      </c>
      <c r="O660" s="12" t="str">
        <f t="shared" si="273"/>
        <v>Crystal Palace Win</v>
      </c>
      <c r="P660" s="12" t="b">
        <f t="shared" si="274"/>
        <v>0</v>
      </c>
      <c r="Q660" s="12" t="b">
        <f t="shared" si="275"/>
        <v>0</v>
      </c>
      <c r="R660" s="12" t="b">
        <f t="shared" si="276"/>
        <v>0</v>
      </c>
      <c r="S660" s="12" t="b">
        <f t="shared" si="277"/>
        <v>0</v>
      </c>
      <c r="T660" s="12" t="str">
        <f t="shared" si="278"/>
        <v>West Brom Lose</v>
      </c>
    </row>
    <row r="661" spans="1:20">
      <c r="A661" s="5" t="s">
        <v>577</v>
      </c>
      <c r="B661" t="s">
        <v>358</v>
      </c>
      <c r="C661" s="2" t="s">
        <v>83</v>
      </c>
      <c r="D661" s="3">
        <v>44268.729166666701</v>
      </c>
      <c r="E661" t="s">
        <v>47</v>
      </c>
      <c r="F661" t="s">
        <v>34</v>
      </c>
      <c r="G661" t="s">
        <v>66</v>
      </c>
      <c r="H661" t="s">
        <v>77</v>
      </c>
      <c r="I661">
        <v>1</v>
      </c>
      <c r="J661" s="9">
        <v>2</v>
      </c>
      <c r="K661">
        <f t="shared" si="270"/>
        <v>3</v>
      </c>
      <c r="L661" t="str">
        <f t="shared" si="269"/>
        <v>Away Win</v>
      </c>
      <c r="M661">
        <f t="shared" si="271"/>
        <v>0</v>
      </c>
      <c r="N661">
        <f t="shared" si="272"/>
        <v>1</v>
      </c>
      <c r="O661" s="12" t="b">
        <f t="shared" si="273"/>
        <v>0</v>
      </c>
      <c r="P661" s="12" t="str">
        <f t="shared" si="274"/>
        <v>Everton Lose</v>
      </c>
      <c r="Q661" s="12" t="b">
        <f t="shared" si="275"/>
        <v>0</v>
      </c>
      <c r="R661" s="12" t="b">
        <f t="shared" si="276"/>
        <v>0</v>
      </c>
      <c r="S661" s="12" t="str">
        <f t="shared" si="277"/>
        <v>Burnley Win</v>
      </c>
      <c r="T661" s="12" t="b">
        <f t="shared" si="278"/>
        <v>0</v>
      </c>
    </row>
    <row r="662" spans="1:20">
      <c r="A662" s="5" t="s">
        <v>577</v>
      </c>
      <c r="B662" t="s">
        <v>359</v>
      </c>
      <c r="C662" s="2" t="s">
        <v>83</v>
      </c>
      <c r="D662" s="3">
        <v>44268.833333333299</v>
      </c>
      <c r="E662" t="s">
        <v>8</v>
      </c>
      <c r="F662" t="s">
        <v>9</v>
      </c>
      <c r="G662" t="s">
        <v>73</v>
      </c>
      <c r="H662" t="s">
        <v>11</v>
      </c>
      <c r="I662">
        <v>0</v>
      </c>
      <c r="J662" s="9">
        <v>3</v>
      </c>
      <c r="K662">
        <f t="shared" si="270"/>
        <v>3</v>
      </c>
      <c r="L662" t="str">
        <f t="shared" si="269"/>
        <v>Away Win</v>
      </c>
      <c r="M662">
        <f t="shared" si="271"/>
        <v>0</v>
      </c>
      <c r="N662">
        <f t="shared" si="272"/>
        <v>1</v>
      </c>
      <c r="O662" s="12" t="b">
        <f t="shared" si="273"/>
        <v>0</v>
      </c>
      <c r="P662" s="12" t="str">
        <f t="shared" si="274"/>
        <v>Fulham Lose</v>
      </c>
      <c r="Q662" s="12" t="b">
        <f t="shared" si="275"/>
        <v>0</v>
      </c>
      <c r="R662" s="12" t="b">
        <f t="shared" si="276"/>
        <v>0</v>
      </c>
      <c r="S662" s="12" t="str">
        <f t="shared" si="277"/>
        <v>Man City Win</v>
      </c>
      <c r="T662" s="12" t="b">
        <f t="shared" si="278"/>
        <v>0</v>
      </c>
    </row>
    <row r="663" spans="1:20">
      <c r="A663" s="5" t="s">
        <v>577</v>
      </c>
      <c r="B663" t="s">
        <v>360</v>
      </c>
      <c r="C663" s="2" t="s">
        <v>83</v>
      </c>
      <c r="D663" s="3">
        <v>44269.5</v>
      </c>
      <c r="E663" t="s">
        <v>58</v>
      </c>
      <c r="F663" t="s">
        <v>15</v>
      </c>
      <c r="G663" t="s">
        <v>42</v>
      </c>
      <c r="H663" t="s">
        <v>77</v>
      </c>
      <c r="I663">
        <v>1</v>
      </c>
      <c r="J663" s="9">
        <v>2</v>
      </c>
      <c r="K663">
        <f t="shared" si="270"/>
        <v>3</v>
      </c>
      <c r="L663" t="str">
        <f t="shared" si="269"/>
        <v>Away Win</v>
      </c>
      <c r="M663">
        <f t="shared" si="271"/>
        <v>0</v>
      </c>
      <c r="N663">
        <f t="shared" si="272"/>
        <v>1</v>
      </c>
      <c r="O663" s="12" t="b">
        <f t="shared" si="273"/>
        <v>0</v>
      </c>
      <c r="P663" s="12" t="str">
        <f t="shared" si="274"/>
        <v>Southampton Lose</v>
      </c>
      <c r="Q663" s="12" t="b">
        <f t="shared" si="275"/>
        <v>0</v>
      </c>
      <c r="R663" s="12" t="b">
        <f t="shared" si="276"/>
        <v>0</v>
      </c>
      <c r="S663" s="12" t="str">
        <f t="shared" si="277"/>
        <v>Brighton Win</v>
      </c>
      <c r="T663" s="12" t="b">
        <f t="shared" si="278"/>
        <v>0</v>
      </c>
    </row>
    <row r="664" spans="1:20">
      <c r="A664" s="5" t="s">
        <v>577</v>
      </c>
      <c r="B664" t="s">
        <v>361</v>
      </c>
      <c r="C664" s="2" t="s">
        <v>83</v>
      </c>
      <c r="D664" s="3">
        <v>44269.583333333299</v>
      </c>
      <c r="E664" t="s">
        <v>65</v>
      </c>
      <c r="F664" t="s">
        <v>30</v>
      </c>
      <c r="G664" t="s">
        <v>38</v>
      </c>
      <c r="H664" t="s">
        <v>164</v>
      </c>
      <c r="I664">
        <v>5</v>
      </c>
      <c r="J664" s="9">
        <v>0</v>
      </c>
      <c r="K664">
        <f t="shared" si="270"/>
        <v>5</v>
      </c>
      <c r="L664" t="str">
        <f t="shared" si="269"/>
        <v>Home Win</v>
      </c>
      <c r="M664">
        <f t="shared" si="271"/>
        <v>1</v>
      </c>
      <c r="N664">
        <f t="shared" si="272"/>
        <v>0</v>
      </c>
      <c r="O664" s="12" t="str">
        <f t="shared" si="273"/>
        <v>Leicester Win</v>
      </c>
      <c r="P664" s="12" t="b">
        <f t="shared" si="274"/>
        <v>0</v>
      </c>
      <c r="Q664" s="12" t="b">
        <f t="shared" si="275"/>
        <v>0</v>
      </c>
      <c r="R664" s="12" t="b">
        <f t="shared" si="276"/>
        <v>0</v>
      </c>
      <c r="S664" s="12" t="b">
        <f t="shared" si="277"/>
        <v>0</v>
      </c>
      <c r="T664" s="12" t="str">
        <f t="shared" si="278"/>
        <v>Sheffield Utd Lose</v>
      </c>
    </row>
    <row r="665" spans="1:20">
      <c r="A665" s="5" t="s">
        <v>577</v>
      </c>
      <c r="B665" t="s">
        <v>362</v>
      </c>
      <c r="C665" s="2" t="s">
        <v>83</v>
      </c>
      <c r="D665" s="3">
        <v>44269.6875</v>
      </c>
      <c r="E665" t="s">
        <v>55</v>
      </c>
      <c r="F665" t="s">
        <v>10</v>
      </c>
      <c r="G665" t="s">
        <v>33</v>
      </c>
      <c r="H665" t="s">
        <v>56</v>
      </c>
      <c r="I665">
        <v>2</v>
      </c>
      <c r="J665" s="9">
        <v>1</v>
      </c>
      <c r="K665">
        <f t="shared" si="270"/>
        <v>3</v>
      </c>
      <c r="L665" t="str">
        <f t="shared" si="269"/>
        <v>Home Win</v>
      </c>
      <c r="M665">
        <f t="shared" si="271"/>
        <v>1</v>
      </c>
      <c r="N665">
        <f t="shared" si="272"/>
        <v>0</v>
      </c>
      <c r="O665" s="12" t="str">
        <f t="shared" si="273"/>
        <v>Arsenal Win</v>
      </c>
      <c r="P665" s="12" t="b">
        <f t="shared" si="274"/>
        <v>0</v>
      </c>
      <c r="Q665" s="12" t="b">
        <f t="shared" si="275"/>
        <v>0</v>
      </c>
      <c r="R665" s="12" t="b">
        <f t="shared" si="276"/>
        <v>0</v>
      </c>
      <c r="S665" s="12" t="b">
        <f t="shared" si="277"/>
        <v>0</v>
      </c>
      <c r="T665" s="12" t="str">
        <f t="shared" si="278"/>
        <v>Spurs Lose</v>
      </c>
    </row>
    <row r="666" spans="1:20">
      <c r="A666" s="5" t="s">
        <v>577</v>
      </c>
      <c r="B666" t="s">
        <v>363</v>
      </c>
      <c r="C666" s="2" t="s">
        <v>83</v>
      </c>
      <c r="D666" s="3">
        <v>44269.802083333299</v>
      </c>
      <c r="E666" t="s">
        <v>52</v>
      </c>
      <c r="F666" t="s">
        <v>53</v>
      </c>
      <c r="G666" t="s">
        <v>24</v>
      </c>
      <c r="H666" t="s">
        <v>16</v>
      </c>
      <c r="I666">
        <v>1</v>
      </c>
      <c r="J666" s="9">
        <v>0</v>
      </c>
      <c r="K666">
        <f t="shared" si="270"/>
        <v>1</v>
      </c>
      <c r="L666" t="str">
        <f t="shared" si="269"/>
        <v>Home Win</v>
      </c>
      <c r="M666">
        <f t="shared" si="271"/>
        <v>1</v>
      </c>
      <c r="N666">
        <f t="shared" si="272"/>
        <v>0</v>
      </c>
      <c r="O666" s="12" t="str">
        <f t="shared" si="273"/>
        <v>Man Utd Win</v>
      </c>
      <c r="P666" s="12" t="b">
        <f t="shared" si="274"/>
        <v>0</v>
      </c>
      <c r="Q666" s="12" t="b">
        <f t="shared" si="275"/>
        <v>0</v>
      </c>
      <c r="R666" s="12" t="b">
        <f t="shared" si="276"/>
        <v>0</v>
      </c>
      <c r="S666" s="12" t="b">
        <f t="shared" si="277"/>
        <v>0</v>
      </c>
      <c r="T666" s="12" t="str">
        <f t="shared" si="278"/>
        <v>West Ham Lose</v>
      </c>
    </row>
    <row r="667" spans="1:20">
      <c r="A667" s="5" t="s">
        <v>577</v>
      </c>
      <c r="B667" t="s">
        <v>364</v>
      </c>
      <c r="C667" s="2" t="s">
        <v>83</v>
      </c>
      <c r="D667" s="3">
        <v>44270.833333333299</v>
      </c>
      <c r="E667" t="s">
        <v>72</v>
      </c>
      <c r="F667" t="s">
        <v>39</v>
      </c>
      <c r="G667" t="s">
        <v>19</v>
      </c>
      <c r="H667" t="s">
        <v>35</v>
      </c>
      <c r="I667">
        <v>0</v>
      </c>
      <c r="J667" s="9">
        <v>1</v>
      </c>
      <c r="K667">
        <f t="shared" si="270"/>
        <v>1</v>
      </c>
      <c r="L667" t="str">
        <f t="shared" si="269"/>
        <v>Away Win</v>
      </c>
      <c r="M667">
        <f t="shared" si="271"/>
        <v>0</v>
      </c>
      <c r="N667">
        <f t="shared" si="272"/>
        <v>1</v>
      </c>
      <c r="O667" s="12" t="b">
        <f t="shared" si="273"/>
        <v>0</v>
      </c>
      <c r="P667" s="12" t="str">
        <f t="shared" si="274"/>
        <v>Wolves Lose</v>
      </c>
      <c r="Q667" s="12" t="b">
        <f t="shared" si="275"/>
        <v>0</v>
      </c>
      <c r="R667" s="12" t="b">
        <f t="shared" si="276"/>
        <v>0</v>
      </c>
      <c r="S667" s="12" t="str">
        <f t="shared" si="277"/>
        <v>Liverpool Win</v>
      </c>
      <c r="T667" s="12" t="b">
        <f t="shared" si="278"/>
        <v>0</v>
      </c>
    </row>
    <row r="668" spans="1:20">
      <c r="A668" s="5" t="s">
        <v>577</v>
      </c>
      <c r="B668" t="s">
        <v>365</v>
      </c>
      <c r="C668" s="2" t="s">
        <v>78</v>
      </c>
      <c r="D668" s="3">
        <v>44274.833333333299</v>
      </c>
      <c r="E668" t="s">
        <v>8</v>
      </c>
      <c r="F668" t="s">
        <v>9</v>
      </c>
      <c r="G668" t="s">
        <v>20</v>
      </c>
      <c r="H668" t="s">
        <v>77</v>
      </c>
      <c r="I668">
        <v>1</v>
      </c>
      <c r="J668" s="9">
        <v>2</v>
      </c>
      <c r="K668">
        <f t="shared" si="270"/>
        <v>3</v>
      </c>
      <c r="L668" t="str">
        <f t="shared" si="269"/>
        <v>Away Win</v>
      </c>
      <c r="M668">
        <f t="shared" si="271"/>
        <v>0</v>
      </c>
      <c r="N668">
        <f t="shared" si="272"/>
        <v>1</v>
      </c>
      <c r="O668" s="12" t="b">
        <f t="shared" si="273"/>
        <v>0</v>
      </c>
      <c r="P668" s="12" t="str">
        <f t="shared" si="274"/>
        <v>Fulham Lose</v>
      </c>
      <c r="Q668" s="12" t="b">
        <f t="shared" si="275"/>
        <v>0</v>
      </c>
      <c r="R668" s="12" t="b">
        <f t="shared" si="276"/>
        <v>0</v>
      </c>
      <c r="S668" s="12" t="str">
        <f t="shared" si="277"/>
        <v>Leeds Win</v>
      </c>
      <c r="T668" s="12" t="b">
        <f t="shared" si="278"/>
        <v>0</v>
      </c>
    </row>
    <row r="669" spans="1:20">
      <c r="A669" s="5" t="s">
        <v>577</v>
      </c>
      <c r="B669" t="s">
        <v>366</v>
      </c>
      <c r="C669" s="2" t="s">
        <v>78</v>
      </c>
      <c r="D669" s="3">
        <v>44275.833333333299</v>
      </c>
      <c r="E669" t="s">
        <v>41</v>
      </c>
      <c r="F669" t="s">
        <v>42</v>
      </c>
      <c r="G669" t="s">
        <v>25</v>
      </c>
      <c r="H669" t="s">
        <v>158</v>
      </c>
      <c r="I669">
        <v>3</v>
      </c>
      <c r="J669" s="9">
        <v>0</v>
      </c>
      <c r="K669">
        <f t="shared" si="270"/>
        <v>3</v>
      </c>
      <c r="L669" t="str">
        <f t="shared" si="269"/>
        <v>Home Win</v>
      </c>
      <c r="M669">
        <f t="shared" si="271"/>
        <v>1</v>
      </c>
      <c r="N669">
        <f t="shared" si="272"/>
        <v>0</v>
      </c>
      <c r="O669" s="12" t="str">
        <f t="shared" si="273"/>
        <v>Brighton Win</v>
      </c>
      <c r="P669" s="12" t="b">
        <f t="shared" si="274"/>
        <v>0</v>
      </c>
      <c r="Q669" s="12" t="b">
        <f t="shared" si="275"/>
        <v>0</v>
      </c>
      <c r="R669" s="12" t="b">
        <f t="shared" si="276"/>
        <v>0</v>
      </c>
      <c r="S669" s="12" t="b">
        <f t="shared" si="277"/>
        <v>0</v>
      </c>
      <c r="T669" s="12" t="str">
        <f t="shared" si="278"/>
        <v>Newcastle Lose</v>
      </c>
    </row>
    <row r="670" spans="1:20">
      <c r="A670" s="5" t="s">
        <v>577</v>
      </c>
      <c r="B670" t="s">
        <v>367</v>
      </c>
      <c r="C670" s="2" t="s">
        <v>78</v>
      </c>
      <c r="D670" s="3">
        <v>44276.625</v>
      </c>
      <c r="E670" t="s">
        <v>23</v>
      </c>
      <c r="F670" t="s">
        <v>24</v>
      </c>
      <c r="G670" t="s">
        <v>10</v>
      </c>
      <c r="H670" t="s">
        <v>79</v>
      </c>
      <c r="I670">
        <v>3</v>
      </c>
      <c r="J670" s="9">
        <v>3</v>
      </c>
      <c r="K670">
        <f t="shared" si="270"/>
        <v>6</v>
      </c>
      <c r="L670" t="str">
        <f t="shared" si="269"/>
        <v>Draw</v>
      </c>
      <c r="M670">
        <f t="shared" si="271"/>
        <v>0</v>
      </c>
      <c r="N670">
        <f t="shared" si="272"/>
        <v>0</v>
      </c>
      <c r="O670" s="12" t="b">
        <f t="shared" si="273"/>
        <v>0</v>
      </c>
      <c r="P670" s="12" t="b">
        <f t="shared" si="274"/>
        <v>0</v>
      </c>
      <c r="Q670" s="12" t="str">
        <f t="shared" si="275"/>
        <v>West Ham Draw</v>
      </c>
      <c r="R670" s="12" t="str">
        <f t="shared" si="276"/>
        <v>Arsenal Draw</v>
      </c>
      <c r="S670" s="12" t="b">
        <f t="shared" si="277"/>
        <v>0</v>
      </c>
      <c r="T670" s="12" t="b">
        <f t="shared" si="278"/>
        <v>0</v>
      </c>
    </row>
    <row r="671" spans="1:20">
      <c r="A671" s="5" t="s">
        <v>577</v>
      </c>
      <c r="B671" t="s">
        <v>368</v>
      </c>
      <c r="C671" s="2" t="s">
        <v>78</v>
      </c>
      <c r="D671" s="3">
        <v>44276.8125</v>
      </c>
      <c r="E671" t="s">
        <v>69</v>
      </c>
      <c r="F671" t="s">
        <v>70</v>
      </c>
      <c r="G671" t="s">
        <v>33</v>
      </c>
      <c r="H671" t="s">
        <v>26</v>
      </c>
      <c r="I671">
        <v>0</v>
      </c>
      <c r="J671" s="9">
        <v>2</v>
      </c>
      <c r="K671">
        <f t="shared" si="270"/>
        <v>2</v>
      </c>
      <c r="L671" t="str">
        <f t="shared" si="269"/>
        <v>Away Win</v>
      </c>
      <c r="M671">
        <f t="shared" si="271"/>
        <v>0</v>
      </c>
      <c r="N671">
        <f t="shared" si="272"/>
        <v>1</v>
      </c>
      <c r="O671" s="12" t="b">
        <f t="shared" si="273"/>
        <v>0</v>
      </c>
      <c r="P671" s="12" t="str">
        <f t="shared" si="274"/>
        <v>Aston Villa Lose</v>
      </c>
      <c r="Q671" s="12" t="b">
        <f t="shared" si="275"/>
        <v>0</v>
      </c>
      <c r="R671" s="12" t="b">
        <f t="shared" si="276"/>
        <v>0</v>
      </c>
      <c r="S671" s="12" t="str">
        <f t="shared" si="277"/>
        <v>Spurs Win</v>
      </c>
      <c r="T671" s="12" t="b">
        <f t="shared" si="278"/>
        <v>0</v>
      </c>
    </row>
    <row r="672" spans="1:20">
      <c r="A672" s="5" t="s">
        <v>577</v>
      </c>
      <c r="B672" t="s">
        <v>369</v>
      </c>
      <c r="C672" s="2" t="s">
        <v>87</v>
      </c>
      <c r="D672" s="3">
        <v>44289.520833333299</v>
      </c>
      <c r="E672" t="s">
        <v>63</v>
      </c>
      <c r="F672" t="s">
        <v>43</v>
      </c>
      <c r="G672" t="s">
        <v>29</v>
      </c>
      <c r="H672" t="s">
        <v>59</v>
      </c>
      <c r="I672">
        <v>2</v>
      </c>
      <c r="J672" s="9">
        <v>5</v>
      </c>
      <c r="K672">
        <f t="shared" si="270"/>
        <v>7</v>
      </c>
      <c r="L672" t="str">
        <f t="shared" si="269"/>
        <v>Away Win</v>
      </c>
      <c r="M672">
        <f t="shared" si="271"/>
        <v>0</v>
      </c>
      <c r="N672">
        <f t="shared" si="272"/>
        <v>1</v>
      </c>
      <c r="O672" s="12" t="b">
        <f t="shared" si="273"/>
        <v>0</v>
      </c>
      <c r="P672" s="12" t="str">
        <f t="shared" si="274"/>
        <v>Chelsea Lose</v>
      </c>
      <c r="Q672" s="12" t="b">
        <f t="shared" si="275"/>
        <v>0</v>
      </c>
      <c r="R672" s="12" t="b">
        <f t="shared" si="276"/>
        <v>0</v>
      </c>
      <c r="S672" s="12" t="str">
        <f t="shared" si="277"/>
        <v>West Brom Win</v>
      </c>
      <c r="T672" s="12" t="b">
        <f t="shared" si="278"/>
        <v>0</v>
      </c>
    </row>
    <row r="673" spans="1:20">
      <c r="A673" s="5" t="s">
        <v>577</v>
      </c>
      <c r="B673" t="s">
        <v>370</v>
      </c>
      <c r="C673" s="2" t="s">
        <v>87</v>
      </c>
      <c r="D673" s="3">
        <v>44289.625</v>
      </c>
      <c r="E673" t="s">
        <v>50</v>
      </c>
      <c r="F673" t="s">
        <v>20</v>
      </c>
      <c r="G673" t="s">
        <v>38</v>
      </c>
      <c r="H673" t="s">
        <v>56</v>
      </c>
      <c r="I673">
        <v>2</v>
      </c>
      <c r="J673" s="9">
        <v>1</v>
      </c>
      <c r="K673">
        <f t="shared" si="270"/>
        <v>3</v>
      </c>
      <c r="L673" t="str">
        <f t="shared" si="269"/>
        <v>Home Win</v>
      </c>
      <c r="M673">
        <f t="shared" si="271"/>
        <v>1</v>
      </c>
      <c r="N673">
        <f t="shared" si="272"/>
        <v>0</v>
      </c>
      <c r="O673" s="12" t="str">
        <f t="shared" si="273"/>
        <v>Leeds Win</v>
      </c>
      <c r="P673" s="12" t="b">
        <f t="shared" si="274"/>
        <v>0</v>
      </c>
      <c r="Q673" s="12" t="b">
        <f t="shared" si="275"/>
        <v>0</v>
      </c>
      <c r="R673" s="12" t="b">
        <f t="shared" si="276"/>
        <v>0</v>
      </c>
      <c r="S673" s="12" t="b">
        <f t="shared" si="277"/>
        <v>0</v>
      </c>
      <c r="T673" s="12" t="str">
        <f t="shared" si="278"/>
        <v>Sheffield Utd Lose</v>
      </c>
    </row>
    <row r="674" spans="1:20">
      <c r="A674" s="5" t="s">
        <v>577</v>
      </c>
      <c r="B674" t="s">
        <v>371</v>
      </c>
      <c r="C674" s="2" t="s">
        <v>87</v>
      </c>
      <c r="D674" s="3">
        <v>44289.729166666701</v>
      </c>
      <c r="E674" t="s">
        <v>65</v>
      </c>
      <c r="F674" t="s">
        <v>30</v>
      </c>
      <c r="G674" t="s">
        <v>73</v>
      </c>
      <c r="H674" t="s">
        <v>26</v>
      </c>
      <c r="I674">
        <v>0</v>
      </c>
      <c r="J674" s="9">
        <v>2</v>
      </c>
      <c r="K674">
        <f t="shared" si="270"/>
        <v>2</v>
      </c>
      <c r="L674" t="str">
        <f t="shared" si="269"/>
        <v>Away Win</v>
      </c>
      <c r="M674">
        <f t="shared" si="271"/>
        <v>0</v>
      </c>
      <c r="N674">
        <f t="shared" si="272"/>
        <v>1</v>
      </c>
      <c r="O674" s="12" t="b">
        <f t="shared" si="273"/>
        <v>0</v>
      </c>
      <c r="P674" s="12" t="str">
        <f t="shared" si="274"/>
        <v>Leicester Lose</v>
      </c>
      <c r="Q674" s="12" t="b">
        <f t="shared" si="275"/>
        <v>0</v>
      </c>
      <c r="R674" s="12" t="b">
        <f t="shared" si="276"/>
        <v>0</v>
      </c>
      <c r="S674" s="12" t="str">
        <f t="shared" si="277"/>
        <v>Man City Win</v>
      </c>
      <c r="T674" s="12" t="b">
        <f t="shared" si="278"/>
        <v>0</v>
      </c>
    </row>
    <row r="675" spans="1:20">
      <c r="A675" s="5" t="s">
        <v>577</v>
      </c>
      <c r="B675" t="s">
        <v>372</v>
      </c>
      <c r="C675" s="2" t="s">
        <v>87</v>
      </c>
      <c r="D675" s="3">
        <v>44289.833333333299</v>
      </c>
      <c r="E675" t="s">
        <v>55</v>
      </c>
      <c r="F675" t="s">
        <v>10</v>
      </c>
      <c r="G675" t="s">
        <v>19</v>
      </c>
      <c r="H675" t="s">
        <v>11</v>
      </c>
      <c r="I675">
        <v>0</v>
      </c>
      <c r="J675" s="9">
        <v>3</v>
      </c>
      <c r="K675">
        <f t="shared" si="270"/>
        <v>3</v>
      </c>
      <c r="L675" t="str">
        <f t="shared" si="269"/>
        <v>Away Win</v>
      </c>
      <c r="M675">
        <f t="shared" si="271"/>
        <v>0</v>
      </c>
      <c r="N675">
        <f t="shared" si="272"/>
        <v>1</v>
      </c>
      <c r="O675" s="12" t="b">
        <f t="shared" si="273"/>
        <v>0</v>
      </c>
      <c r="P675" s="12" t="str">
        <f t="shared" si="274"/>
        <v>Arsenal Lose</v>
      </c>
      <c r="Q675" s="12" t="b">
        <f t="shared" si="275"/>
        <v>0</v>
      </c>
      <c r="R675" s="12" t="b">
        <f t="shared" si="276"/>
        <v>0</v>
      </c>
      <c r="S675" s="12" t="str">
        <f t="shared" si="277"/>
        <v>Liverpool Win</v>
      </c>
      <c r="T675" s="12" t="b">
        <f t="shared" si="278"/>
        <v>0</v>
      </c>
    </row>
    <row r="676" spans="1:20">
      <c r="A676" s="5" t="s">
        <v>577</v>
      </c>
      <c r="B676" t="s">
        <v>373</v>
      </c>
      <c r="C676" s="2" t="s">
        <v>87</v>
      </c>
      <c r="D676" s="3">
        <v>44290.5</v>
      </c>
      <c r="E676" t="s">
        <v>58</v>
      </c>
      <c r="F676" t="s">
        <v>15</v>
      </c>
      <c r="G676" t="s">
        <v>66</v>
      </c>
      <c r="H676" t="s">
        <v>267</v>
      </c>
      <c r="I676">
        <v>3</v>
      </c>
      <c r="J676" s="9">
        <v>2</v>
      </c>
      <c r="K676">
        <f t="shared" si="270"/>
        <v>5</v>
      </c>
      <c r="L676" t="str">
        <f t="shared" si="269"/>
        <v>Home Win</v>
      </c>
      <c r="M676">
        <f t="shared" si="271"/>
        <v>1</v>
      </c>
      <c r="N676">
        <f t="shared" si="272"/>
        <v>0</v>
      </c>
      <c r="O676" s="12" t="str">
        <f t="shared" si="273"/>
        <v>Southampton Win</v>
      </c>
      <c r="P676" s="12" t="b">
        <f t="shared" si="274"/>
        <v>0</v>
      </c>
      <c r="Q676" s="12" t="b">
        <f t="shared" si="275"/>
        <v>0</v>
      </c>
      <c r="R676" s="12" t="b">
        <f t="shared" si="276"/>
        <v>0</v>
      </c>
      <c r="S676" s="12" t="b">
        <f t="shared" si="277"/>
        <v>0</v>
      </c>
      <c r="T676" s="12" t="str">
        <f t="shared" si="278"/>
        <v>Burnley Lose</v>
      </c>
    </row>
    <row r="677" spans="1:20">
      <c r="A677" s="5" t="s">
        <v>577</v>
      </c>
      <c r="B677" t="s">
        <v>374</v>
      </c>
      <c r="C677" s="2" t="s">
        <v>87</v>
      </c>
      <c r="D677" s="3">
        <v>44290.586805555598</v>
      </c>
      <c r="E677" t="s">
        <v>61</v>
      </c>
      <c r="F677" t="s">
        <v>25</v>
      </c>
      <c r="G677" t="s">
        <v>33</v>
      </c>
      <c r="H677" t="s">
        <v>106</v>
      </c>
      <c r="I677">
        <v>2</v>
      </c>
      <c r="J677" s="9">
        <v>2</v>
      </c>
      <c r="K677">
        <f t="shared" si="270"/>
        <v>4</v>
      </c>
      <c r="L677" t="str">
        <f t="shared" si="269"/>
        <v>Draw</v>
      </c>
      <c r="M677">
        <f t="shared" si="271"/>
        <v>0</v>
      </c>
      <c r="N677">
        <f t="shared" si="272"/>
        <v>0</v>
      </c>
      <c r="O677" s="12" t="b">
        <f t="shared" si="273"/>
        <v>0</v>
      </c>
      <c r="P677" s="12" t="b">
        <f t="shared" si="274"/>
        <v>0</v>
      </c>
      <c r="Q677" s="12" t="str">
        <f t="shared" si="275"/>
        <v>Newcastle Draw</v>
      </c>
      <c r="R677" s="12" t="str">
        <f t="shared" si="276"/>
        <v>Spurs Draw</v>
      </c>
      <c r="S677" s="12" t="b">
        <f t="shared" si="277"/>
        <v>0</v>
      </c>
      <c r="T677" s="12" t="b">
        <f t="shared" si="278"/>
        <v>0</v>
      </c>
    </row>
    <row r="678" spans="1:20">
      <c r="A678" s="5" t="s">
        <v>577</v>
      </c>
      <c r="B678" t="s">
        <v>375</v>
      </c>
      <c r="C678" s="2" t="s">
        <v>87</v>
      </c>
      <c r="D678" s="3">
        <v>44290.6875</v>
      </c>
      <c r="E678" t="s">
        <v>69</v>
      </c>
      <c r="F678" t="s">
        <v>70</v>
      </c>
      <c r="G678" t="s">
        <v>9</v>
      </c>
      <c r="H678" t="s">
        <v>91</v>
      </c>
      <c r="I678">
        <v>3</v>
      </c>
      <c r="J678" s="9">
        <v>1</v>
      </c>
      <c r="K678">
        <f t="shared" si="270"/>
        <v>4</v>
      </c>
      <c r="L678" t="str">
        <f t="shared" si="269"/>
        <v>Home Win</v>
      </c>
      <c r="M678">
        <f t="shared" si="271"/>
        <v>1</v>
      </c>
      <c r="N678">
        <f t="shared" si="272"/>
        <v>0</v>
      </c>
      <c r="O678" s="12" t="str">
        <f t="shared" si="273"/>
        <v>Aston Villa Win</v>
      </c>
      <c r="P678" s="12" t="b">
        <f t="shared" si="274"/>
        <v>0</v>
      </c>
      <c r="Q678" s="12" t="b">
        <f t="shared" si="275"/>
        <v>0</v>
      </c>
      <c r="R678" s="12" t="b">
        <f t="shared" si="276"/>
        <v>0</v>
      </c>
      <c r="S678" s="12" t="b">
        <f t="shared" si="277"/>
        <v>0</v>
      </c>
      <c r="T678" s="12" t="str">
        <f t="shared" si="278"/>
        <v>Fulham Lose</v>
      </c>
    </row>
    <row r="679" spans="1:20">
      <c r="A679" s="5" t="s">
        <v>577</v>
      </c>
      <c r="B679" t="s">
        <v>376</v>
      </c>
      <c r="C679" s="2" t="s">
        <v>87</v>
      </c>
      <c r="D679" s="3">
        <v>44290.8125</v>
      </c>
      <c r="E679" t="s">
        <v>52</v>
      </c>
      <c r="F679" t="s">
        <v>53</v>
      </c>
      <c r="G679" t="s">
        <v>42</v>
      </c>
      <c r="H679" t="s">
        <v>56</v>
      </c>
      <c r="I679">
        <v>2</v>
      </c>
      <c r="J679" s="9">
        <v>1</v>
      </c>
      <c r="K679">
        <f t="shared" si="270"/>
        <v>3</v>
      </c>
      <c r="L679" t="str">
        <f t="shared" si="269"/>
        <v>Home Win</v>
      </c>
      <c r="M679">
        <f t="shared" si="271"/>
        <v>1</v>
      </c>
      <c r="N679">
        <f t="shared" si="272"/>
        <v>0</v>
      </c>
      <c r="O679" s="12" t="str">
        <f t="shared" si="273"/>
        <v>Man Utd Win</v>
      </c>
      <c r="P679" s="12" t="b">
        <f t="shared" si="274"/>
        <v>0</v>
      </c>
      <c r="Q679" s="12" t="b">
        <f t="shared" si="275"/>
        <v>0</v>
      </c>
      <c r="R679" s="12" t="b">
        <f t="shared" si="276"/>
        <v>0</v>
      </c>
      <c r="S679" s="12" t="b">
        <f t="shared" si="277"/>
        <v>0</v>
      </c>
      <c r="T679" s="12" t="str">
        <f t="shared" si="278"/>
        <v>Brighton Lose</v>
      </c>
    </row>
    <row r="680" spans="1:20">
      <c r="A680" s="5" t="s">
        <v>577</v>
      </c>
      <c r="B680" t="s">
        <v>377</v>
      </c>
      <c r="C680" s="2" t="s">
        <v>87</v>
      </c>
      <c r="D680" s="3">
        <v>44291.75</v>
      </c>
      <c r="E680" t="s">
        <v>47</v>
      </c>
      <c r="F680" t="s">
        <v>34</v>
      </c>
      <c r="G680" t="s">
        <v>14</v>
      </c>
      <c r="H680" t="s">
        <v>84</v>
      </c>
      <c r="I680">
        <v>1</v>
      </c>
      <c r="J680" s="9">
        <v>1</v>
      </c>
      <c r="K680">
        <f t="shared" si="270"/>
        <v>2</v>
      </c>
      <c r="L680" t="str">
        <f t="shared" si="269"/>
        <v>Draw</v>
      </c>
      <c r="M680">
        <f t="shared" si="271"/>
        <v>0</v>
      </c>
      <c r="N680">
        <f t="shared" si="272"/>
        <v>0</v>
      </c>
      <c r="O680" s="12" t="b">
        <f t="shared" si="273"/>
        <v>0</v>
      </c>
      <c r="P680" s="12" t="b">
        <f t="shared" si="274"/>
        <v>0</v>
      </c>
      <c r="Q680" s="12" t="str">
        <f t="shared" si="275"/>
        <v>Everton Draw</v>
      </c>
      <c r="R680" s="12" t="str">
        <f t="shared" si="276"/>
        <v>Crystal Palace Draw</v>
      </c>
      <c r="S680" s="12" t="b">
        <f t="shared" si="277"/>
        <v>0</v>
      </c>
      <c r="T680" s="12" t="b">
        <f t="shared" si="278"/>
        <v>0</v>
      </c>
    </row>
    <row r="681" spans="1:20">
      <c r="A681" s="5" t="s">
        <v>577</v>
      </c>
      <c r="B681" t="s">
        <v>378</v>
      </c>
      <c r="C681" s="2" t="s">
        <v>87</v>
      </c>
      <c r="D681" s="3">
        <v>44291.84375</v>
      </c>
      <c r="E681" t="s">
        <v>72</v>
      </c>
      <c r="F681" t="s">
        <v>39</v>
      </c>
      <c r="G681" t="s">
        <v>24</v>
      </c>
      <c r="H681" t="s">
        <v>75</v>
      </c>
      <c r="I681">
        <v>2</v>
      </c>
      <c r="J681" s="9">
        <v>3</v>
      </c>
      <c r="K681">
        <f t="shared" si="270"/>
        <v>5</v>
      </c>
      <c r="L681" t="str">
        <f t="shared" si="269"/>
        <v>Away Win</v>
      </c>
      <c r="M681">
        <f t="shared" si="271"/>
        <v>0</v>
      </c>
      <c r="N681">
        <f t="shared" si="272"/>
        <v>1</v>
      </c>
      <c r="O681" s="12" t="b">
        <f t="shared" si="273"/>
        <v>0</v>
      </c>
      <c r="P681" s="12" t="str">
        <f t="shared" si="274"/>
        <v>Wolves Lose</v>
      </c>
      <c r="Q681" s="12" t="b">
        <f t="shared" si="275"/>
        <v>0</v>
      </c>
      <c r="R681" s="12" t="b">
        <f t="shared" si="276"/>
        <v>0</v>
      </c>
      <c r="S681" s="12" t="str">
        <f t="shared" si="277"/>
        <v>West Ham Win</v>
      </c>
      <c r="T681" s="12" t="b">
        <f t="shared" si="278"/>
        <v>0</v>
      </c>
    </row>
    <row r="682" spans="1:20">
      <c r="A682" s="5" t="s">
        <v>577</v>
      </c>
      <c r="B682" t="s">
        <v>379</v>
      </c>
      <c r="C682" s="2" t="s">
        <v>99</v>
      </c>
      <c r="D682" s="3">
        <v>44295.833333333299</v>
      </c>
      <c r="E682" t="s">
        <v>8</v>
      </c>
      <c r="F682" t="s">
        <v>9</v>
      </c>
      <c r="G682" t="s">
        <v>39</v>
      </c>
      <c r="H682" t="s">
        <v>35</v>
      </c>
      <c r="I682">
        <v>0</v>
      </c>
      <c r="J682" s="9">
        <v>1</v>
      </c>
      <c r="K682">
        <f t="shared" si="270"/>
        <v>1</v>
      </c>
      <c r="L682" t="str">
        <f t="shared" si="269"/>
        <v>Away Win</v>
      </c>
      <c r="M682">
        <f t="shared" si="271"/>
        <v>0</v>
      </c>
      <c r="N682">
        <f t="shared" si="272"/>
        <v>1</v>
      </c>
      <c r="O682" s="12" t="b">
        <f t="shared" si="273"/>
        <v>0</v>
      </c>
      <c r="P682" s="12" t="str">
        <f t="shared" si="274"/>
        <v>Fulham Lose</v>
      </c>
      <c r="Q682" s="12" t="b">
        <f t="shared" si="275"/>
        <v>0</v>
      </c>
      <c r="R682" s="12" t="b">
        <f t="shared" si="276"/>
        <v>0</v>
      </c>
      <c r="S682" s="12" t="str">
        <f t="shared" si="277"/>
        <v>Wolves Win</v>
      </c>
      <c r="T682" s="12" t="b">
        <f t="shared" si="278"/>
        <v>0</v>
      </c>
    </row>
    <row r="683" spans="1:20">
      <c r="A683" s="5" t="s">
        <v>577</v>
      </c>
      <c r="B683" t="s">
        <v>380</v>
      </c>
      <c r="C683" s="2" t="s">
        <v>99</v>
      </c>
      <c r="D683" s="3">
        <v>44296.520833333299</v>
      </c>
      <c r="E683" t="s">
        <v>86</v>
      </c>
      <c r="F683" t="s">
        <v>73</v>
      </c>
      <c r="G683" t="s">
        <v>20</v>
      </c>
      <c r="H683" t="s">
        <v>77</v>
      </c>
      <c r="I683">
        <v>1</v>
      </c>
      <c r="J683" s="9">
        <v>2</v>
      </c>
      <c r="K683">
        <f t="shared" si="270"/>
        <v>3</v>
      </c>
      <c r="L683" t="str">
        <f t="shared" si="269"/>
        <v>Away Win</v>
      </c>
      <c r="M683">
        <f t="shared" si="271"/>
        <v>0</v>
      </c>
      <c r="N683">
        <f t="shared" si="272"/>
        <v>1</v>
      </c>
      <c r="O683" s="12" t="b">
        <f t="shared" si="273"/>
        <v>0</v>
      </c>
      <c r="P683" s="12" t="str">
        <f t="shared" si="274"/>
        <v>Man City Lose</v>
      </c>
      <c r="Q683" s="12" t="b">
        <f t="shared" si="275"/>
        <v>0</v>
      </c>
      <c r="R683" s="12" t="b">
        <f t="shared" si="276"/>
        <v>0</v>
      </c>
      <c r="S683" s="12" t="str">
        <f t="shared" si="277"/>
        <v>Leeds Win</v>
      </c>
      <c r="T683" s="12" t="b">
        <f t="shared" si="278"/>
        <v>0</v>
      </c>
    </row>
    <row r="684" spans="1:20">
      <c r="A684" s="5" t="s">
        <v>577</v>
      </c>
      <c r="B684" t="s">
        <v>381</v>
      </c>
      <c r="C684" s="2" t="s">
        <v>99</v>
      </c>
      <c r="D684" s="3">
        <v>44296.625</v>
      </c>
      <c r="E684" t="s">
        <v>18</v>
      </c>
      <c r="F684" t="s">
        <v>19</v>
      </c>
      <c r="G684" t="s">
        <v>70</v>
      </c>
      <c r="H684" t="s">
        <v>56</v>
      </c>
      <c r="I684">
        <v>2</v>
      </c>
      <c r="J684" s="9">
        <v>1</v>
      </c>
      <c r="K684">
        <f t="shared" si="270"/>
        <v>3</v>
      </c>
      <c r="L684" t="str">
        <f t="shared" si="269"/>
        <v>Home Win</v>
      </c>
      <c r="M684">
        <f t="shared" si="271"/>
        <v>1</v>
      </c>
      <c r="N684">
        <f t="shared" si="272"/>
        <v>0</v>
      </c>
      <c r="O684" s="12" t="str">
        <f t="shared" si="273"/>
        <v>Liverpool Win</v>
      </c>
      <c r="P684" s="12" t="b">
        <f t="shared" si="274"/>
        <v>0</v>
      </c>
      <c r="Q684" s="12" t="b">
        <f t="shared" si="275"/>
        <v>0</v>
      </c>
      <c r="R684" s="12" t="b">
        <f t="shared" si="276"/>
        <v>0</v>
      </c>
      <c r="S684" s="12" t="b">
        <f t="shared" si="277"/>
        <v>0</v>
      </c>
      <c r="T684" s="12" t="str">
        <f t="shared" si="278"/>
        <v>Aston Villa Lose</v>
      </c>
    </row>
    <row r="685" spans="1:20">
      <c r="A685" s="5" t="s">
        <v>577</v>
      </c>
      <c r="B685" t="s">
        <v>382</v>
      </c>
      <c r="C685" s="2" t="s">
        <v>99</v>
      </c>
      <c r="D685" s="3">
        <v>44296.729166666701</v>
      </c>
      <c r="E685" t="s">
        <v>13</v>
      </c>
      <c r="F685" t="s">
        <v>14</v>
      </c>
      <c r="G685" t="s">
        <v>43</v>
      </c>
      <c r="H685" t="s">
        <v>110</v>
      </c>
      <c r="I685">
        <v>1</v>
      </c>
      <c r="J685" s="9">
        <v>4</v>
      </c>
      <c r="K685">
        <f t="shared" si="270"/>
        <v>5</v>
      </c>
      <c r="L685" t="str">
        <f t="shared" si="269"/>
        <v>Away Win</v>
      </c>
      <c r="M685">
        <f t="shared" si="271"/>
        <v>0</v>
      </c>
      <c r="N685">
        <f t="shared" si="272"/>
        <v>1</v>
      </c>
      <c r="O685" s="12" t="b">
        <f t="shared" si="273"/>
        <v>0</v>
      </c>
      <c r="P685" s="12" t="str">
        <f t="shared" si="274"/>
        <v>Crystal Palace Lose</v>
      </c>
      <c r="Q685" s="12" t="b">
        <f t="shared" si="275"/>
        <v>0</v>
      </c>
      <c r="R685" s="12" t="b">
        <f t="shared" si="276"/>
        <v>0</v>
      </c>
      <c r="S685" s="12" t="str">
        <f t="shared" si="277"/>
        <v>Chelsea Win</v>
      </c>
      <c r="T685" s="12" t="b">
        <f t="shared" si="278"/>
        <v>0</v>
      </c>
    </row>
    <row r="686" spans="1:20">
      <c r="A686" s="5" t="s">
        <v>577</v>
      </c>
      <c r="B686" t="s">
        <v>383</v>
      </c>
      <c r="C686" s="2" t="s">
        <v>99</v>
      </c>
      <c r="D686" s="3">
        <v>44297.5</v>
      </c>
      <c r="E686" t="s">
        <v>81</v>
      </c>
      <c r="F686" t="s">
        <v>66</v>
      </c>
      <c r="G686" t="s">
        <v>25</v>
      </c>
      <c r="H686" t="s">
        <v>77</v>
      </c>
      <c r="I686">
        <v>1</v>
      </c>
      <c r="J686" s="9">
        <v>2</v>
      </c>
      <c r="K686">
        <f t="shared" si="270"/>
        <v>3</v>
      </c>
      <c r="L686" t="str">
        <f t="shared" si="269"/>
        <v>Away Win</v>
      </c>
      <c r="M686">
        <f t="shared" si="271"/>
        <v>0</v>
      </c>
      <c r="N686">
        <f t="shared" si="272"/>
        <v>1</v>
      </c>
      <c r="O686" s="12" t="b">
        <f t="shared" si="273"/>
        <v>0</v>
      </c>
      <c r="P686" s="12" t="str">
        <f t="shared" si="274"/>
        <v>Burnley Lose</v>
      </c>
      <c r="Q686" s="12" t="b">
        <f t="shared" si="275"/>
        <v>0</v>
      </c>
      <c r="R686" s="12" t="b">
        <f t="shared" si="276"/>
        <v>0</v>
      </c>
      <c r="S686" s="12" t="str">
        <f t="shared" si="277"/>
        <v>Newcastle Win</v>
      </c>
      <c r="T686" s="12" t="b">
        <f t="shared" si="278"/>
        <v>0</v>
      </c>
    </row>
    <row r="687" spans="1:20">
      <c r="A687" s="5" t="s">
        <v>577</v>
      </c>
      <c r="B687" t="s">
        <v>384</v>
      </c>
      <c r="C687" s="2" t="s">
        <v>99</v>
      </c>
      <c r="D687" s="3">
        <v>44297.586805555598</v>
      </c>
      <c r="E687" t="s">
        <v>23</v>
      </c>
      <c r="F687" t="s">
        <v>24</v>
      </c>
      <c r="G687" t="s">
        <v>30</v>
      </c>
      <c r="H687" t="s">
        <v>267</v>
      </c>
      <c r="I687">
        <v>3</v>
      </c>
      <c r="J687" s="9">
        <v>2</v>
      </c>
      <c r="K687">
        <f t="shared" si="270"/>
        <v>5</v>
      </c>
      <c r="L687" t="str">
        <f t="shared" si="269"/>
        <v>Home Win</v>
      </c>
      <c r="M687">
        <f t="shared" si="271"/>
        <v>1</v>
      </c>
      <c r="N687">
        <f t="shared" si="272"/>
        <v>0</v>
      </c>
      <c r="O687" s="12" t="str">
        <f t="shared" si="273"/>
        <v>West Ham Win</v>
      </c>
      <c r="P687" s="12" t="b">
        <f t="shared" si="274"/>
        <v>0</v>
      </c>
      <c r="Q687" s="12" t="b">
        <f t="shared" si="275"/>
        <v>0</v>
      </c>
      <c r="R687" s="12" t="b">
        <f t="shared" si="276"/>
        <v>0</v>
      </c>
      <c r="S687" s="12" t="b">
        <f t="shared" si="277"/>
        <v>0</v>
      </c>
      <c r="T687" s="12" t="str">
        <f t="shared" si="278"/>
        <v>Leicester Lose</v>
      </c>
    </row>
    <row r="688" spans="1:20">
      <c r="A688" s="5" t="s">
        <v>577</v>
      </c>
      <c r="B688" t="s">
        <v>385</v>
      </c>
      <c r="C688" s="2" t="s">
        <v>99</v>
      </c>
      <c r="D688" s="3">
        <v>44297.6875</v>
      </c>
      <c r="E688" t="s">
        <v>32</v>
      </c>
      <c r="F688" t="s">
        <v>33</v>
      </c>
      <c r="G688" t="s">
        <v>53</v>
      </c>
      <c r="H688" t="s">
        <v>44</v>
      </c>
      <c r="I688">
        <v>1</v>
      </c>
      <c r="J688" s="9">
        <v>3</v>
      </c>
      <c r="K688">
        <f t="shared" si="270"/>
        <v>4</v>
      </c>
      <c r="L688" t="str">
        <f t="shared" si="269"/>
        <v>Away Win</v>
      </c>
      <c r="M688">
        <f t="shared" si="271"/>
        <v>0</v>
      </c>
      <c r="N688">
        <f t="shared" si="272"/>
        <v>1</v>
      </c>
      <c r="O688" s="12" t="b">
        <f t="shared" si="273"/>
        <v>0</v>
      </c>
      <c r="P688" s="12" t="str">
        <f t="shared" si="274"/>
        <v>Spurs Lose</v>
      </c>
      <c r="Q688" s="12" t="b">
        <f t="shared" si="275"/>
        <v>0</v>
      </c>
      <c r="R688" s="12" t="b">
        <f t="shared" si="276"/>
        <v>0</v>
      </c>
      <c r="S688" s="12" t="str">
        <f t="shared" si="277"/>
        <v>Man Utd Win</v>
      </c>
      <c r="T688" s="12" t="b">
        <f t="shared" si="278"/>
        <v>0</v>
      </c>
    </row>
    <row r="689" spans="1:20">
      <c r="A689" s="5" t="s">
        <v>577</v>
      </c>
      <c r="B689" t="s">
        <v>386</v>
      </c>
      <c r="C689" s="2" t="s">
        <v>99</v>
      </c>
      <c r="D689" s="3">
        <v>44297.791666666701</v>
      </c>
      <c r="E689" t="s">
        <v>37</v>
      </c>
      <c r="F689" t="s">
        <v>38</v>
      </c>
      <c r="G689" t="s">
        <v>10</v>
      </c>
      <c r="H689" t="s">
        <v>11</v>
      </c>
      <c r="I689">
        <v>0</v>
      </c>
      <c r="J689" s="9">
        <v>3</v>
      </c>
      <c r="K689">
        <f t="shared" si="270"/>
        <v>3</v>
      </c>
      <c r="L689" t="str">
        <f t="shared" si="269"/>
        <v>Away Win</v>
      </c>
      <c r="M689">
        <f t="shared" si="271"/>
        <v>0</v>
      </c>
      <c r="N689">
        <f t="shared" si="272"/>
        <v>1</v>
      </c>
      <c r="O689" s="12" t="b">
        <f t="shared" si="273"/>
        <v>0</v>
      </c>
      <c r="P689" s="12" t="str">
        <f t="shared" si="274"/>
        <v>Sheffield Utd Lose</v>
      </c>
      <c r="Q689" s="12" t="b">
        <f t="shared" si="275"/>
        <v>0</v>
      </c>
      <c r="R689" s="12" t="b">
        <f t="shared" si="276"/>
        <v>0</v>
      </c>
      <c r="S689" s="12" t="str">
        <f t="shared" si="277"/>
        <v>Arsenal Win</v>
      </c>
      <c r="T689" s="12" t="b">
        <f t="shared" si="278"/>
        <v>0</v>
      </c>
    </row>
    <row r="690" spans="1:20">
      <c r="A690" s="5" t="s">
        <v>577</v>
      </c>
      <c r="B690" t="s">
        <v>387</v>
      </c>
      <c r="C690" s="2" t="s">
        <v>99</v>
      </c>
      <c r="D690" s="3">
        <v>44298.75</v>
      </c>
      <c r="E690" t="s">
        <v>28</v>
      </c>
      <c r="F690" t="s">
        <v>29</v>
      </c>
      <c r="G690" t="s">
        <v>15</v>
      </c>
      <c r="H690" t="s">
        <v>158</v>
      </c>
      <c r="I690">
        <v>3</v>
      </c>
      <c r="J690" s="9">
        <v>0</v>
      </c>
      <c r="K690">
        <f t="shared" si="270"/>
        <v>3</v>
      </c>
      <c r="L690" t="str">
        <f t="shared" si="269"/>
        <v>Home Win</v>
      </c>
      <c r="M690">
        <f t="shared" si="271"/>
        <v>1</v>
      </c>
      <c r="N690">
        <f t="shared" si="272"/>
        <v>0</v>
      </c>
      <c r="O690" s="12" t="str">
        <f t="shared" si="273"/>
        <v>West Brom Win</v>
      </c>
      <c r="P690" s="12" t="b">
        <f t="shared" si="274"/>
        <v>0</v>
      </c>
      <c r="Q690" s="12" t="b">
        <f t="shared" si="275"/>
        <v>0</v>
      </c>
      <c r="R690" s="12" t="b">
        <f t="shared" si="276"/>
        <v>0</v>
      </c>
      <c r="S690" s="12" t="b">
        <f t="shared" si="277"/>
        <v>0</v>
      </c>
      <c r="T690" s="12" t="str">
        <f t="shared" si="278"/>
        <v>Southampton Lose</v>
      </c>
    </row>
    <row r="691" spans="1:20">
      <c r="A691" s="5" t="s">
        <v>577</v>
      </c>
      <c r="B691" t="s">
        <v>388</v>
      </c>
      <c r="C691" s="2" t="s">
        <v>99</v>
      </c>
      <c r="D691" s="3">
        <v>44298.84375</v>
      </c>
      <c r="E691" t="s">
        <v>41</v>
      </c>
      <c r="F691" t="s">
        <v>42</v>
      </c>
      <c r="G691" t="s">
        <v>34</v>
      </c>
      <c r="H691" t="s">
        <v>116</v>
      </c>
      <c r="I691">
        <v>0</v>
      </c>
      <c r="J691" s="9">
        <v>0</v>
      </c>
      <c r="K691">
        <f t="shared" si="270"/>
        <v>0</v>
      </c>
      <c r="L691" t="str">
        <f t="shared" si="269"/>
        <v>Draw</v>
      </c>
      <c r="M691">
        <f t="shared" si="271"/>
        <v>0</v>
      </c>
      <c r="N691">
        <f t="shared" si="272"/>
        <v>0</v>
      </c>
      <c r="O691" s="12" t="b">
        <f t="shared" si="273"/>
        <v>0</v>
      </c>
      <c r="P691" s="12" t="b">
        <f t="shared" si="274"/>
        <v>0</v>
      </c>
      <c r="Q691" s="12" t="str">
        <f t="shared" si="275"/>
        <v>Brighton Draw</v>
      </c>
      <c r="R691" s="12" t="str">
        <f t="shared" si="276"/>
        <v>Everton Draw</v>
      </c>
      <c r="S691" s="12" t="b">
        <f t="shared" si="277"/>
        <v>0</v>
      </c>
      <c r="T691" s="12" t="b">
        <f t="shared" si="278"/>
        <v>0</v>
      </c>
    </row>
    <row r="692" spans="1:20">
      <c r="A692" s="5" t="s">
        <v>577</v>
      </c>
      <c r="B692" t="s">
        <v>389</v>
      </c>
      <c r="C692" s="2" t="s">
        <v>103</v>
      </c>
      <c r="D692" s="3">
        <v>44302.833333333299</v>
      </c>
      <c r="E692" t="s">
        <v>47</v>
      </c>
      <c r="F692" t="s">
        <v>34</v>
      </c>
      <c r="G692" t="s">
        <v>33</v>
      </c>
      <c r="H692" t="s">
        <v>106</v>
      </c>
      <c r="I692">
        <v>2</v>
      </c>
      <c r="J692" s="9">
        <v>2</v>
      </c>
      <c r="K692">
        <f t="shared" si="270"/>
        <v>4</v>
      </c>
      <c r="L692" t="str">
        <f t="shared" si="269"/>
        <v>Draw</v>
      </c>
      <c r="M692">
        <f t="shared" si="271"/>
        <v>0</v>
      </c>
      <c r="N692">
        <f t="shared" si="272"/>
        <v>0</v>
      </c>
      <c r="O692" s="12" t="b">
        <f t="shared" si="273"/>
        <v>0</v>
      </c>
      <c r="P692" s="12" t="b">
        <f t="shared" si="274"/>
        <v>0</v>
      </c>
      <c r="Q692" s="12" t="str">
        <f t="shared" si="275"/>
        <v>Everton Draw</v>
      </c>
      <c r="R692" s="12" t="str">
        <f t="shared" si="276"/>
        <v>Spurs Draw</v>
      </c>
      <c r="S692" s="12" t="b">
        <f t="shared" si="277"/>
        <v>0</v>
      </c>
      <c r="T692" s="12" t="b">
        <f t="shared" si="278"/>
        <v>0</v>
      </c>
    </row>
    <row r="693" spans="1:20">
      <c r="A693" s="5" t="s">
        <v>577</v>
      </c>
      <c r="B693" t="s">
        <v>390</v>
      </c>
      <c r="C693" s="2" t="s">
        <v>103</v>
      </c>
      <c r="D693" s="3">
        <v>44303.520833333299</v>
      </c>
      <c r="E693" t="s">
        <v>61</v>
      </c>
      <c r="F693" t="s">
        <v>25</v>
      </c>
      <c r="G693" t="s">
        <v>24</v>
      </c>
      <c r="H693" t="s">
        <v>267</v>
      </c>
      <c r="I693">
        <v>3</v>
      </c>
      <c r="J693" s="9">
        <v>2</v>
      </c>
      <c r="K693">
        <f t="shared" si="270"/>
        <v>5</v>
      </c>
      <c r="L693" t="str">
        <f t="shared" si="269"/>
        <v>Home Win</v>
      </c>
      <c r="M693">
        <f t="shared" si="271"/>
        <v>1</v>
      </c>
      <c r="N693">
        <f t="shared" si="272"/>
        <v>0</v>
      </c>
      <c r="O693" s="12" t="str">
        <f t="shared" si="273"/>
        <v>Newcastle Win</v>
      </c>
      <c r="P693" s="12" t="b">
        <f t="shared" si="274"/>
        <v>0</v>
      </c>
      <c r="Q693" s="12" t="b">
        <f t="shared" si="275"/>
        <v>0</v>
      </c>
      <c r="R693" s="12" t="b">
        <f t="shared" si="276"/>
        <v>0</v>
      </c>
      <c r="S693" s="12" t="b">
        <f t="shared" si="277"/>
        <v>0</v>
      </c>
      <c r="T693" s="12" t="str">
        <f t="shared" si="278"/>
        <v>West Ham Lose</v>
      </c>
    </row>
    <row r="694" spans="1:20">
      <c r="A694" s="5" t="s">
        <v>577</v>
      </c>
      <c r="B694" t="s">
        <v>391</v>
      </c>
      <c r="C694" s="2" t="s">
        <v>103</v>
      </c>
      <c r="D694" s="3">
        <v>44303.84375</v>
      </c>
      <c r="E694" t="s">
        <v>72</v>
      </c>
      <c r="F694" t="s">
        <v>39</v>
      </c>
      <c r="G694" t="s">
        <v>38</v>
      </c>
      <c r="H694" t="s">
        <v>16</v>
      </c>
      <c r="I694">
        <v>1</v>
      </c>
      <c r="J694" s="9">
        <v>0</v>
      </c>
      <c r="K694">
        <f t="shared" si="270"/>
        <v>1</v>
      </c>
      <c r="L694" t="str">
        <f t="shared" si="269"/>
        <v>Home Win</v>
      </c>
      <c r="M694">
        <f t="shared" si="271"/>
        <v>1</v>
      </c>
      <c r="N694">
        <f t="shared" si="272"/>
        <v>0</v>
      </c>
      <c r="O694" s="12" t="str">
        <f t="shared" si="273"/>
        <v>Wolves Win</v>
      </c>
      <c r="P694" s="12" t="b">
        <f t="shared" si="274"/>
        <v>0</v>
      </c>
      <c r="Q694" s="12" t="b">
        <f t="shared" si="275"/>
        <v>0</v>
      </c>
      <c r="R694" s="12" t="b">
        <f t="shared" si="276"/>
        <v>0</v>
      </c>
      <c r="S694" s="12" t="b">
        <f t="shared" si="277"/>
        <v>0</v>
      </c>
      <c r="T694" s="12" t="str">
        <f t="shared" si="278"/>
        <v>Sheffield Utd Lose</v>
      </c>
    </row>
    <row r="695" spans="1:20">
      <c r="A695" s="5" t="s">
        <v>577</v>
      </c>
      <c r="B695" t="s">
        <v>392</v>
      </c>
      <c r="C695" s="2" t="s">
        <v>103</v>
      </c>
      <c r="D695" s="3">
        <v>44304.5625</v>
      </c>
      <c r="E695" t="s">
        <v>55</v>
      </c>
      <c r="F695" t="s">
        <v>10</v>
      </c>
      <c r="G695" t="s">
        <v>9</v>
      </c>
      <c r="H695" t="s">
        <v>84</v>
      </c>
      <c r="I695">
        <v>1</v>
      </c>
      <c r="J695" s="9">
        <v>1</v>
      </c>
      <c r="K695">
        <f t="shared" si="270"/>
        <v>2</v>
      </c>
      <c r="L695" t="str">
        <f t="shared" si="269"/>
        <v>Draw</v>
      </c>
      <c r="M695">
        <f t="shared" si="271"/>
        <v>0</v>
      </c>
      <c r="N695">
        <f t="shared" si="272"/>
        <v>0</v>
      </c>
      <c r="O695" s="12" t="b">
        <f t="shared" si="273"/>
        <v>0</v>
      </c>
      <c r="P695" s="12" t="b">
        <f t="shared" si="274"/>
        <v>0</v>
      </c>
      <c r="Q695" s="12" t="str">
        <f t="shared" si="275"/>
        <v>Arsenal Draw</v>
      </c>
      <c r="R695" s="12" t="str">
        <f t="shared" si="276"/>
        <v>Fulham Draw</v>
      </c>
      <c r="S695" s="12" t="b">
        <f t="shared" si="277"/>
        <v>0</v>
      </c>
      <c r="T695" s="12" t="b">
        <f t="shared" si="278"/>
        <v>0</v>
      </c>
    </row>
    <row r="696" spans="1:20">
      <c r="A696" s="5" t="s">
        <v>577</v>
      </c>
      <c r="B696" t="s">
        <v>393</v>
      </c>
      <c r="C696" s="2" t="s">
        <v>103</v>
      </c>
      <c r="D696" s="3">
        <v>44304.666666666701</v>
      </c>
      <c r="E696" t="s">
        <v>52</v>
      </c>
      <c r="F696" t="s">
        <v>53</v>
      </c>
      <c r="G696" t="s">
        <v>66</v>
      </c>
      <c r="H696" t="s">
        <v>91</v>
      </c>
      <c r="I696">
        <v>3</v>
      </c>
      <c r="J696" s="9">
        <v>1</v>
      </c>
      <c r="K696">
        <f t="shared" si="270"/>
        <v>4</v>
      </c>
      <c r="L696" t="str">
        <f t="shared" si="269"/>
        <v>Home Win</v>
      </c>
      <c r="M696">
        <f t="shared" si="271"/>
        <v>1</v>
      </c>
      <c r="N696">
        <f t="shared" si="272"/>
        <v>0</v>
      </c>
      <c r="O696" s="12" t="str">
        <f t="shared" si="273"/>
        <v>Man Utd Win</v>
      </c>
      <c r="P696" s="12" t="b">
        <f t="shared" si="274"/>
        <v>0</v>
      </c>
      <c r="Q696" s="12" t="b">
        <f t="shared" si="275"/>
        <v>0</v>
      </c>
      <c r="R696" s="12" t="b">
        <f t="shared" si="276"/>
        <v>0</v>
      </c>
      <c r="S696" s="12" t="b">
        <f t="shared" si="277"/>
        <v>0</v>
      </c>
      <c r="T696" s="12" t="str">
        <f t="shared" si="278"/>
        <v>Burnley Lose</v>
      </c>
    </row>
    <row r="697" spans="1:20">
      <c r="A697" s="5" t="s">
        <v>577</v>
      </c>
      <c r="B697" t="s">
        <v>394</v>
      </c>
      <c r="C697" s="2" t="s">
        <v>103</v>
      </c>
      <c r="D697" s="3">
        <v>44305.833333333299</v>
      </c>
      <c r="E697" t="s">
        <v>50</v>
      </c>
      <c r="F697" t="s">
        <v>20</v>
      </c>
      <c r="G697" t="s">
        <v>19</v>
      </c>
      <c r="H697" t="s">
        <v>84</v>
      </c>
      <c r="I697">
        <v>1</v>
      </c>
      <c r="J697" s="9">
        <v>1</v>
      </c>
      <c r="K697">
        <f t="shared" si="270"/>
        <v>2</v>
      </c>
      <c r="L697" t="str">
        <f t="shared" si="269"/>
        <v>Draw</v>
      </c>
      <c r="M697">
        <f t="shared" si="271"/>
        <v>0</v>
      </c>
      <c r="N697">
        <f t="shared" si="272"/>
        <v>0</v>
      </c>
      <c r="O697" s="12" t="b">
        <f t="shared" si="273"/>
        <v>0</v>
      </c>
      <c r="P697" s="12" t="b">
        <f t="shared" si="274"/>
        <v>0</v>
      </c>
      <c r="Q697" s="12" t="str">
        <f t="shared" si="275"/>
        <v>Leeds Draw</v>
      </c>
      <c r="R697" s="12" t="str">
        <f t="shared" si="276"/>
        <v>Liverpool Draw</v>
      </c>
      <c r="S697" s="12" t="b">
        <f t="shared" si="277"/>
        <v>0</v>
      </c>
      <c r="T697" s="12" t="b">
        <f t="shared" si="278"/>
        <v>0</v>
      </c>
    </row>
    <row r="698" spans="1:20">
      <c r="A698" s="5" t="s">
        <v>577</v>
      </c>
      <c r="B698" t="s">
        <v>395</v>
      </c>
      <c r="C698" s="2" t="s">
        <v>103</v>
      </c>
      <c r="D698" s="3">
        <v>44306.84375</v>
      </c>
      <c r="E698" t="s">
        <v>63</v>
      </c>
      <c r="F698" t="s">
        <v>43</v>
      </c>
      <c r="G698" t="s">
        <v>42</v>
      </c>
      <c r="H698" t="s">
        <v>116</v>
      </c>
      <c r="I698">
        <v>0</v>
      </c>
      <c r="J698" s="9">
        <v>0</v>
      </c>
      <c r="K698">
        <f t="shared" si="270"/>
        <v>0</v>
      </c>
      <c r="L698" t="str">
        <f t="shared" si="269"/>
        <v>Draw</v>
      </c>
      <c r="M698">
        <f t="shared" si="271"/>
        <v>0</v>
      </c>
      <c r="N698">
        <f t="shared" si="272"/>
        <v>0</v>
      </c>
      <c r="O698" s="12" t="b">
        <f t="shared" si="273"/>
        <v>0</v>
      </c>
      <c r="P698" s="12" t="b">
        <f t="shared" si="274"/>
        <v>0</v>
      </c>
      <c r="Q698" s="12" t="str">
        <f t="shared" si="275"/>
        <v>Chelsea Draw</v>
      </c>
      <c r="R698" s="12" t="str">
        <f t="shared" si="276"/>
        <v>Brighton Draw</v>
      </c>
      <c r="S698" s="12" t="b">
        <f t="shared" si="277"/>
        <v>0</v>
      </c>
      <c r="T698" s="12" t="b">
        <f t="shared" si="278"/>
        <v>0</v>
      </c>
    </row>
    <row r="699" spans="1:20">
      <c r="A699" s="5" t="s">
        <v>577</v>
      </c>
      <c r="B699" t="s">
        <v>396</v>
      </c>
      <c r="C699" s="2" t="s">
        <v>103</v>
      </c>
      <c r="D699" s="3">
        <v>44307.75</v>
      </c>
      <c r="E699" t="s">
        <v>32</v>
      </c>
      <c r="F699" t="s">
        <v>33</v>
      </c>
      <c r="G699" t="s">
        <v>15</v>
      </c>
      <c r="H699" t="s">
        <v>56</v>
      </c>
      <c r="I699">
        <v>2</v>
      </c>
      <c r="J699" s="9">
        <v>1</v>
      </c>
      <c r="K699">
        <f t="shared" si="270"/>
        <v>3</v>
      </c>
      <c r="L699" t="str">
        <f t="shared" si="269"/>
        <v>Home Win</v>
      </c>
      <c r="M699">
        <f t="shared" si="271"/>
        <v>1</v>
      </c>
      <c r="N699">
        <f t="shared" si="272"/>
        <v>0</v>
      </c>
      <c r="O699" s="12" t="str">
        <f t="shared" si="273"/>
        <v>Spurs Win</v>
      </c>
      <c r="P699" s="12" t="b">
        <f t="shared" si="274"/>
        <v>0</v>
      </c>
      <c r="Q699" s="12" t="b">
        <f t="shared" si="275"/>
        <v>0</v>
      </c>
      <c r="R699" s="12" t="b">
        <f t="shared" si="276"/>
        <v>0</v>
      </c>
      <c r="S699" s="12" t="b">
        <f t="shared" si="277"/>
        <v>0</v>
      </c>
      <c r="T699" s="12" t="str">
        <f t="shared" si="278"/>
        <v>Southampton Lose</v>
      </c>
    </row>
    <row r="700" spans="1:20">
      <c r="A700" s="5" t="s">
        <v>577</v>
      </c>
      <c r="B700" t="s">
        <v>397</v>
      </c>
      <c r="C700" s="2" t="s">
        <v>103</v>
      </c>
      <c r="D700" s="3">
        <v>44307.84375</v>
      </c>
      <c r="E700" t="s">
        <v>69</v>
      </c>
      <c r="F700" t="s">
        <v>70</v>
      </c>
      <c r="G700" t="s">
        <v>73</v>
      </c>
      <c r="H700" t="s">
        <v>77</v>
      </c>
      <c r="I700">
        <v>1</v>
      </c>
      <c r="J700" s="9">
        <v>2</v>
      </c>
      <c r="K700">
        <f t="shared" si="270"/>
        <v>3</v>
      </c>
      <c r="L700" t="str">
        <f t="shared" si="269"/>
        <v>Away Win</v>
      </c>
      <c r="M700">
        <f t="shared" si="271"/>
        <v>0</v>
      </c>
      <c r="N700">
        <f t="shared" si="272"/>
        <v>1</v>
      </c>
      <c r="O700" s="12" t="b">
        <f t="shared" si="273"/>
        <v>0</v>
      </c>
      <c r="P700" s="12" t="str">
        <f t="shared" si="274"/>
        <v>Aston Villa Lose</v>
      </c>
      <c r="Q700" s="12" t="b">
        <f t="shared" si="275"/>
        <v>0</v>
      </c>
      <c r="R700" s="12" t="b">
        <f t="shared" si="276"/>
        <v>0</v>
      </c>
      <c r="S700" s="12" t="str">
        <f t="shared" si="277"/>
        <v>Man City Win</v>
      </c>
      <c r="T700" s="12" t="b">
        <f t="shared" si="278"/>
        <v>0</v>
      </c>
    </row>
    <row r="701" spans="1:20">
      <c r="A701" s="5" t="s">
        <v>577</v>
      </c>
      <c r="B701" t="s">
        <v>398</v>
      </c>
      <c r="C701" s="2" t="s">
        <v>103</v>
      </c>
      <c r="D701" s="3">
        <v>44308.833333333299</v>
      </c>
      <c r="E701" t="s">
        <v>65</v>
      </c>
      <c r="F701" t="s">
        <v>30</v>
      </c>
      <c r="G701" t="s">
        <v>29</v>
      </c>
      <c r="H701" t="s">
        <v>158</v>
      </c>
      <c r="I701">
        <v>3</v>
      </c>
      <c r="J701" s="9">
        <v>0</v>
      </c>
      <c r="K701">
        <f t="shared" si="270"/>
        <v>3</v>
      </c>
      <c r="L701" t="str">
        <f t="shared" si="269"/>
        <v>Home Win</v>
      </c>
      <c r="M701">
        <f t="shared" si="271"/>
        <v>1</v>
      </c>
      <c r="N701">
        <f t="shared" si="272"/>
        <v>0</v>
      </c>
      <c r="O701" s="12" t="str">
        <f t="shared" si="273"/>
        <v>Leicester Win</v>
      </c>
      <c r="P701" s="12" t="b">
        <f t="shared" si="274"/>
        <v>0</v>
      </c>
      <c r="Q701" s="12" t="b">
        <f t="shared" si="275"/>
        <v>0</v>
      </c>
      <c r="R701" s="12" t="b">
        <f t="shared" si="276"/>
        <v>0</v>
      </c>
      <c r="S701" s="12" t="b">
        <f t="shared" si="277"/>
        <v>0</v>
      </c>
      <c r="T701" s="12" t="str">
        <f t="shared" si="278"/>
        <v>West Brom Lose</v>
      </c>
    </row>
    <row r="702" spans="1:20">
      <c r="A702" s="5" t="s">
        <v>577</v>
      </c>
      <c r="B702" t="s">
        <v>399</v>
      </c>
      <c r="C702" s="2" t="s">
        <v>92</v>
      </c>
      <c r="D702" s="3">
        <v>44309.833333333299</v>
      </c>
      <c r="E702" t="s">
        <v>55</v>
      </c>
      <c r="F702" t="s">
        <v>10</v>
      </c>
      <c r="G702" t="s">
        <v>34</v>
      </c>
      <c r="H702" t="s">
        <v>35</v>
      </c>
      <c r="I702">
        <v>0</v>
      </c>
      <c r="J702" s="9">
        <v>1</v>
      </c>
      <c r="K702">
        <f t="shared" si="270"/>
        <v>1</v>
      </c>
      <c r="L702" t="str">
        <f t="shared" si="269"/>
        <v>Away Win</v>
      </c>
      <c r="M702">
        <f t="shared" si="271"/>
        <v>0</v>
      </c>
      <c r="N702">
        <f t="shared" si="272"/>
        <v>1</v>
      </c>
      <c r="O702" s="12" t="b">
        <f t="shared" si="273"/>
        <v>0</v>
      </c>
      <c r="P702" s="12" t="str">
        <f t="shared" si="274"/>
        <v>Arsenal Lose</v>
      </c>
      <c r="Q702" s="12" t="b">
        <f t="shared" si="275"/>
        <v>0</v>
      </c>
      <c r="R702" s="12" t="b">
        <f t="shared" si="276"/>
        <v>0</v>
      </c>
      <c r="S702" s="12" t="str">
        <f t="shared" si="277"/>
        <v>Everton Win</v>
      </c>
      <c r="T702" s="12" t="b">
        <f t="shared" si="278"/>
        <v>0</v>
      </c>
    </row>
    <row r="703" spans="1:20">
      <c r="A703" s="5" t="s">
        <v>577</v>
      </c>
      <c r="B703" t="s">
        <v>400</v>
      </c>
      <c r="C703" s="2" t="s">
        <v>92</v>
      </c>
      <c r="D703" s="3">
        <v>44310.520833333299</v>
      </c>
      <c r="E703" t="s">
        <v>18</v>
      </c>
      <c r="F703" t="s">
        <v>19</v>
      </c>
      <c r="G703" t="s">
        <v>25</v>
      </c>
      <c r="H703" t="s">
        <v>84</v>
      </c>
      <c r="I703">
        <v>1</v>
      </c>
      <c r="J703" s="9">
        <v>1</v>
      </c>
      <c r="K703">
        <f t="shared" si="270"/>
        <v>2</v>
      </c>
      <c r="L703" t="str">
        <f t="shared" si="269"/>
        <v>Draw</v>
      </c>
      <c r="M703">
        <f t="shared" si="271"/>
        <v>0</v>
      </c>
      <c r="N703">
        <f t="shared" si="272"/>
        <v>0</v>
      </c>
      <c r="O703" s="12" t="b">
        <f t="shared" si="273"/>
        <v>0</v>
      </c>
      <c r="P703" s="12" t="b">
        <f t="shared" si="274"/>
        <v>0</v>
      </c>
      <c r="Q703" s="12" t="str">
        <f t="shared" si="275"/>
        <v>Liverpool Draw</v>
      </c>
      <c r="R703" s="12" t="str">
        <f t="shared" si="276"/>
        <v>Newcastle Draw</v>
      </c>
      <c r="S703" s="12" t="b">
        <f t="shared" si="277"/>
        <v>0</v>
      </c>
      <c r="T703" s="12" t="b">
        <f t="shared" si="278"/>
        <v>0</v>
      </c>
    </row>
    <row r="704" spans="1:20">
      <c r="A704" s="5" t="s">
        <v>577</v>
      </c>
      <c r="B704" t="s">
        <v>401</v>
      </c>
      <c r="C704" s="2" t="s">
        <v>92</v>
      </c>
      <c r="D704" s="3">
        <v>44310.729166666701</v>
      </c>
      <c r="E704" t="s">
        <v>23</v>
      </c>
      <c r="F704" t="s">
        <v>24</v>
      </c>
      <c r="G704" t="s">
        <v>43</v>
      </c>
      <c r="H704" t="s">
        <v>35</v>
      </c>
      <c r="I704">
        <v>0</v>
      </c>
      <c r="J704" s="9">
        <v>1</v>
      </c>
      <c r="K704">
        <f t="shared" si="270"/>
        <v>1</v>
      </c>
      <c r="L704" t="str">
        <f t="shared" si="269"/>
        <v>Away Win</v>
      </c>
      <c r="M704">
        <f t="shared" si="271"/>
        <v>0</v>
      </c>
      <c r="N704">
        <f t="shared" si="272"/>
        <v>1</v>
      </c>
      <c r="O704" s="12" t="b">
        <f t="shared" si="273"/>
        <v>0</v>
      </c>
      <c r="P704" s="12" t="str">
        <f t="shared" si="274"/>
        <v>West Ham Lose</v>
      </c>
      <c r="Q704" s="12" t="b">
        <f t="shared" si="275"/>
        <v>0</v>
      </c>
      <c r="R704" s="12" t="b">
        <f t="shared" si="276"/>
        <v>0</v>
      </c>
      <c r="S704" s="12" t="str">
        <f t="shared" si="277"/>
        <v>Chelsea Win</v>
      </c>
      <c r="T704" s="12" t="b">
        <f t="shared" si="278"/>
        <v>0</v>
      </c>
    </row>
    <row r="705" spans="1:20">
      <c r="A705" s="5" t="s">
        <v>577</v>
      </c>
      <c r="B705" t="s">
        <v>402</v>
      </c>
      <c r="C705" s="2" t="s">
        <v>92</v>
      </c>
      <c r="D705" s="3">
        <v>44310.833333333299</v>
      </c>
      <c r="E705" t="s">
        <v>37</v>
      </c>
      <c r="F705" t="s">
        <v>38</v>
      </c>
      <c r="G705" t="s">
        <v>42</v>
      </c>
      <c r="H705" t="s">
        <v>16</v>
      </c>
      <c r="I705">
        <v>1</v>
      </c>
      <c r="J705" s="9">
        <v>0</v>
      </c>
      <c r="K705">
        <f t="shared" si="270"/>
        <v>1</v>
      </c>
      <c r="L705" t="str">
        <f t="shared" si="269"/>
        <v>Home Win</v>
      </c>
      <c r="M705">
        <f t="shared" si="271"/>
        <v>1</v>
      </c>
      <c r="N705">
        <f t="shared" si="272"/>
        <v>0</v>
      </c>
      <c r="O705" s="12" t="str">
        <f t="shared" si="273"/>
        <v>Sheffield Utd Win</v>
      </c>
      <c r="P705" s="12" t="b">
        <f t="shared" si="274"/>
        <v>0</v>
      </c>
      <c r="Q705" s="12" t="b">
        <f t="shared" si="275"/>
        <v>0</v>
      </c>
      <c r="R705" s="12" t="b">
        <f t="shared" si="276"/>
        <v>0</v>
      </c>
      <c r="S705" s="12" t="b">
        <f t="shared" si="277"/>
        <v>0</v>
      </c>
      <c r="T705" s="12" t="str">
        <f t="shared" si="278"/>
        <v>Brighton Lose</v>
      </c>
    </row>
    <row r="706" spans="1:20">
      <c r="A706" s="5" t="s">
        <v>577</v>
      </c>
      <c r="B706" t="s">
        <v>403</v>
      </c>
      <c r="C706" s="2" t="s">
        <v>92</v>
      </c>
      <c r="D706" s="3">
        <v>44311.5</v>
      </c>
      <c r="E706" t="s">
        <v>72</v>
      </c>
      <c r="F706" t="s">
        <v>39</v>
      </c>
      <c r="G706" t="s">
        <v>66</v>
      </c>
      <c r="H706" t="s">
        <v>239</v>
      </c>
      <c r="I706">
        <v>0</v>
      </c>
      <c r="J706" s="9">
        <v>4</v>
      </c>
      <c r="K706">
        <f t="shared" si="270"/>
        <v>4</v>
      </c>
      <c r="L706" t="str">
        <f t="shared" ref="L706:L769" si="279">IF(ISBLANK(H706),"Not Played",IF(I706&gt;J706,"Home Win",IF(I706&lt;J706,"Away Win",IF(I706=J706,"Draw"))))</f>
        <v>Away Win</v>
      </c>
      <c r="M706">
        <f t="shared" si="271"/>
        <v>0</v>
      </c>
      <c r="N706">
        <f t="shared" si="272"/>
        <v>1</v>
      </c>
      <c r="O706" s="12" t="b">
        <f t="shared" si="273"/>
        <v>0</v>
      </c>
      <c r="P706" s="12" t="str">
        <f t="shared" si="274"/>
        <v>Wolves Lose</v>
      </c>
      <c r="Q706" s="12" t="b">
        <f t="shared" si="275"/>
        <v>0</v>
      </c>
      <c r="R706" s="12" t="b">
        <f t="shared" si="276"/>
        <v>0</v>
      </c>
      <c r="S706" s="12" t="str">
        <f t="shared" si="277"/>
        <v>Burnley Win</v>
      </c>
      <c r="T706" s="12" t="b">
        <f t="shared" si="278"/>
        <v>0</v>
      </c>
    </row>
    <row r="707" spans="1:20">
      <c r="A707" s="5" t="s">
        <v>577</v>
      </c>
      <c r="B707" t="s">
        <v>404</v>
      </c>
      <c r="C707" s="2" t="s">
        <v>92</v>
      </c>
      <c r="D707" s="3">
        <v>44311.583333333299</v>
      </c>
      <c r="E707" t="s">
        <v>50</v>
      </c>
      <c r="F707" t="s">
        <v>20</v>
      </c>
      <c r="G707" t="s">
        <v>53</v>
      </c>
      <c r="H707" t="s">
        <v>116</v>
      </c>
      <c r="I707">
        <v>0</v>
      </c>
      <c r="J707" s="9">
        <v>0</v>
      </c>
      <c r="K707">
        <f t="shared" ref="K707:K770" si="280">SUM(I707:J707)</f>
        <v>0</v>
      </c>
      <c r="L707" t="str">
        <f t="shared" si="279"/>
        <v>Draw</v>
      </c>
      <c r="M707">
        <f t="shared" ref="M707:M770" si="281">COUNTIF(L707,"Home Win")</f>
        <v>0</v>
      </c>
      <c r="N707">
        <f t="shared" ref="N707:N770" si="282">COUNTIF(L707,"Away Win")</f>
        <v>0</v>
      </c>
      <c r="O707" s="12" t="b">
        <f t="shared" ref="O707:O770" si="283">IF(L707="Home Win",INDEX(F707:F2705,1) &amp; " Win")</f>
        <v>0</v>
      </c>
      <c r="P707" s="12" t="b">
        <f t="shared" ref="P707:P770" si="284">IF(L707="Away Win",INDEX(F707:F2705,1) &amp; " Lose")</f>
        <v>0</v>
      </c>
      <c r="Q707" s="12" t="str">
        <f t="shared" ref="Q707:Q770" si="285">IF(L707="Draw",INDEX(F707:F2705,1) &amp; " Draw")</f>
        <v>Leeds Draw</v>
      </c>
      <c r="R707" s="12" t="str">
        <f t="shared" ref="R707:R770" si="286">IF(L707="Draw",INDEX(G707:G2705,1)&amp;" Draw")</f>
        <v>Man Utd Draw</v>
      </c>
      <c r="S707" s="12" t="b">
        <f t="shared" ref="S707:S770" si="287">IF(L707="Away Win",INDEX(G707:G2705,1) &amp; " Win")</f>
        <v>0</v>
      </c>
      <c r="T707" s="12" t="b">
        <f t="shared" ref="T707:T770" si="288">IF(L707="Home Win",INDEX(G707:G2705,1)&amp;" Lose")</f>
        <v>0</v>
      </c>
    </row>
    <row r="708" spans="1:20">
      <c r="A708" s="5" t="s">
        <v>577</v>
      </c>
      <c r="B708" t="s">
        <v>405</v>
      </c>
      <c r="C708" s="2" t="s">
        <v>92</v>
      </c>
      <c r="D708" s="3">
        <v>44311.791666666701</v>
      </c>
      <c r="E708" t="s">
        <v>69</v>
      </c>
      <c r="F708" t="s">
        <v>70</v>
      </c>
      <c r="G708" t="s">
        <v>29</v>
      </c>
      <c r="H708" t="s">
        <v>106</v>
      </c>
      <c r="I708">
        <v>2</v>
      </c>
      <c r="J708" s="9">
        <v>2</v>
      </c>
      <c r="K708">
        <f t="shared" si="280"/>
        <v>4</v>
      </c>
      <c r="L708" t="str">
        <f t="shared" si="279"/>
        <v>Draw</v>
      </c>
      <c r="M708">
        <f t="shared" si="281"/>
        <v>0</v>
      </c>
      <c r="N708">
        <f t="shared" si="282"/>
        <v>0</v>
      </c>
      <c r="O708" s="12" t="b">
        <f t="shared" si="283"/>
        <v>0</v>
      </c>
      <c r="P708" s="12" t="b">
        <f t="shared" si="284"/>
        <v>0</v>
      </c>
      <c r="Q708" s="12" t="str">
        <f t="shared" si="285"/>
        <v>Aston Villa Draw</v>
      </c>
      <c r="R708" s="12" t="str">
        <f t="shared" si="286"/>
        <v>West Brom Draw</v>
      </c>
      <c r="S708" s="12" t="b">
        <f t="shared" si="287"/>
        <v>0</v>
      </c>
      <c r="T708" s="12" t="b">
        <f t="shared" si="288"/>
        <v>0</v>
      </c>
    </row>
    <row r="709" spans="1:20">
      <c r="A709" s="5" t="s">
        <v>577</v>
      </c>
      <c r="B709" t="s">
        <v>406</v>
      </c>
      <c r="C709" s="2" t="s">
        <v>92</v>
      </c>
      <c r="D709" s="3">
        <v>44312.833333333299</v>
      </c>
      <c r="E709" t="s">
        <v>65</v>
      </c>
      <c r="F709" t="s">
        <v>30</v>
      </c>
      <c r="G709" t="s">
        <v>14</v>
      </c>
      <c r="H709" t="s">
        <v>56</v>
      </c>
      <c r="I709">
        <v>2</v>
      </c>
      <c r="J709" s="9">
        <v>1</v>
      </c>
      <c r="K709">
        <f t="shared" si="280"/>
        <v>3</v>
      </c>
      <c r="L709" t="str">
        <f t="shared" si="279"/>
        <v>Home Win</v>
      </c>
      <c r="M709">
        <f t="shared" si="281"/>
        <v>1</v>
      </c>
      <c r="N709">
        <f t="shared" si="282"/>
        <v>0</v>
      </c>
      <c r="O709" s="12" t="str">
        <f t="shared" si="283"/>
        <v>Leicester Win</v>
      </c>
      <c r="P709" s="12" t="b">
        <f t="shared" si="284"/>
        <v>0</v>
      </c>
      <c r="Q709" s="12" t="b">
        <f t="shared" si="285"/>
        <v>0</v>
      </c>
      <c r="R709" s="12" t="b">
        <f t="shared" si="286"/>
        <v>0</v>
      </c>
      <c r="S709" s="12" t="b">
        <f t="shared" si="287"/>
        <v>0</v>
      </c>
      <c r="T709" s="12" t="str">
        <f t="shared" si="288"/>
        <v>Crystal Palace Lose</v>
      </c>
    </row>
    <row r="710" spans="1:20">
      <c r="A710" s="5" t="s">
        <v>577</v>
      </c>
      <c r="B710" t="s">
        <v>407</v>
      </c>
      <c r="C710" s="2" t="s">
        <v>93</v>
      </c>
      <c r="D710" s="3">
        <v>44316.833333333299</v>
      </c>
      <c r="E710" t="s">
        <v>58</v>
      </c>
      <c r="F710" t="s">
        <v>15</v>
      </c>
      <c r="G710" t="s">
        <v>30</v>
      </c>
      <c r="H710" t="s">
        <v>84</v>
      </c>
      <c r="I710">
        <v>1</v>
      </c>
      <c r="J710" s="9">
        <v>1</v>
      </c>
      <c r="K710">
        <f t="shared" si="280"/>
        <v>2</v>
      </c>
      <c r="L710" t="str">
        <f t="shared" si="279"/>
        <v>Draw</v>
      </c>
      <c r="M710">
        <f t="shared" si="281"/>
        <v>0</v>
      </c>
      <c r="N710">
        <f t="shared" si="282"/>
        <v>0</v>
      </c>
      <c r="O710" s="12" t="b">
        <f t="shared" si="283"/>
        <v>0</v>
      </c>
      <c r="P710" s="12" t="b">
        <f t="shared" si="284"/>
        <v>0</v>
      </c>
      <c r="Q710" s="12" t="str">
        <f t="shared" si="285"/>
        <v>Southampton Draw</v>
      </c>
      <c r="R710" s="12" t="str">
        <f t="shared" si="286"/>
        <v>Leicester Draw</v>
      </c>
      <c r="S710" s="12" t="b">
        <f t="shared" si="287"/>
        <v>0</v>
      </c>
      <c r="T710" s="12" t="b">
        <f t="shared" si="288"/>
        <v>0</v>
      </c>
    </row>
    <row r="711" spans="1:20">
      <c r="A711" s="5" t="s">
        <v>577</v>
      </c>
      <c r="B711" t="s">
        <v>408</v>
      </c>
      <c r="C711" s="2" t="s">
        <v>93</v>
      </c>
      <c r="D711" s="3">
        <v>44317.520833333299</v>
      </c>
      <c r="E711" t="s">
        <v>13</v>
      </c>
      <c r="F711" t="s">
        <v>14</v>
      </c>
      <c r="G711" t="s">
        <v>73</v>
      </c>
      <c r="H711" t="s">
        <v>26</v>
      </c>
      <c r="I711">
        <v>0</v>
      </c>
      <c r="J711" s="9">
        <v>2</v>
      </c>
      <c r="K711">
        <f t="shared" si="280"/>
        <v>2</v>
      </c>
      <c r="L711" t="str">
        <f t="shared" si="279"/>
        <v>Away Win</v>
      </c>
      <c r="M711">
        <f t="shared" si="281"/>
        <v>0</v>
      </c>
      <c r="N711">
        <f t="shared" si="282"/>
        <v>1</v>
      </c>
      <c r="O711" s="12" t="b">
        <f t="shared" si="283"/>
        <v>0</v>
      </c>
      <c r="P711" s="12" t="str">
        <f t="shared" si="284"/>
        <v>Crystal Palace Lose</v>
      </c>
      <c r="Q711" s="12" t="b">
        <f t="shared" si="285"/>
        <v>0</v>
      </c>
      <c r="R711" s="12" t="b">
        <f t="shared" si="286"/>
        <v>0</v>
      </c>
      <c r="S711" s="12" t="str">
        <f t="shared" si="287"/>
        <v>Man City Win</v>
      </c>
      <c r="T711" s="12" t="b">
        <f t="shared" si="288"/>
        <v>0</v>
      </c>
    </row>
    <row r="712" spans="1:20">
      <c r="A712" s="5" t="s">
        <v>577</v>
      </c>
      <c r="B712" t="s">
        <v>409</v>
      </c>
      <c r="C712" s="2" t="s">
        <v>93</v>
      </c>
      <c r="D712" s="3">
        <v>44317.625</v>
      </c>
      <c r="E712" t="s">
        <v>41</v>
      </c>
      <c r="F712" t="s">
        <v>42</v>
      </c>
      <c r="G712" t="s">
        <v>20</v>
      </c>
      <c r="H712" t="s">
        <v>98</v>
      </c>
      <c r="I712">
        <v>2</v>
      </c>
      <c r="J712" s="9">
        <v>0</v>
      </c>
      <c r="K712">
        <f t="shared" si="280"/>
        <v>2</v>
      </c>
      <c r="L712" t="str">
        <f t="shared" si="279"/>
        <v>Home Win</v>
      </c>
      <c r="M712">
        <f t="shared" si="281"/>
        <v>1</v>
      </c>
      <c r="N712">
        <f t="shared" si="282"/>
        <v>0</v>
      </c>
      <c r="O712" s="12" t="str">
        <f t="shared" si="283"/>
        <v>Brighton Win</v>
      </c>
      <c r="P712" s="12" t="b">
        <f t="shared" si="284"/>
        <v>0</v>
      </c>
      <c r="Q712" s="12" t="b">
        <f t="shared" si="285"/>
        <v>0</v>
      </c>
      <c r="R712" s="12" t="b">
        <f t="shared" si="286"/>
        <v>0</v>
      </c>
      <c r="S712" s="12" t="b">
        <f t="shared" si="287"/>
        <v>0</v>
      </c>
      <c r="T712" s="12" t="str">
        <f t="shared" si="288"/>
        <v>Leeds Lose</v>
      </c>
    </row>
    <row r="713" spans="1:20">
      <c r="A713" s="5" t="s">
        <v>577</v>
      </c>
      <c r="B713" t="s">
        <v>410</v>
      </c>
      <c r="C713" s="2" t="s">
        <v>93</v>
      </c>
      <c r="D713" s="3">
        <v>44317.729166666701</v>
      </c>
      <c r="E713" t="s">
        <v>63</v>
      </c>
      <c r="F713" t="s">
        <v>43</v>
      </c>
      <c r="G713" t="s">
        <v>9</v>
      </c>
      <c r="H713" t="s">
        <v>98</v>
      </c>
      <c r="I713">
        <v>2</v>
      </c>
      <c r="J713" s="9">
        <v>0</v>
      </c>
      <c r="K713">
        <f t="shared" si="280"/>
        <v>2</v>
      </c>
      <c r="L713" t="str">
        <f t="shared" si="279"/>
        <v>Home Win</v>
      </c>
      <c r="M713">
        <f t="shared" si="281"/>
        <v>1</v>
      </c>
      <c r="N713">
        <f t="shared" si="282"/>
        <v>0</v>
      </c>
      <c r="O713" s="12" t="str">
        <f t="shared" si="283"/>
        <v>Chelsea Win</v>
      </c>
      <c r="P713" s="12" t="b">
        <f t="shared" si="284"/>
        <v>0</v>
      </c>
      <c r="Q713" s="12" t="b">
        <f t="shared" si="285"/>
        <v>0</v>
      </c>
      <c r="R713" s="12" t="b">
        <f t="shared" si="286"/>
        <v>0</v>
      </c>
      <c r="S713" s="12" t="b">
        <f t="shared" si="287"/>
        <v>0</v>
      </c>
      <c r="T713" s="12" t="str">
        <f t="shared" si="288"/>
        <v>Fulham Lose</v>
      </c>
    </row>
    <row r="714" spans="1:20">
      <c r="A714" s="5" t="s">
        <v>577</v>
      </c>
      <c r="B714" t="s">
        <v>411</v>
      </c>
      <c r="C714" s="2" t="s">
        <v>93</v>
      </c>
      <c r="D714" s="3">
        <v>44317.833333333299</v>
      </c>
      <c r="E714" t="s">
        <v>47</v>
      </c>
      <c r="F714" t="s">
        <v>34</v>
      </c>
      <c r="G714" t="s">
        <v>70</v>
      </c>
      <c r="H714" t="s">
        <v>77</v>
      </c>
      <c r="I714">
        <v>1</v>
      </c>
      <c r="J714" s="9">
        <v>2</v>
      </c>
      <c r="K714">
        <f t="shared" si="280"/>
        <v>3</v>
      </c>
      <c r="L714" t="str">
        <f t="shared" si="279"/>
        <v>Away Win</v>
      </c>
      <c r="M714">
        <f t="shared" si="281"/>
        <v>0</v>
      </c>
      <c r="N714">
        <f t="shared" si="282"/>
        <v>1</v>
      </c>
      <c r="O714" s="12" t="b">
        <f t="shared" si="283"/>
        <v>0</v>
      </c>
      <c r="P714" s="12" t="str">
        <f t="shared" si="284"/>
        <v>Everton Lose</v>
      </c>
      <c r="Q714" s="12" t="b">
        <f t="shared" si="285"/>
        <v>0</v>
      </c>
      <c r="R714" s="12" t="b">
        <f t="shared" si="286"/>
        <v>0</v>
      </c>
      <c r="S714" s="12" t="str">
        <f t="shared" si="287"/>
        <v>Aston Villa Win</v>
      </c>
      <c r="T714" s="12" t="b">
        <f t="shared" si="288"/>
        <v>0</v>
      </c>
    </row>
    <row r="715" spans="1:20">
      <c r="A715" s="5" t="s">
        <v>577</v>
      </c>
      <c r="B715" t="s">
        <v>412</v>
      </c>
      <c r="C715" s="2" t="s">
        <v>93</v>
      </c>
      <c r="D715" s="3">
        <v>44318.583333333299</v>
      </c>
      <c r="E715" t="s">
        <v>61</v>
      </c>
      <c r="F715" t="s">
        <v>25</v>
      </c>
      <c r="G715" t="s">
        <v>10</v>
      </c>
      <c r="H715" t="s">
        <v>26</v>
      </c>
      <c r="I715">
        <v>0</v>
      </c>
      <c r="J715" s="9">
        <v>2</v>
      </c>
      <c r="K715">
        <f t="shared" si="280"/>
        <v>2</v>
      </c>
      <c r="L715" t="str">
        <f t="shared" si="279"/>
        <v>Away Win</v>
      </c>
      <c r="M715">
        <f t="shared" si="281"/>
        <v>0</v>
      </c>
      <c r="N715">
        <f t="shared" si="282"/>
        <v>1</v>
      </c>
      <c r="O715" s="12" t="b">
        <f t="shared" si="283"/>
        <v>0</v>
      </c>
      <c r="P715" s="12" t="str">
        <f t="shared" si="284"/>
        <v>Newcastle Lose</v>
      </c>
      <c r="Q715" s="12" t="b">
        <f t="shared" si="285"/>
        <v>0</v>
      </c>
      <c r="R715" s="12" t="b">
        <f t="shared" si="286"/>
        <v>0</v>
      </c>
      <c r="S715" s="12" t="str">
        <f t="shared" si="287"/>
        <v>Arsenal Win</v>
      </c>
      <c r="T715" s="12" t="b">
        <f t="shared" si="288"/>
        <v>0</v>
      </c>
    </row>
    <row r="716" spans="1:20">
      <c r="A716" s="5" t="s">
        <v>577</v>
      </c>
      <c r="B716" t="s">
        <v>413</v>
      </c>
      <c r="C716" s="2" t="s">
        <v>93</v>
      </c>
      <c r="D716" s="3">
        <v>44318.802083333299</v>
      </c>
      <c r="E716" t="s">
        <v>32</v>
      </c>
      <c r="F716" t="s">
        <v>33</v>
      </c>
      <c r="G716" t="s">
        <v>38</v>
      </c>
      <c r="H716" t="s">
        <v>88</v>
      </c>
      <c r="I716">
        <v>4</v>
      </c>
      <c r="J716" s="9">
        <v>0</v>
      </c>
      <c r="K716">
        <f t="shared" si="280"/>
        <v>4</v>
      </c>
      <c r="L716" t="str">
        <f t="shared" si="279"/>
        <v>Home Win</v>
      </c>
      <c r="M716">
        <f t="shared" si="281"/>
        <v>1</v>
      </c>
      <c r="N716">
        <f t="shared" si="282"/>
        <v>0</v>
      </c>
      <c r="O716" s="12" t="str">
        <f t="shared" si="283"/>
        <v>Spurs Win</v>
      </c>
      <c r="P716" s="12" t="b">
        <f t="shared" si="284"/>
        <v>0</v>
      </c>
      <c r="Q716" s="12" t="b">
        <f t="shared" si="285"/>
        <v>0</v>
      </c>
      <c r="R716" s="12" t="b">
        <f t="shared" si="286"/>
        <v>0</v>
      </c>
      <c r="S716" s="12" t="b">
        <f t="shared" si="287"/>
        <v>0</v>
      </c>
      <c r="T716" s="12" t="str">
        <f t="shared" si="288"/>
        <v>Sheffield Utd Lose</v>
      </c>
    </row>
    <row r="717" spans="1:20">
      <c r="A717" s="5" t="s">
        <v>577</v>
      </c>
      <c r="B717" t="s">
        <v>414</v>
      </c>
      <c r="C717" s="2" t="s">
        <v>93</v>
      </c>
      <c r="D717" s="3">
        <v>44319.75</v>
      </c>
      <c r="E717" t="s">
        <v>28</v>
      </c>
      <c r="F717" t="s">
        <v>29</v>
      </c>
      <c r="G717" t="s">
        <v>39</v>
      </c>
      <c r="H717" t="s">
        <v>84</v>
      </c>
      <c r="I717">
        <v>1</v>
      </c>
      <c r="J717" s="9">
        <v>1</v>
      </c>
      <c r="K717">
        <f t="shared" si="280"/>
        <v>2</v>
      </c>
      <c r="L717" t="str">
        <f t="shared" si="279"/>
        <v>Draw</v>
      </c>
      <c r="M717">
        <f t="shared" si="281"/>
        <v>0</v>
      </c>
      <c r="N717">
        <f t="shared" si="282"/>
        <v>0</v>
      </c>
      <c r="O717" s="12" t="b">
        <f t="shared" si="283"/>
        <v>0</v>
      </c>
      <c r="P717" s="12" t="b">
        <f t="shared" si="284"/>
        <v>0</v>
      </c>
      <c r="Q717" s="12" t="str">
        <f t="shared" si="285"/>
        <v>West Brom Draw</v>
      </c>
      <c r="R717" s="12" t="str">
        <f t="shared" si="286"/>
        <v>Wolves Draw</v>
      </c>
      <c r="S717" s="12" t="b">
        <f t="shared" si="287"/>
        <v>0</v>
      </c>
      <c r="T717" s="12" t="b">
        <f t="shared" si="288"/>
        <v>0</v>
      </c>
    </row>
    <row r="718" spans="1:20">
      <c r="A718" s="5" t="s">
        <v>577</v>
      </c>
      <c r="B718" t="s">
        <v>415</v>
      </c>
      <c r="C718" s="2" t="s">
        <v>93</v>
      </c>
      <c r="D718" s="3">
        <v>44319.84375</v>
      </c>
      <c r="E718" t="s">
        <v>81</v>
      </c>
      <c r="F718" t="s">
        <v>66</v>
      </c>
      <c r="G718" t="s">
        <v>24</v>
      </c>
      <c r="H718" t="s">
        <v>77</v>
      </c>
      <c r="I718">
        <v>1</v>
      </c>
      <c r="J718" s="9">
        <v>2</v>
      </c>
      <c r="K718">
        <f t="shared" si="280"/>
        <v>3</v>
      </c>
      <c r="L718" t="str">
        <f t="shared" si="279"/>
        <v>Away Win</v>
      </c>
      <c r="M718">
        <f t="shared" si="281"/>
        <v>0</v>
      </c>
      <c r="N718">
        <f t="shared" si="282"/>
        <v>1</v>
      </c>
      <c r="O718" s="12" t="b">
        <f t="shared" si="283"/>
        <v>0</v>
      </c>
      <c r="P718" s="12" t="str">
        <f t="shared" si="284"/>
        <v>Burnley Lose</v>
      </c>
      <c r="Q718" s="12" t="b">
        <f t="shared" si="285"/>
        <v>0</v>
      </c>
      <c r="R718" s="12" t="b">
        <f t="shared" si="286"/>
        <v>0</v>
      </c>
      <c r="S718" s="12" t="str">
        <f t="shared" si="287"/>
        <v>West Ham Win</v>
      </c>
      <c r="T718" s="12" t="b">
        <f t="shared" si="288"/>
        <v>0</v>
      </c>
    </row>
    <row r="719" spans="1:20">
      <c r="A719" s="5" t="s">
        <v>577</v>
      </c>
      <c r="B719" t="s">
        <v>416</v>
      </c>
      <c r="C719" s="2" t="s">
        <v>94</v>
      </c>
      <c r="D719" s="3">
        <v>44323.833333333299</v>
      </c>
      <c r="E719" t="s">
        <v>65</v>
      </c>
      <c r="F719" t="s">
        <v>30</v>
      </c>
      <c r="G719" t="s">
        <v>25</v>
      </c>
      <c r="H719" t="s">
        <v>417</v>
      </c>
      <c r="I719">
        <v>2</v>
      </c>
      <c r="J719" s="9">
        <v>4</v>
      </c>
      <c r="K719">
        <f t="shared" si="280"/>
        <v>6</v>
      </c>
      <c r="L719" t="str">
        <f t="shared" si="279"/>
        <v>Away Win</v>
      </c>
      <c r="M719">
        <f t="shared" si="281"/>
        <v>0</v>
      </c>
      <c r="N719">
        <f t="shared" si="282"/>
        <v>1</v>
      </c>
      <c r="O719" s="12" t="b">
        <f t="shared" si="283"/>
        <v>0</v>
      </c>
      <c r="P719" s="12" t="str">
        <f t="shared" si="284"/>
        <v>Leicester Lose</v>
      </c>
      <c r="Q719" s="12" t="b">
        <f t="shared" si="285"/>
        <v>0</v>
      </c>
      <c r="R719" s="12" t="b">
        <f t="shared" si="286"/>
        <v>0</v>
      </c>
      <c r="S719" s="12" t="str">
        <f t="shared" si="287"/>
        <v>Newcastle Win</v>
      </c>
      <c r="T719" s="12" t="b">
        <f t="shared" si="288"/>
        <v>0</v>
      </c>
    </row>
    <row r="720" spans="1:20">
      <c r="A720" s="5" t="s">
        <v>577</v>
      </c>
      <c r="B720" t="s">
        <v>418</v>
      </c>
      <c r="C720" s="2" t="s">
        <v>94</v>
      </c>
      <c r="D720" s="3">
        <v>44324.520833333299</v>
      </c>
      <c r="E720" t="s">
        <v>50</v>
      </c>
      <c r="F720" t="s">
        <v>20</v>
      </c>
      <c r="G720" t="s">
        <v>33</v>
      </c>
      <c r="H720" t="s">
        <v>91</v>
      </c>
      <c r="I720">
        <v>3</v>
      </c>
      <c r="J720" s="9">
        <v>1</v>
      </c>
      <c r="K720">
        <f t="shared" si="280"/>
        <v>4</v>
      </c>
      <c r="L720" t="str">
        <f t="shared" si="279"/>
        <v>Home Win</v>
      </c>
      <c r="M720">
        <f t="shared" si="281"/>
        <v>1</v>
      </c>
      <c r="N720">
        <f t="shared" si="282"/>
        <v>0</v>
      </c>
      <c r="O720" s="12" t="str">
        <f t="shared" si="283"/>
        <v>Leeds Win</v>
      </c>
      <c r="P720" s="12" t="b">
        <f t="shared" si="284"/>
        <v>0</v>
      </c>
      <c r="Q720" s="12" t="b">
        <f t="shared" si="285"/>
        <v>0</v>
      </c>
      <c r="R720" s="12" t="b">
        <f t="shared" si="286"/>
        <v>0</v>
      </c>
      <c r="S720" s="12" t="b">
        <f t="shared" si="287"/>
        <v>0</v>
      </c>
      <c r="T720" s="12" t="str">
        <f t="shared" si="288"/>
        <v>Spurs Lose</v>
      </c>
    </row>
    <row r="721" spans="1:20">
      <c r="A721" s="5" t="s">
        <v>577</v>
      </c>
      <c r="B721" t="s">
        <v>419</v>
      </c>
      <c r="C721" s="2" t="s">
        <v>94</v>
      </c>
      <c r="D721" s="3">
        <v>44324.625</v>
      </c>
      <c r="E721" t="s">
        <v>37</v>
      </c>
      <c r="F721" t="s">
        <v>38</v>
      </c>
      <c r="G721" t="s">
        <v>14</v>
      </c>
      <c r="H721" t="s">
        <v>26</v>
      </c>
      <c r="I721">
        <v>0</v>
      </c>
      <c r="J721" s="9">
        <v>2</v>
      </c>
      <c r="K721">
        <f t="shared" si="280"/>
        <v>2</v>
      </c>
      <c r="L721" t="str">
        <f t="shared" si="279"/>
        <v>Away Win</v>
      </c>
      <c r="M721">
        <f t="shared" si="281"/>
        <v>0</v>
      </c>
      <c r="N721">
        <f t="shared" si="282"/>
        <v>1</v>
      </c>
      <c r="O721" s="12" t="b">
        <f t="shared" si="283"/>
        <v>0</v>
      </c>
      <c r="P721" s="12" t="str">
        <f t="shared" si="284"/>
        <v>Sheffield Utd Lose</v>
      </c>
      <c r="Q721" s="12" t="b">
        <f t="shared" si="285"/>
        <v>0</v>
      </c>
      <c r="R721" s="12" t="b">
        <f t="shared" si="286"/>
        <v>0</v>
      </c>
      <c r="S721" s="12" t="str">
        <f t="shared" si="287"/>
        <v>Crystal Palace Win</v>
      </c>
      <c r="T721" s="12" t="b">
        <f t="shared" si="288"/>
        <v>0</v>
      </c>
    </row>
    <row r="722" spans="1:20">
      <c r="A722" s="5" t="s">
        <v>577</v>
      </c>
      <c r="B722" t="s">
        <v>420</v>
      </c>
      <c r="C722" s="2" t="s">
        <v>94</v>
      </c>
      <c r="D722" s="3">
        <v>44324.729166666701</v>
      </c>
      <c r="E722" t="s">
        <v>86</v>
      </c>
      <c r="F722" t="s">
        <v>73</v>
      </c>
      <c r="G722" t="s">
        <v>43</v>
      </c>
      <c r="H722" t="s">
        <v>77</v>
      </c>
      <c r="I722">
        <v>1</v>
      </c>
      <c r="J722" s="9">
        <v>2</v>
      </c>
      <c r="K722">
        <f t="shared" si="280"/>
        <v>3</v>
      </c>
      <c r="L722" t="str">
        <f t="shared" si="279"/>
        <v>Away Win</v>
      </c>
      <c r="M722">
        <f t="shared" si="281"/>
        <v>0</v>
      </c>
      <c r="N722">
        <f t="shared" si="282"/>
        <v>1</v>
      </c>
      <c r="O722" s="12" t="b">
        <f t="shared" si="283"/>
        <v>0</v>
      </c>
      <c r="P722" s="12" t="str">
        <f t="shared" si="284"/>
        <v>Man City Lose</v>
      </c>
      <c r="Q722" s="12" t="b">
        <f t="shared" si="285"/>
        <v>0</v>
      </c>
      <c r="R722" s="12" t="b">
        <f t="shared" si="286"/>
        <v>0</v>
      </c>
      <c r="S722" s="12" t="str">
        <f t="shared" si="287"/>
        <v>Chelsea Win</v>
      </c>
      <c r="T722" s="12" t="b">
        <f t="shared" si="288"/>
        <v>0</v>
      </c>
    </row>
    <row r="723" spans="1:20">
      <c r="A723" s="5" t="s">
        <v>577</v>
      </c>
      <c r="B723" t="s">
        <v>421</v>
      </c>
      <c r="C723" s="2" t="s">
        <v>94</v>
      </c>
      <c r="D723" s="3">
        <v>44324.84375</v>
      </c>
      <c r="E723" t="s">
        <v>18</v>
      </c>
      <c r="F723" t="s">
        <v>19</v>
      </c>
      <c r="G723" t="s">
        <v>15</v>
      </c>
      <c r="H723" t="s">
        <v>98</v>
      </c>
      <c r="I723">
        <v>2</v>
      </c>
      <c r="J723" s="9">
        <v>0</v>
      </c>
      <c r="K723">
        <f t="shared" si="280"/>
        <v>2</v>
      </c>
      <c r="L723" t="str">
        <f t="shared" si="279"/>
        <v>Home Win</v>
      </c>
      <c r="M723">
        <f t="shared" si="281"/>
        <v>1</v>
      </c>
      <c r="N723">
        <f t="shared" si="282"/>
        <v>0</v>
      </c>
      <c r="O723" s="12" t="str">
        <f t="shared" si="283"/>
        <v>Liverpool Win</v>
      </c>
      <c r="P723" s="12" t="b">
        <f t="shared" si="284"/>
        <v>0</v>
      </c>
      <c r="Q723" s="12" t="b">
        <f t="shared" si="285"/>
        <v>0</v>
      </c>
      <c r="R723" s="12" t="b">
        <f t="shared" si="286"/>
        <v>0</v>
      </c>
      <c r="S723" s="12" t="b">
        <f t="shared" si="287"/>
        <v>0</v>
      </c>
      <c r="T723" s="12" t="str">
        <f t="shared" si="288"/>
        <v>Southampton Lose</v>
      </c>
    </row>
    <row r="724" spans="1:20">
      <c r="A724" s="5" t="s">
        <v>577</v>
      </c>
      <c r="B724" t="s">
        <v>422</v>
      </c>
      <c r="C724" s="2" t="s">
        <v>94</v>
      </c>
      <c r="D724" s="3">
        <v>44325.5</v>
      </c>
      <c r="E724" t="s">
        <v>72</v>
      </c>
      <c r="F724" t="s">
        <v>39</v>
      </c>
      <c r="G724" t="s">
        <v>42</v>
      </c>
      <c r="H724" t="s">
        <v>56</v>
      </c>
      <c r="I724">
        <v>2</v>
      </c>
      <c r="J724" s="9">
        <v>1</v>
      </c>
      <c r="K724">
        <f t="shared" si="280"/>
        <v>3</v>
      </c>
      <c r="L724" t="str">
        <f t="shared" si="279"/>
        <v>Home Win</v>
      </c>
      <c r="M724">
        <f t="shared" si="281"/>
        <v>1</v>
      </c>
      <c r="N724">
        <f t="shared" si="282"/>
        <v>0</v>
      </c>
      <c r="O724" s="12" t="str">
        <f t="shared" si="283"/>
        <v>Wolves Win</v>
      </c>
      <c r="P724" s="12" t="b">
        <f t="shared" si="284"/>
        <v>0</v>
      </c>
      <c r="Q724" s="12" t="b">
        <f t="shared" si="285"/>
        <v>0</v>
      </c>
      <c r="R724" s="12" t="b">
        <f t="shared" si="286"/>
        <v>0</v>
      </c>
      <c r="S724" s="12" t="b">
        <f t="shared" si="287"/>
        <v>0</v>
      </c>
      <c r="T724" s="12" t="str">
        <f t="shared" si="288"/>
        <v>Brighton Lose</v>
      </c>
    </row>
    <row r="725" spans="1:20">
      <c r="A725" s="5" t="s">
        <v>577</v>
      </c>
      <c r="B725" t="s">
        <v>423</v>
      </c>
      <c r="C725" s="2" t="s">
        <v>94</v>
      </c>
      <c r="D725" s="3">
        <v>44325.586805555598</v>
      </c>
      <c r="E725" t="s">
        <v>69</v>
      </c>
      <c r="F725" t="s">
        <v>70</v>
      </c>
      <c r="G725" t="s">
        <v>53</v>
      </c>
      <c r="H725" t="s">
        <v>44</v>
      </c>
      <c r="I725">
        <v>1</v>
      </c>
      <c r="J725" s="9">
        <v>3</v>
      </c>
      <c r="K725">
        <f t="shared" si="280"/>
        <v>4</v>
      </c>
      <c r="L725" t="str">
        <f t="shared" si="279"/>
        <v>Away Win</v>
      </c>
      <c r="M725">
        <f t="shared" si="281"/>
        <v>0</v>
      </c>
      <c r="N725">
        <f t="shared" si="282"/>
        <v>1</v>
      </c>
      <c r="O725" s="12" t="b">
        <f t="shared" si="283"/>
        <v>0</v>
      </c>
      <c r="P725" s="12" t="str">
        <f t="shared" si="284"/>
        <v>Aston Villa Lose</v>
      </c>
      <c r="Q725" s="12" t="b">
        <f t="shared" si="285"/>
        <v>0</v>
      </c>
      <c r="R725" s="12" t="b">
        <f t="shared" si="286"/>
        <v>0</v>
      </c>
      <c r="S725" s="12" t="str">
        <f t="shared" si="287"/>
        <v>Man Utd Win</v>
      </c>
      <c r="T725" s="12" t="b">
        <f t="shared" si="288"/>
        <v>0</v>
      </c>
    </row>
    <row r="726" spans="1:20">
      <c r="A726" s="5" t="s">
        <v>577</v>
      </c>
      <c r="B726" t="s">
        <v>424</v>
      </c>
      <c r="C726" s="2" t="s">
        <v>94</v>
      </c>
      <c r="D726" s="3">
        <v>44325.6875</v>
      </c>
      <c r="E726" t="s">
        <v>23</v>
      </c>
      <c r="F726" t="s">
        <v>24</v>
      </c>
      <c r="G726" t="s">
        <v>34</v>
      </c>
      <c r="H726" t="s">
        <v>35</v>
      </c>
      <c r="I726">
        <v>0</v>
      </c>
      <c r="J726" s="9">
        <v>1</v>
      </c>
      <c r="K726">
        <f t="shared" si="280"/>
        <v>1</v>
      </c>
      <c r="L726" t="str">
        <f t="shared" si="279"/>
        <v>Away Win</v>
      </c>
      <c r="M726">
        <f t="shared" si="281"/>
        <v>0</v>
      </c>
      <c r="N726">
        <f t="shared" si="282"/>
        <v>1</v>
      </c>
      <c r="O726" s="12" t="b">
        <f t="shared" si="283"/>
        <v>0</v>
      </c>
      <c r="P726" s="12" t="str">
        <f t="shared" si="284"/>
        <v>West Ham Lose</v>
      </c>
      <c r="Q726" s="12" t="b">
        <f t="shared" si="285"/>
        <v>0</v>
      </c>
      <c r="R726" s="12" t="b">
        <f t="shared" si="286"/>
        <v>0</v>
      </c>
      <c r="S726" s="12" t="str">
        <f t="shared" si="287"/>
        <v>Everton Win</v>
      </c>
      <c r="T726" s="12" t="b">
        <f t="shared" si="288"/>
        <v>0</v>
      </c>
    </row>
    <row r="727" spans="1:20">
      <c r="A727" s="5" t="s">
        <v>577</v>
      </c>
      <c r="B727" t="s">
        <v>425</v>
      </c>
      <c r="C727" s="2" t="s">
        <v>94</v>
      </c>
      <c r="D727" s="3">
        <v>44325.791666666701</v>
      </c>
      <c r="E727" t="s">
        <v>55</v>
      </c>
      <c r="F727" t="s">
        <v>10</v>
      </c>
      <c r="G727" t="s">
        <v>29</v>
      </c>
      <c r="H727" t="s">
        <v>91</v>
      </c>
      <c r="I727">
        <v>3</v>
      </c>
      <c r="J727" s="9">
        <v>1</v>
      </c>
      <c r="K727">
        <f t="shared" si="280"/>
        <v>4</v>
      </c>
      <c r="L727" t="str">
        <f t="shared" si="279"/>
        <v>Home Win</v>
      </c>
      <c r="M727">
        <f t="shared" si="281"/>
        <v>1</v>
      </c>
      <c r="N727">
        <f t="shared" si="282"/>
        <v>0</v>
      </c>
      <c r="O727" s="12" t="str">
        <f t="shared" si="283"/>
        <v>Arsenal Win</v>
      </c>
      <c r="P727" s="12" t="b">
        <f t="shared" si="284"/>
        <v>0</v>
      </c>
      <c r="Q727" s="12" t="b">
        <f t="shared" si="285"/>
        <v>0</v>
      </c>
      <c r="R727" s="12" t="b">
        <f t="shared" si="286"/>
        <v>0</v>
      </c>
      <c r="S727" s="12" t="b">
        <f t="shared" si="287"/>
        <v>0</v>
      </c>
      <c r="T727" s="12" t="str">
        <f t="shared" si="288"/>
        <v>West Brom Lose</v>
      </c>
    </row>
    <row r="728" spans="1:20">
      <c r="A728" s="5" t="s">
        <v>577</v>
      </c>
      <c r="B728" t="s">
        <v>426</v>
      </c>
      <c r="C728" s="2" t="s">
        <v>94</v>
      </c>
      <c r="D728" s="3">
        <v>44326.833333333299</v>
      </c>
      <c r="E728" t="s">
        <v>8</v>
      </c>
      <c r="F728" t="s">
        <v>9</v>
      </c>
      <c r="G728" t="s">
        <v>66</v>
      </c>
      <c r="H728" t="s">
        <v>26</v>
      </c>
      <c r="I728">
        <v>0</v>
      </c>
      <c r="J728" s="9">
        <v>2</v>
      </c>
      <c r="K728">
        <f t="shared" si="280"/>
        <v>2</v>
      </c>
      <c r="L728" t="str">
        <f t="shared" si="279"/>
        <v>Away Win</v>
      </c>
      <c r="M728">
        <f t="shared" si="281"/>
        <v>0</v>
      </c>
      <c r="N728">
        <f t="shared" si="282"/>
        <v>1</v>
      </c>
      <c r="O728" s="12" t="b">
        <f t="shared" si="283"/>
        <v>0</v>
      </c>
      <c r="P728" s="12" t="str">
        <f t="shared" si="284"/>
        <v>Fulham Lose</v>
      </c>
      <c r="Q728" s="12" t="b">
        <f t="shared" si="285"/>
        <v>0</v>
      </c>
      <c r="R728" s="12" t="b">
        <f t="shared" si="286"/>
        <v>0</v>
      </c>
      <c r="S728" s="12" t="str">
        <f t="shared" si="287"/>
        <v>Burnley Win</v>
      </c>
      <c r="T728" s="12" t="b">
        <f t="shared" si="288"/>
        <v>0</v>
      </c>
    </row>
    <row r="729" spans="1:20">
      <c r="A729" s="5" t="s">
        <v>577</v>
      </c>
      <c r="B729" t="s">
        <v>427</v>
      </c>
      <c r="C729" s="2" t="s">
        <v>94</v>
      </c>
      <c r="D729" s="3">
        <v>44327.75</v>
      </c>
      <c r="E729" t="s">
        <v>52</v>
      </c>
      <c r="F729" t="s">
        <v>53</v>
      </c>
      <c r="G729" t="s">
        <v>30</v>
      </c>
      <c r="H729" t="s">
        <v>77</v>
      </c>
      <c r="I729">
        <v>1</v>
      </c>
      <c r="J729" s="9">
        <v>2</v>
      </c>
      <c r="K729">
        <f t="shared" si="280"/>
        <v>3</v>
      </c>
      <c r="L729" t="str">
        <f t="shared" si="279"/>
        <v>Away Win</v>
      </c>
      <c r="M729">
        <f t="shared" si="281"/>
        <v>0</v>
      </c>
      <c r="N729">
        <f t="shared" si="282"/>
        <v>1</v>
      </c>
      <c r="O729" s="12" t="b">
        <f t="shared" si="283"/>
        <v>0</v>
      </c>
      <c r="P729" s="12" t="str">
        <f t="shared" si="284"/>
        <v>Man Utd Lose</v>
      </c>
      <c r="Q729" s="12" t="b">
        <f t="shared" si="285"/>
        <v>0</v>
      </c>
      <c r="R729" s="12" t="b">
        <f t="shared" si="286"/>
        <v>0</v>
      </c>
      <c r="S729" s="12" t="str">
        <f t="shared" si="287"/>
        <v>Leicester Win</v>
      </c>
      <c r="T729" s="12" t="b">
        <f t="shared" si="288"/>
        <v>0</v>
      </c>
    </row>
    <row r="730" spans="1:20">
      <c r="A730" s="5" t="s">
        <v>577</v>
      </c>
      <c r="B730" t="s">
        <v>428</v>
      </c>
      <c r="C730" s="2" t="s">
        <v>94</v>
      </c>
      <c r="D730" s="3">
        <v>44327.84375</v>
      </c>
      <c r="E730" t="s">
        <v>58</v>
      </c>
      <c r="F730" t="s">
        <v>15</v>
      </c>
      <c r="G730" t="s">
        <v>14</v>
      </c>
      <c r="H730" t="s">
        <v>91</v>
      </c>
      <c r="I730">
        <v>3</v>
      </c>
      <c r="J730" s="9">
        <v>1</v>
      </c>
      <c r="K730">
        <f t="shared" si="280"/>
        <v>4</v>
      </c>
      <c r="L730" t="str">
        <f t="shared" si="279"/>
        <v>Home Win</v>
      </c>
      <c r="M730">
        <f t="shared" si="281"/>
        <v>1</v>
      </c>
      <c r="N730">
        <f t="shared" si="282"/>
        <v>0</v>
      </c>
      <c r="O730" s="12" t="str">
        <f t="shared" si="283"/>
        <v>Southampton Win</v>
      </c>
      <c r="P730" s="12" t="b">
        <f t="shared" si="284"/>
        <v>0</v>
      </c>
      <c r="Q730" s="12" t="b">
        <f t="shared" si="285"/>
        <v>0</v>
      </c>
      <c r="R730" s="12" t="b">
        <f t="shared" si="286"/>
        <v>0</v>
      </c>
      <c r="S730" s="12" t="b">
        <f t="shared" si="287"/>
        <v>0</v>
      </c>
      <c r="T730" s="12" t="str">
        <f t="shared" si="288"/>
        <v>Crystal Palace Lose</v>
      </c>
    </row>
    <row r="731" spans="1:20">
      <c r="A731" s="5" t="s">
        <v>577</v>
      </c>
      <c r="B731" t="s">
        <v>429</v>
      </c>
      <c r="C731" s="2" t="s">
        <v>96</v>
      </c>
      <c r="D731" s="3">
        <v>44328.84375</v>
      </c>
      <c r="E731" t="s">
        <v>63</v>
      </c>
      <c r="F731" t="s">
        <v>43</v>
      </c>
      <c r="G731" t="s">
        <v>10</v>
      </c>
      <c r="H731" t="s">
        <v>35</v>
      </c>
      <c r="I731">
        <v>0</v>
      </c>
      <c r="J731" s="9">
        <v>1</v>
      </c>
      <c r="K731">
        <f t="shared" si="280"/>
        <v>1</v>
      </c>
      <c r="L731" t="str">
        <f t="shared" si="279"/>
        <v>Away Win</v>
      </c>
      <c r="M731">
        <f t="shared" si="281"/>
        <v>0</v>
      </c>
      <c r="N731">
        <f t="shared" si="282"/>
        <v>1</v>
      </c>
      <c r="O731" s="12" t="b">
        <f t="shared" si="283"/>
        <v>0</v>
      </c>
      <c r="P731" s="12" t="str">
        <f t="shared" si="284"/>
        <v>Chelsea Lose</v>
      </c>
      <c r="Q731" s="12" t="b">
        <f t="shared" si="285"/>
        <v>0</v>
      </c>
      <c r="R731" s="12" t="b">
        <f t="shared" si="286"/>
        <v>0</v>
      </c>
      <c r="S731" s="12" t="str">
        <f t="shared" si="287"/>
        <v>Arsenal Win</v>
      </c>
      <c r="T731" s="12" t="b">
        <f t="shared" si="288"/>
        <v>0</v>
      </c>
    </row>
    <row r="732" spans="1:20">
      <c r="A732" s="5" t="s">
        <v>577</v>
      </c>
      <c r="B732" t="s">
        <v>430</v>
      </c>
      <c r="C732" s="2" t="s">
        <v>96</v>
      </c>
      <c r="D732" s="3">
        <v>44329.75</v>
      </c>
      <c r="E732" t="s">
        <v>69</v>
      </c>
      <c r="F732" t="s">
        <v>70</v>
      </c>
      <c r="G732" t="s">
        <v>34</v>
      </c>
      <c r="H732" t="s">
        <v>116</v>
      </c>
      <c r="I732">
        <v>0</v>
      </c>
      <c r="J732" s="9">
        <v>0</v>
      </c>
      <c r="K732">
        <f t="shared" si="280"/>
        <v>0</v>
      </c>
      <c r="L732" t="str">
        <f t="shared" si="279"/>
        <v>Draw</v>
      </c>
      <c r="M732">
        <f t="shared" si="281"/>
        <v>0</v>
      </c>
      <c r="N732">
        <f t="shared" si="282"/>
        <v>0</v>
      </c>
      <c r="O732" s="12" t="b">
        <f t="shared" si="283"/>
        <v>0</v>
      </c>
      <c r="P732" s="12" t="b">
        <f t="shared" si="284"/>
        <v>0</v>
      </c>
      <c r="Q732" s="12" t="str">
        <f t="shared" si="285"/>
        <v>Aston Villa Draw</v>
      </c>
      <c r="R732" s="12" t="str">
        <f t="shared" si="286"/>
        <v>Everton Draw</v>
      </c>
      <c r="S732" s="12" t="b">
        <f t="shared" si="287"/>
        <v>0</v>
      </c>
      <c r="T732" s="12" t="b">
        <f t="shared" si="288"/>
        <v>0</v>
      </c>
    </row>
    <row r="733" spans="1:20">
      <c r="A733" s="5" t="s">
        <v>577</v>
      </c>
      <c r="B733" t="s">
        <v>431</v>
      </c>
      <c r="C733" s="2" t="s">
        <v>96</v>
      </c>
      <c r="D733" s="3">
        <v>44329.84375</v>
      </c>
      <c r="E733" t="s">
        <v>52</v>
      </c>
      <c r="F733" t="s">
        <v>53</v>
      </c>
      <c r="G733" t="s">
        <v>19</v>
      </c>
      <c r="H733" t="s">
        <v>417</v>
      </c>
      <c r="I733">
        <v>2</v>
      </c>
      <c r="J733" s="9">
        <v>4</v>
      </c>
      <c r="K733">
        <f t="shared" si="280"/>
        <v>6</v>
      </c>
      <c r="L733" t="str">
        <f t="shared" si="279"/>
        <v>Away Win</v>
      </c>
      <c r="M733">
        <f t="shared" si="281"/>
        <v>0</v>
      </c>
      <c r="N733">
        <f t="shared" si="282"/>
        <v>1</v>
      </c>
      <c r="O733" s="12" t="b">
        <f t="shared" si="283"/>
        <v>0</v>
      </c>
      <c r="P733" s="12" t="str">
        <f t="shared" si="284"/>
        <v>Man Utd Lose</v>
      </c>
      <c r="Q733" s="12" t="b">
        <f t="shared" si="285"/>
        <v>0</v>
      </c>
      <c r="R733" s="12" t="b">
        <f t="shared" si="286"/>
        <v>0</v>
      </c>
      <c r="S733" s="12" t="str">
        <f t="shared" si="287"/>
        <v>Liverpool Win</v>
      </c>
      <c r="T733" s="12" t="b">
        <f t="shared" si="288"/>
        <v>0</v>
      </c>
    </row>
    <row r="734" spans="1:20">
      <c r="A734" s="5" t="s">
        <v>577</v>
      </c>
      <c r="B734" t="s">
        <v>432</v>
      </c>
      <c r="C734" s="2" t="s">
        <v>96</v>
      </c>
      <c r="D734" s="3">
        <v>44330.833333333299</v>
      </c>
      <c r="E734" t="s">
        <v>61</v>
      </c>
      <c r="F734" t="s">
        <v>25</v>
      </c>
      <c r="G734" t="s">
        <v>73</v>
      </c>
      <c r="H734" t="s">
        <v>133</v>
      </c>
      <c r="I734">
        <v>3</v>
      </c>
      <c r="J734" s="9">
        <v>4</v>
      </c>
      <c r="K734">
        <f t="shared" si="280"/>
        <v>7</v>
      </c>
      <c r="L734" t="str">
        <f t="shared" si="279"/>
        <v>Away Win</v>
      </c>
      <c r="M734">
        <f t="shared" si="281"/>
        <v>0</v>
      </c>
      <c r="N734">
        <f t="shared" si="282"/>
        <v>1</v>
      </c>
      <c r="O734" s="12" t="b">
        <f t="shared" si="283"/>
        <v>0</v>
      </c>
      <c r="P734" s="12" t="str">
        <f t="shared" si="284"/>
        <v>Newcastle Lose</v>
      </c>
      <c r="Q734" s="12" t="b">
        <f t="shared" si="285"/>
        <v>0</v>
      </c>
      <c r="R734" s="12" t="b">
        <f t="shared" si="286"/>
        <v>0</v>
      </c>
      <c r="S734" s="12" t="str">
        <f t="shared" si="287"/>
        <v>Man City Win</v>
      </c>
      <c r="T734" s="12" t="b">
        <f t="shared" si="288"/>
        <v>0</v>
      </c>
    </row>
    <row r="735" spans="1:20">
      <c r="A735" s="5" t="s">
        <v>577</v>
      </c>
      <c r="B735" t="s">
        <v>433</v>
      </c>
      <c r="C735" s="2" t="s">
        <v>96</v>
      </c>
      <c r="D735" s="3">
        <v>44331.520833333299</v>
      </c>
      <c r="E735" t="s">
        <v>81</v>
      </c>
      <c r="F735" t="s">
        <v>66</v>
      </c>
      <c r="G735" t="s">
        <v>20</v>
      </c>
      <c r="H735" t="s">
        <v>239</v>
      </c>
      <c r="I735">
        <v>0</v>
      </c>
      <c r="J735" s="9">
        <v>4</v>
      </c>
      <c r="K735">
        <f t="shared" si="280"/>
        <v>4</v>
      </c>
      <c r="L735" t="str">
        <f t="shared" si="279"/>
        <v>Away Win</v>
      </c>
      <c r="M735">
        <f t="shared" si="281"/>
        <v>0</v>
      </c>
      <c r="N735">
        <f t="shared" si="282"/>
        <v>1</v>
      </c>
      <c r="O735" s="12" t="b">
        <f t="shared" si="283"/>
        <v>0</v>
      </c>
      <c r="P735" s="12" t="str">
        <f t="shared" si="284"/>
        <v>Burnley Lose</v>
      </c>
      <c r="Q735" s="12" t="b">
        <f t="shared" si="285"/>
        <v>0</v>
      </c>
      <c r="R735" s="12" t="b">
        <f t="shared" si="286"/>
        <v>0</v>
      </c>
      <c r="S735" s="12" t="str">
        <f t="shared" si="287"/>
        <v>Leeds Win</v>
      </c>
      <c r="T735" s="12" t="b">
        <f t="shared" si="288"/>
        <v>0</v>
      </c>
    </row>
    <row r="736" spans="1:20">
      <c r="A736" s="5" t="s">
        <v>577</v>
      </c>
      <c r="B736" t="s">
        <v>434</v>
      </c>
      <c r="C736" s="2" t="s">
        <v>96</v>
      </c>
      <c r="D736" s="3">
        <v>44331.625</v>
      </c>
      <c r="E736" t="s">
        <v>58</v>
      </c>
      <c r="F736" t="s">
        <v>15</v>
      </c>
      <c r="G736" t="s">
        <v>9</v>
      </c>
      <c r="H736" t="s">
        <v>91</v>
      </c>
      <c r="I736">
        <v>3</v>
      </c>
      <c r="J736" s="9">
        <v>1</v>
      </c>
      <c r="K736">
        <f t="shared" si="280"/>
        <v>4</v>
      </c>
      <c r="L736" t="str">
        <f t="shared" si="279"/>
        <v>Home Win</v>
      </c>
      <c r="M736">
        <f t="shared" si="281"/>
        <v>1</v>
      </c>
      <c r="N736">
        <f t="shared" si="282"/>
        <v>0</v>
      </c>
      <c r="O736" s="12" t="str">
        <f t="shared" si="283"/>
        <v>Southampton Win</v>
      </c>
      <c r="P736" s="12" t="b">
        <f t="shared" si="284"/>
        <v>0</v>
      </c>
      <c r="Q736" s="12" t="b">
        <f t="shared" si="285"/>
        <v>0</v>
      </c>
      <c r="R736" s="12" t="b">
        <f t="shared" si="286"/>
        <v>0</v>
      </c>
      <c r="S736" s="12" t="b">
        <f t="shared" si="287"/>
        <v>0</v>
      </c>
      <c r="T736" s="12" t="str">
        <f t="shared" si="288"/>
        <v>Fulham Lose</v>
      </c>
    </row>
    <row r="737" spans="1:20">
      <c r="A737" s="5" t="s">
        <v>577</v>
      </c>
      <c r="B737" t="s">
        <v>435</v>
      </c>
      <c r="C737" s="2" t="s">
        <v>96</v>
      </c>
      <c r="D737" s="3">
        <v>44331.833333333299</v>
      </c>
      <c r="E737" t="s">
        <v>41</v>
      </c>
      <c r="F737" t="s">
        <v>42</v>
      </c>
      <c r="G737" t="s">
        <v>24</v>
      </c>
      <c r="H737" t="s">
        <v>84</v>
      </c>
      <c r="I737">
        <v>1</v>
      </c>
      <c r="J737" s="9">
        <v>1</v>
      </c>
      <c r="K737">
        <f t="shared" si="280"/>
        <v>2</v>
      </c>
      <c r="L737" t="str">
        <f t="shared" si="279"/>
        <v>Draw</v>
      </c>
      <c r="M737">
        <f t="shared" si="281"/>
        <v>0</v>
      </c>
      <c r="N737">
        <f t="shared" si="282"/>
        <v>0</v>
      </c>
      <c r="O737" s="12" t="b">
        <f t="shared" si="283"/>
        <v>0</v>
      </c>
      <c r="P737" s="12" t="b">
        <f t="shared" si="284"/>
        <v>0</v>
      </c>
      <c r="Q737" s="12" t="str">
        <f t="shared" si="285"/>
        <v>Brighton Draw</v>
      </c>
      <c r="R737" s="12" t="str">
        <f t="shared" si="286"/>
        <v>West Ham Draw</v>
      </c>
      <c r="S737" s="12" t="b">
        <f t="shared" si="287"/>
        <v>0</v>
      </c>
      <c r="T737" s="12" t="b">
        <f t="shared" si="288"/>
        <v>0</v>
      </c>
    </row>
    <row r="738" spans="1:20">
      <c r="A738" s="5" t="s">
        <v>577</v>
      </c>
      <c r="B738" t="s">
        <v>436</v>
      </c>
      <c r="C738" s="2" t="s">
        <v>96</v>
      </c>
      <c r="D738" s="3">
        <v>44332.5</v>
      </c>
      <c r="E738" t="s">
        <v>13</v>
      </c>
      <c r="F738" t="s">
        <v>14</v>
      </c>
      <c r="G738" t="s">
        <v>70</v>
      </c>
      <c r="H738" t="s">
        <v>267</v>
      </c>
      <c r="I738">
        <v>3</v>
      </c>
      <c r="J738" s="9">
        <v>2</v>
      </c>
      <c r="K738">
        <f t="shared" si="280"/>
        <v>5</v>
      </c>
      <c r="L738" t="str">
        <f t="shared" si="279"/>
        <v>Home Win</v>
      </c>
      <c r="M738">
        <f t="shared" si="281"/>
        <v>1</v>
      </c>
      <c r="N738">
        <f t="shared" si="282"/>
        <v>0</v>
      </c>
      <c r="O738" s="12" t="str">
        <f t="shared" si="283"/>
        <v>Crystal Palace Win</v>
      </c>
      <c r="P738" s="12" t="b">
        <f t="shared" si="284"/>
        <v>0</v>
      </c>
      <c r="Q738" s="12" t="b">
        <f t="shared" si="285"/>
        <v>0</v>
      </c>
      <c r="R738" s="12" t="b">
        <f t="shared" si="286"/>
        <v>0</v>
      </c>
      <c r="S738" s="12" t="b">
        <f t="shared" si="287"/>
        <v>0</v>
      </c>
      <c r="T738" s="12" t="str">
        <f t="shared" si="288"/>
        <v>Aston Villa Lose</v>
      </c>
    </row>
    <row r="739" spans="1:20">
      <c r="A739" s="5" t="s">
        <v>577</v>
      </c>
      <c r="B739" t="s">
        <v>437</v>
      </c>
      <c r="C739" s="2" t="s">
        <v>96</v>
      </c>
      <c r="D739" s="3">
        <v>44332.586805555598</v>
      </c>
      <c r="E739" t="s">
        <v>32</v>
      </c>
      <c r="F739" t="s">
        <v>33</v>
      </c>
      <c r="G739" t="s">
        <v>39</v>
      </c>
      <c r="H739" t="s">
        <v>98</v>
      </c>
      <c r="I739">
        <v>2</v>
      </c>
      <c r="J739" s="9">
        <v>0</v>
      </c>
      <c r="K739">
        <f t="shared" si="280"/>
        <v>2</v>
      </c>
      <c r="L739" t="str">
        <f t="shared" si="279"/>
        <v>Home Win</v>
      </c>
      <c r="M739">
        <f t="shared" si="281"/>
        <v>1</v>
      </c>
      <c r="N739">
        <f t="shared" si="282"/>
        <v>0</v>
      </c>
      <c r="O739" s="12" t="str">
        <f t="shared" si="283"/>
        <v>Spurs Win</v>
      </c>
      <c r="P739" s="12" t="b">
        <f t="shared" si="284"/>
        <v>0</v>
      </c>
      <c r="Q739" s="12" t="b">
        <f t="shared" si="285"/>
        <v>0</v>
      </c>
      <c r="R739" s="12" t="b">
        <f t="shared" si="286"/>
        <v>0</v>
      </c>
      <c r="S739" s="12" t="b">
        <f t="shared" si="287"/>
        <v>0</v>
      </c>
      <c r="T739" s="12" t="str">
        <f t="shared" si="288"/>
        <v>Wolves Lose</v>
      </c>
    </row>
    <row r="740" spans="1:20">
      <c r="A740" s="5" t="s">
        <v>577</v>
      </c>
      <c r="B740" t="s">
        <v>438</v>
      </c>
      <c r="C740" s="2" t="s">
        <v>96</v>
      </c>
      <c r="D740" s="3">
        <v>44332.6875</v>
      </c>
      <c r="E740" t="s">
        <v>28</v>
      </c>
      <c r="F740" t="s">
        <v>29</v>
      </c>
      <c r="G740" t="s">
        <v>19</v>
      </c>
      <c r="H740" t="s">
        <v>77</v>
      </c>
      <c r="I740">
        <v>1</v>
      </c>
      <c r="J740" s="9">
        <v>2</v>
      </c>
      <c r="K740">
        <f t="shared" si="280"/>
        <v>3</v>
      </c>
      <c r="L740" t="str">
        <f t="shared" si="279"/>
        <v>Away Win</v>
      </c>
      <c r="M740">
        <f t="shared" si="281"/>
        <v>0</v>
      </c>
      <c r="N740">
        <f t="shared" si="282"/>
        <v>1</v>
      </c>
      <c r="O740" s="12" t="b">
        <f t="shared" si="283"/>
        <v>0</v>
      </c>
      <c r="P740" s="12" t="str">
        <f t="shared" si="284"/>
        <v>West Brom Lose</v>
      </c>
      <c r="Q740" s="12" t="b">
        <f t="shared" si="285"/>
        <v>0</v>
      </c>
      <c r="R740" s="12" t="b">
        <f t="shared" si="286"/>
        <v>0</v>
      </c>
      <c r="S740" s="12" t="str">
        <f t="shared" si="287"/>
        <v>Liverpool Win</v>
      </c>
      <c r="T740" s="12" t="b">
        <f t="shared" si="288"/>
        <v>0</v>
      </c>
    </row>
    <row r="741" spans="1:20">
      <c r="A741" s="5" t="s">
        <v>577</v>
      </c>
      <c r="B741" t="s">
        <v>439</v>
      </c>
      <c r="C741" s="2" t="s">
        <v>96</v>
      </c>
      <c r="D741" s="3">
        <v>44332.791666666701</v>
      </c>
      <c r="E741" t="s">
        <v>47</v>
      </c>
      <c r="F741" t="s">
        <v>34</v>
      </c>
      <c r="G741" t="s">
        <v>38</v>
      </c>
      <c r="H741" t="s">
        <v>35</v>
      </c>
      <c r="I741">
        <v>0</v>
      </c>
      <c r="J741" s="9">
        <v>1</v>
      </c>
      <c r="K741">
        <f t="shared" si="280"/>
        <v>1</v>
      </c>
      <c r="L741" t="str">
        <f t="shared" si="279"/>
        <v>Away Win</v>
      </c>
      <c r="M741">
        <f t="shared" si="281"/>
        <v>0</v>
      </c>
      <c r="N741">
        <f t="shared" si="282"/>
        <v>1</v>
      </c>
      <c r="O741" s="12" t="b">
        <f t="shared" si="283"/>
        <v>0</v>
      </c>
      <c r="P741" s="12" t="str">
        <f t="shared" si="284"/>
        <v>Everton Lose</v>
      </c>
      <c r="Q741" s="12" t="b">
        <f t="shared" si="285"/>
        <v>0</v>
      </c>
      <c r="R741" s="12" t="b">
        <f t="shared" si="286"/>
        <v>0</v>
      </c>
      <c r="S741" s="12" t="str">
        <f t="shared" si="287"/>
        <v>Sheffield Utd Win</v>
      </c>
      <c r="T741" s="12" t="b">
        <f t="shared" si="288"/>
        <v>0</v>
      </c>
    </row>
    <row r="742" spans="1:20">
      <c r="A742" s="5" t="s">
        <v>577</v>
      </c>
      <c r="B742" t="s">
        <v>440</v>
      </c>
      <c r="C742" s="2" t="s">
        <v>101</v>
      </c>
      <c r="D742" s="3">
        <v>44334.75</v>
      </c>
      <c r="E742" t="s">
        <v>52</v>
      </c>
      <c r="F742" t="s">
        <v>53</v>
      </c>
      <c r="G742" t="s">
        <v>9</v>
      </c>
      <c r="H742" t="s">
        <v>84</v>
      </c>
      <c r="I742">
        <v>1</v>
      </c>
      <c r="J742" s="9">
        <v>1</v>
      </c>
      <c r="K742">
        <f t="shared" si="280"/>
        <v>2</v>
      </c>
      <c r="L742" t="str">
        <f t="shared" si="279"/>
        <v>Draw</v>
      </c>
      <c r="M742">
        <f t="shared" si="281"/>
        <v>0</v>
      </c>
      <c r="N742">
        <f t="shared" si="282"/>
        <v>0</v>
      </c>
      <c r="O742" s="12" t="b">
        <f t="shared" si="283"/>
        <v>0</v>
      </c>
      <c r="P742" s="12" t="b">
        <f t="shared" si="284"/>
        <v>0</v>
      </c>
      <c r="Q742" s="12" t="str">
        <f t="shared" si="285"/>
        <v>Man Utd Draw</v>
      </c>
      <c r="R742" s="12" t="str">
        <f t="shared" si="286"/>
        <v>Fulham Draw</v>
      </c>
      <c r="S742" s="12" t="b">
        <f t="shared" si="287"/>
        <v>0</v>
      </c>
      <c r="T742" s="12" t="b">
        <f t="shared" si="288"/>
        <v>0</v>
      </c>
    </row>
    <row r="743" spans="1:20">
      <c r="A743" s="5" t="s">
        <v>577</v>
      </c>
      <c r="B743" t="s">
        <v>441</v>
      </c>
      <c r="C743" s="2" t="s">
        <v>101</v>
      </c>
      <c r="D743" s="3">
        <v>44334.75</v>
      </c>
      <c r="E743" t="s">
        <v>58</v>
      </c>
      <c r="F743" t="s">
        <v>15</v>
      </c>
      <c r="G743" t="s">
        <v>20</v>
      </c>
      <c r="H743" t="s">
        <v>26</v>
      </c>
      <c r="I743">
        <v>0</v>
      </c>
      <c r="J743" s="9">
        <v>2</v>
      </c>
      <c r="K743">
        <f t="shared" si="280"/>
        <v>2</v>
      </c>
      <c r="L743" t="str">
        <f t="shared" si="279"/>
        <v>Away Win</v>
      </c>
      <c r="M743">
        <f t="shared" si="281"/>
        <v>0</v>
      </c>
      <c r="N743">
        <f t="shared" si="282"/>
        <v>1</v>
      </c>
      <c r="O743" s="12" t="b">
        <f t="shared" si="283"/>
        <v>0</v>
      </c>
      <c r="P743" s="12" t="str">
        <f t="shared" si="284"/>
        <v>Southampton Lose</v>
      </c>
      <c r="Q743" s="12" t="b">
        <f t="shared" si="285"/>
        <v>0</v>
      </c>
      <c r="R743" s="12" t="b">
        <f t="shared" si="286"/>
        <v>0</v>
      </c>
      <c r="S743" s="12" t="str">
        <f t="shared" si="287"/>
        <v>Leeds Win</v>
      </c>
      <c r="T743" s="12" t="b">
        <f t="shared" si="288"/>
        <v>0</v>
      </c>
    </row>
    <row r="744" spans="1:20">
      <c r="A744" s="5" t="s">
        <v>577</v>
      </c>
      <c r="B744" t="s">
        <v>442</v>
      </c>
      <c r="C744" s="2" t="s">
        <v>101</v>
      </c>
      <c r="D744" s="3">
        <v>44334.791666666701</v>
      </c>
      <c r="E744" t="s">
        <v>41</v>
      </c>
      <c r="F744" t="s">
        <v>42</v>
      </c>
      <c r="G744" t="s">
        <v>73</v>
      </c>
      <c r="H744" t="s">
        <v>267</v>
      </c>
      <c r="I744">
        <v>3</v>
      </c>
      <c r="J744" s="9">
        <v>2</v>
      </c>
      <c r="K744">
        <f t="shared" si="280"/>
        <v>5</v>
      </c>
      <c r="L744" t="str">
        <f t="shared" si="279"/>
        <v>Home Win</v>
      </c>
      <c r="M744">
        <f t="shared" si="281"/>
        <v>1</v>
      </c>
      <c r="N744">
        <f t="shared" si="282"/>
        <v>0</v>
      </c>
      <c r="O744" s="12" t="str">
        <f t="shared" si="283"/>
        <v>Brighton Win</v>
      </c>
      <c r="P744" s="12" t="b">
        <f t="shared" si="284"/>
        <v>0</v>
      </c>
      <c r="Q744" s="12" t="b">
        <f t="shared" si="285"/>
        <v>0</v>
      </c>
      <c r="R744" s="12" t="b">
        <f t="shared" si="286"/>
        <v>0</v>
      </c>
      <c r="S744" s="12" t="b">
        <f t="shared" si="287"/>
        <v>0</v>
      </c>
      <c r="T744" s="12" t="str">
        <f t="shared" si="288"/>
        <v>Man City Lose</v>
      </c>
    </row>
    <row r="745" spans="1:20">
      <c r="A745" s="5" t="s">
        <v>577</v>
      </c>
      <c r="B745" t="s">
        <v>443</v>
      </c>
      <c r="C745" s="2" t="s">
        <v>101</v>
      </c>
      <c r="D745" s="3">
        <v>44334.84375</v>
      </c>
      <c r="E745" t="s">
        <v>63</v>
      </c>
      <c r="F745" t="s">
        <v>43</v>
      </c>
      <c r="G745" t="s">
        <v>30</v>
      </c>
      <c r="H745" t="s">
        <v>56</v>
      </c>
      <c r="I745">
        <v>2</v>
      </c>
      <c r="J745" s="9">
        <v>1</v>
      </c>
      <c r="K745">
        <f t="shared" si="280"/>
        <v>3</v>
      </c>
      <c r="L745" t="str">
        <f t="shared" si="279"/>
        <v>Home Win</v>
      </c>
      <c r="M745">
        <f t="shared" si="281"/>
        <v>1</v>
      </c>
      <c r="N745">
        <f t="shared" si="282"/>
        <v>0</v>
      </c>
      <c r="O745" s="12" t="str">
        <f t="shared" si="283"/>
        <v>Chelsea Win</v>
      </c>
      <c r="P745" s="12" t="b">
        <f t="shared" si="284"/>
        <v>0</v>
      </c>
      <c r="Q745" s="12" t="b">
        <f t="shared" si="285"/>
        <v>0</v>
      </c>
      <c r="R745" s="12" t="b">
        <f t="shared" si="286"/>
        <v>0</v>
      </c>
      <c r="S745" s="12" t="b">
        <f t="shared" si="287"/>
        <v>0</v>
      </c>
      <c r="T745" s="12" t="str">
        <f t="shared" si="288"/>
        <v>Leicester Lose</v>
      </c>
    </row>
    <row r="746" spans="1:20">
      <c r="A746" s="5" t="s">
        <v>577</v>
      </c>
      <c r="B746" t="s">
        <v>444</v>
      </c>
      <c r="C746" s="2" t="s">
        <v>101</v>
      </c>
      <c r="D746" s="3">
        <v>44335.75</v>
      </c>
      <c r="E746" t="s">
        <v>47</v>
      </c>
      <c r="F746" t="s">
        <v>34</v>
      </c>
      <c r="G746" t="s">
        <v>39</v>
      </c>
      <c r="H746" t="s">
        <v>16</v>
      </c>
      <c r="I746">
        <v>1</v>
      </c>
      <c r="J746" s="9">
        <v>0</v>
      </c>
      <c r="K746">
        <f t="shared" si="280"/>
        <v>1</v>
      </c>
      <c r="L746" t="str">
        <f t="shared" si="279"/>
        <v>Home Win</v>
      </c>
      <c r="M746">
        <f t="shared" si="281"/>
        <v>1</v>
      </c>
      <c r="N746">
        <f t="shared" si="282"/>
        <v>0</v>
      </c>
      <c r="O746" s="12" t="str">
        <f t="shared" si="283"/>
        <v>Everton Win</v>
      </c>
      <c r="P746" s="12" t="b">
        <f t="shared" si="284"/>
        <v>0</v>
      </c>
      <c r="Q746" s="12" t="b">
        <f t="shared" si="285"/>
        <v>0</v>
      </c>
      <c r="R746" s="12" t="b">
        <f t="shared" si="286"/>
        <v>0</v>
      </c>
      <c r="S746" s="12" t="b">
        <f t="shared" si="287"/>
        <v>0</v>
      </c>
      <c r="T746" s="12" t="str">
        <f t="shared" si="288"/>
        <v>Wolves Lose</v>
      </c>
    </row>
    <row r="747" spans="1:20">
      <c r="A747" s="5" t="s">
        <v>577</v>
      </c>
      <c r="B747" t="s">
        <v>445</v>
      </c>
      <c r="C747" s="2" t="s">
        <v>101</v>
      </c>
      <c r="D747" s="3">
        <v>44335.75</v>
      </c>
      <c r="E747" t="s">
        <v>61</v>
      </c>
      <c r="F747" t="s">
        <v>25</v>
      </c>
      <c r="G747" t="s">
        <v>38</v>
      </c>
      <c r="H747" t="s">
        <v>16</v>
      </c>
      <c r="I747">
        <v>1</v>
      </c>
      <c r="J747" s="9">
        <v>0</v>
      </c>
      <c r="K747">
        <f t="shared" si="280"/>
        <v>1</v>
      </c>
      <c r="L747" t="str">
        <f t="shared" si="279"/>
        <v>Home Win</v>
      </c>
      <c r="M747">
        <f t="shared" si="281"/>
        <v>1</v>
      </c>
      <c r="N747">
        <f t="shared" si="282"/>
        <v>0</v>
      </c>
      <c r="O747" s="12" t="str">
        <f t="shared" si="283"/>
        <v>Newcastle Win</v>
      </c>
      <c r="P747" s="12" t="b">
        <f t="shared" si="284"/>
        <v>0</v>
      </c>
      <c r="Q747" s="12" t="b">
        <f t="shared" si="285"/>
        <v>0</v>
      </c>
      <c r="R747" s="12" t="b">
        <f t="shared" si="286"/>
        <v>0</v>
      </c>
      <c r="S747" s="12" t="b">
        <f t="shared" si="287"/>
        <v>0</v>
      </c>
      <c r="T747" s="12" t="str">
        <f t="shared" si="288"/>
        <v>Sheffield Utd Lose</v>
      </c>
    </row>
    <row r="748" spans="1:20">
      <c r="A748" s="5" t="s">
        <v>577</v>
      </c>
      <c r="B748" t="s">
        <v>446</v>
      </c>
      <c r="C748" s="2" t="s">
        <v>101</v>
      </c>
      <c r="D748" s="3">
        <v>44335.75</v>
      </c>
      <c r="E748" t="s">
        <v>32</v>
      </c>
      <c r="F748" t="s">
        <v>33</v>
      </c>
      <c r="G748" t="s">
        <v>70</v>
      </c>
      <c r="H748" t="s">
        <v>77</v>
      </c>
      <c r="I748">
        <v>1</v>
      </c>
      <c r="J748" s="9">
        <v>2</v>
      </c>
      <c r="K748">
        <f t="shared" si="280"/>
        <v>3</v>
      </c>
      <c r="L748" t="str">
        <f t="shared" si="279"/>
        <v>Away Win</v>
      </c>
      <c r="M748">
        <f t="shared" si="281"/>
        <v>0</v>
      </c>
      <c r="N748">
        <f t="shared" si="282"/>
        <v>1</v>
      </c>
      <c r="O748" s="12" t="b">
        <f t="shared" si="283"/>
        <v>0</v>
      </c>
      <c r="P748" s="12" t="str">
        <f t="shared" si="284"/>
        <v>Spurs Lose</v>
      </c>
      <c r="Q748" s="12" t="b">
        <f t="shared" si="285"/>
        <v>0</v>
      </c>
      <c r="R748" s="12" t="b">
        <f t="shared" si="286"/>
        <v>0</v>
      </c>
      <c r="S748" s="12" t="str">
        <f t="shared" si="287"/>
        <v>Aston Villa Win</v>
      </c>
      <c r="T748" s="12" t="b">
        <f t="shared" si="288"/>
        <v>0</v>
      </c>
    </row>
    <row r="749" spans="1:20">
      <c r="A749" s="5" t="s">
        <v>577</v>
      </c>
      <c r="B749" t="s">
        <v>447</v>
      </c>
      <c r="C749" s="2" t="s">
        <v>101</v>
      </c>
      <c r="D749" s="3">
        <v>44335.791666666701</v>
      </c>
      <c r="E749" t="s">
        <v>13</v>
      </c>
      <c r="F749" t="s">
        <v>14</v>
      </c>
      <c r="G749" t="s">
        <v>10</v>
      </c>
      <c r="H749" t="s">
        <v>44</v>
      </c>
      <c r="I749">
        <v>1</v>
      </c>
      <c r="J749" s="9">
        <v>3</v>
      </c>
      <c r="K749">
        <f t="shared" si="280"/>
        <v>4</v>
      </c>
      <c r="L749" t="str">
        <f t="shared" si="279"/>
        <v>Away Win</v>
      </c>
      <c r="M749">
        <f t="shared" si="281"/>
        <v>0</v>
      </c>
      <c r="N749">
        <f t="shared" si="282"/>
        <v>1</v>
      </c>
      <c r="O749" s="12" t="b">
        <f t="shared" si="283"/>
        <v>0</v>
      </c>
      <c r="P749" s="12" t="str">
        <f t="shared" si="284"/>
        <v>Crystal Palace Lose</v>
      </c>
      <c r="Q749" s="12" t="b">
        <f t="shared" si="285"/>
        <v>0</v>
      </c>
      <c r="R749" s="12" t="b">
        <f t="shared" si="286"/>
        <v>0</v>
      </c>
      <c r="S749" s="12" t="str">
        <f t="shared" si="287"/>
        <v>Arsenal Win</v>
      </c>
      <c r="T749" s="12" t="b">
        <f t="shared" si="288"/>
        <v>0</v>
      </c>
    </row>
    <row r="750" spans="1:20">
      <c r="A750" s="5" t="s">
        <v>577</v>
      </c>
      <c r="B750" t="s">
        <v>448</v>
      </c>
      <c r="C750" s="2" t="s">
        <v>101</v>
      </c>
      <c r="D750" s="3">
        <v>44335.84375</v>
      </c>
      <c r="E750" t="s">
        <v>81</v>
      </c>
      <c r="F750" t="s">
        <v>66</v>
      </c>
      <c r="G750" t="s">
        <v>19</v>
      </c>
      <c r="H750" t="s">
        <v>11</v>
      </c>
      <c r="I750">
        <v>0</v>
      </c>
      <c r="J750" s="9">
        <v>3</v>
      </c>
      <c r="K750">
        <f t="shared" si="280"/>
        <v>3</v>
      </c>
      <c r="L750" t="str">
        <f t="shared" si="279"/>
        <v>Away Win</v>
      </c>
      <c r="M750">
        <f t="shared" si="281"/>
        <v>0</v>
      </c>
      <c r="N750">
        <f t="shared" si="282"/>
        <v>1</v>
      </c>
      <c r="O750" s="12" t="b">
        <f t="shared" si="283"/>
        <v>0</v>
      </c>
      <c r="P750" s="12" t="str">
        <f t="shared" si="284"/>
        <v>Burnley Lose</v>
      </c>
      <c r="Q750" s="12" t="b">
        <f t="shared" si="285"/>
        <v>0</v>
      </c>
      <c r="R750" s="12" t="b">
        <f t="shared" si="286"/>
        <v>0</v>
      </c>
      <c r="S750" s="12" t="str">
        <f t="shared" si="287"/>
        <v>Liverpool Win</v>
      </c>
      <c r="T750" s="12" t="b">
        <f t="shared" si="288"/>
        <v>0</v>
      </c>
    </row>
    <row r="751" spans="1:20">
      <c r="A751" s="5" t="s">
        <v>577</v>
      </c>
      <c r="B751" t="s">
        <v>449</v>
      </c>
      <c r="C751" s="2" t="s">
        <v>101</v>
      </c>
      <c r="D751" s="3">
        <v>44335.84375</v>
      </c>
      <c r="E751" t="s">
        <v>28</v>
      </c>
      <c r="F751" t="s">
        <v>29</v>
      </c>
      <c r="G751" t="s">
        <v>24</v>
      </c>
      <c r="H751" t="s">
        <v>44</v>
      </c>
      <c r="I751">
        <v>1</v>
      </c>
      <c r="J751" s="9">
        <v>3</v>
      </c>
      <c r="K751">
        <f t="shared" si="280"/>
        <v>4</v>
      </c>
      <c r="L751" t="str">
        <f t="shared" si="279"/>
        <v>Away Win</v>
      </c>
      <c r="M751">
        <f t="shared" si="281"/>
        <v>0</v>
      </c>
      <c r="N751">
        <f t="shared" si="282"/>
        <v>1</v>
      </c>
      <c r="O751" s="12" t="b">
        <f t="shared" si="283"/>
        <v>0</v>
      </c>
      <c r="P751" s="12" t="str">
        <f t="shared" si="284"/>
        <v>West Brom Lose</v>
      </c>
      <c r="Q751" s="12" t="b">
        <f t="shared" si="285"/>
        <v>0</v>
      </c>
      <c r="R751" s="12" t="b">
        <f t="shared" si="286"/>
        <v>0</v>
      </c>
      <c r="S751" s="12" t="str">
        <f t="shared" si="287"/>
        <v>West Ham Win</v>
      </c>
      <c r="T751" s="12" t="b">
        <f t="shared" si="288"/>
        <v>0</v>
      </c>
    </row>
    <row r="752" spans="1:20">
      <c r="A752" s="5" t="s">
        <v>577</v>
      </c>
      <c r="B752" t="s">
        <v>450</v>
      </c>
      <c r="C752" s="2" t="s">
        <v>95</v>
      </c>
      <c r="D752" s="3">
        <v>44339.666666666701</v>
      </c>
      <c r="E752" t="s">
        <v>55</v>
      </c>
      <c r="F752" t="s">
        <v>10</v>
      </c>
      <c r="G752" t="s">
        <v>42</v>
      </c>
      <c r="H752" t="s">
        <v>98</v>
      </c>
      <c r="I752">
        <v>2</v>
      </c>
      <c r="J752" s="9">
        <v>0</v>
      </c>
      <c r="K752">
        <f t="shared" si="280"/>
        <v>2</v>
      </c>
      <c r="L752" t="str">
        <f t="shared" si="279"/>
        <v>Home Win</v>
      </c>
      <c r="M752">
        <f t="shared" si="281"/>
        <v>1</v>
      </c>
      <c r="N752">
        <f t="shared" si="282"/>
        <v>0</v>
      </c>
      <c r="O752" s="12" t="str">
        <f t="shared" si="283"/>
        <v>Arsenal Win</v>
      </c>
      <c r="P752" s="12" t="b">
        <f t="shared" si="284"/>
        <v>0</v>
      </c>
      <c r="Q752" s="12" t="b">
        <f t="shared" si="285"/>
        <v>0</v>
      </c>
      <c r="R752" s="12" t="b">
        <f t="shared" si="286"/>
        <v>0</v>
      </c>
      <c r="S752" s="12" t="b">
        <f t="shared" si="287"/>
        <v>0</v>
      </c>
      <c r="T752" s="12" t="str">
        <f t="shared" si="288"/>
        <v>Brighton Lose</v>
      </c>
    </row>
    <row r="753" spans="1:20">
      <c r="A753" s="5" t="s">
        <v>577</v>
      </c>
      <c r="B753" t="s">
        <v>451</v>
      </c>
      <c r="C753" s="2" t="s">
        <v>95</v>
      </c>
      <c r="D753" s="3">
        <v>44339.666666666701</v>
      </c>
      <c r="E753" t="s">
        <v>69</v>
      </c>
      <c r="F753" t="s">
        <v>70</v>
      </c>
      <c r="G753" t="s">
        <v>43</v>
      </c>
      <c r="H753" t="s">
        <v>56</v>
      </c>
      <c r="I753">
        <v>2</v>
      </c>
      <c r="J753" s="9">
        <v>1</v>
      </c>
      <c r="K753">
        <f t="shared" si="280"/>
        <v>3</v>
      </c>
      <c r="L753" t="str">
        <f t="shared" si="279"/>
        <v>Home Win</v>
      </c>
      <c r="M753">
        <f t="shared" si="281"/>
        <v>1</v>
      </c>
      <c r="N753">
        <f t="shared" si="282"/>
        <v>0</v>
      </c>
      <c r="O753" s="12" t="str">
        <f t="shared" si="283"/>
        <v>Aston Villa Win</v>
      </c>
      <c r="P753" s="12" t="b">
        <f t="shared" si="284"/>
        <v>0</v>
      </c>
      <c r="Q753" s="12" t="b">
        <f t="shared" si="285"/>
        <v>0</v>
      </c>
      <c r="R753" s="12" t="b">
        <f t="shared" si="286"/>
        <v>0</v>
      </c>
      <c r="S753" s="12" t="b">
        <f t="shared" si="287"/>
        <v>0</v>
      </c>
      <c r="T753" s="12" t="str">
        <f t="shared" si="288"/>
        <v>Chelsea Lose</v>
      </c>
    </row>
    <row r="754" spans="1:20">
      <c r="A754" s="5" t="s">
        <v>577</v>
      </c>
      <c r="B754" t="s">
        <v>452</v>
      </c>
      <c r="C754" s="2" t="s">
        <v>95</v>
      </c>
      <c r="D754" s="3">
        <v>44339.666666666701</v>
      </c>
      <c r="E754" t="s">
        <v>8</v>
      </c>
      <c r="F754" t="s">
        <v>9</v>
      </c>
      <c r="G754" t="s">
        <v>25</v>
      </c>
      <c r="H754" t="s">
        <v>26</v>
      </c>
      <c r="I754">
        <v>0</v>
      </c>
      <c r="J754" s="9">
        <v>2</v>
      </c>
      <c r="K754">
        <f t="shared" si="280"/>
        <v>2</v>
      </c>
      <c r="L754" t="str">
        <f t="shared" si="279"/>
        <v>Away Win</v>
      </c>
      <c r="M754">
        <f t="shared" si="281"/>
        <v>0</v>
      </c>
      <c r="N754">
        <f t="shared" si="282"/>
        <v>1</v>
      </c>
      <c r="O754" s="12" t="b">
        <f t="shared" si="283"/>
        <v>0</v>
      </c>
      <c r="P754" s="12" t="str">
        <f t="shared" si="284"/>
        <v>Fulham Lose</v>
      </c>
      <c r="Q754" s="12" t="b">
        <f t="shared" si="285"/>
        <v>0</v>
      </c>
      <c r="R754" s="12" t="b">
        <f t="shared" si="286"/>
        <v>0</v>
      </c>
      <c r="S754" s="12" t="str">
        <f t="shared" si="287"/>
        <v>Newcastle Win</v>
      </c>
      <c r="T754" s="12" t="b">
        <f t="shared" si="288"/>
        <v>0</v>
      </c>
    </row>
    <row r="755" spans="1:20">
      <c r="A755" s="5" t="s">
        <v>577</v>
      </c>
      <c r="B755" t="s">
        <v>453</v>
      </c>
      <c r="C755" s="2" t="s">
        <v>95</v>
      </c>
      <c r="D755" s="3">
        <v>44339.666666666701</v>
      </c>
      <c r="E755" t="s">
        <v>50</v>
      </c>
      <c r="F755" t="s">
        <v>20</v>
      </c>
      <c r="G755" t="s">
        <v>29</v>
      </c>
      <c r="H755" t="s">
        <v>91</v>
      </c>
      <c r="I755">
        <v>3</v>
      </c>
      <c r="J755" s="9">
        <v>1</v>
      </c>
      <c r="K755">
        <f t="shared" si="280"/>
        <v>4</v>
      </c>
      <c r="L755" t="str">
        <f t="shared" si="279"/>
        <v>Home Win</v>
      </c>
      <c r="M755">
        <f t="shared" si="281"/>
        <v>1</v>
      </c>
      <c r="N755">
        <f t="shared" si="282"/>
        <v>0</v>
      </c>
      <c r="O755" s="12" t="str">
        <f t="shared" si="283"/>
        <v>Leeds Win</v>
      </c>
      <c r="P755" s="12" t="b">
        <f t="shared" si="284"/>
        <v>0</v>
      </c>
      <c r="Q755" s="12" t="b">
        <f t="shared" si="285"/>
        <v>0</v>
      </c>
      <c r="R755" s="12" t="b">
        <f t="shared" si="286"/>
        <v>0</v>
      </c>
      <c r="S755" s="12" t="b">
        <f t="shared" si="287"/>
        <v>0</v>
      </c>
      <c r="T755" s="12" t="str">
        <f t="shared" si="288"/>
        <v>West Brom Lose</v>
      </c>
    </row>
    <row r="756" spans="1:20">
      <c r="A756" s="5" t="s">
        <v>577</v>
      </c>
      <c r="B756" t="s">
        <v>454</v>
      </c>
      <c r="C756" s="2" t="s">
        <v>95</v>
      </c>
      <c r="D756" s="3">
        <v>44339.666666666701</v>
      </c>
      <c r="E756" t="s">
        <v>65</v>
      </c>
      <c r="F756" t="s">
        <v>30</v>
      </c>
      <c r="G756" t="s">
        <v>33</v>
      </c>
      <c r="H756" t="s">
        <v>417</v>
      </c>
      <c r="I756">
        <v>2</v>
      </c>
      <c r="J756" s="9">
        <v>4</v>
      </c>
      <c r="K756">
        <f t="shared" si="280"/>
        <v>6</v>
      </c>
      <c r="L756" t="str">
        <f t="shared" si="279"/>
        <v>Away Win</v>
      </c>
      <c r="M756">
        <f t="shared" si="281"/>
        <v>0</v>
      </c>
      <c r="N756">
        <f t="shared" si="282"/>
        <v>1</v>
      </c>
      <c r="O756" s="12" t="b">
        <f t="shared" si="283"/>
        <v>0</v>
      </c>
      <c r="P756" s="12" t="str">
        <f t="shared" si="284"/>
        <v>Leicester Lose</v>
      </c>
      <c r="Q756" s="12" t="b">
        <f t="shared" si="285"/>
        <v>0</v>
      </c>
      <c r="R756" s="12" t="b">
        <f t="shared" si="286"/>
        <v>0</v>
      </c>
      <c r="S756" s="12" t="str">
        <f t="shared" si="287"/>
        <v>Spurs Win</v>
      </c>
      <c r="T756" s="12" t="b">
        <f t="shared" si="288"/>
        <v>0</v>
      </c>
    </row>
    <row r="757" spans="1:20">
      <c r="A757" s="5" t="s">
        <v>577</v>
      </c>
      <c r="B757" t="s">
        <v>455</v>
      </c>
      <c r="C757" s="2" t="s">
        <v>95</v>
      </c>
      <c r="D757" s="3">
        <v>44339.666666666701</v>
      </c>
      <c r="E757" t="s">
        <v>18</v>
      </c>
      <c r="F757" t="s">
        <v>19</v>
      </c>
      <c r="G757" t="s">
        <v>14</v>
      </c>
      <c r="H757" t="s">
        <v>98</v>
      </c>
      <c r="I757">
        <v>2</v>
      </c>
      <c r="J757" s="9">
        <v>0</v>
      </c>
      <c r="K757">
        <f t="shared" si="280"/>
        <v>2</v>
      </c>
      <c r="L757" t="str">
        <f t="shared" si="279"/>
        <v>Home Win</v>
      </c>
      <c r="M757">
        <f t="shared" si="281"/>
        <v>1</v>
      </c>
      <c r="N757">
        <f t="shared" si="282"/>
        <v>0</v>
      </c>
      <c r="O757" s="12" t="str">
        <f t="shared" si="283"/>
        <v>Liverpool Win</v>
      </c>
      <c r="P757" s="12" t="b">
        <f t="shared" si="284"/>
        <v>0</v>
      </c>
      <c r="Q757" s="12" t="b">
        <f t="shared" si="285"/>
        <v>0</v>
      </c>
      <c r="R757" s="12" t="b">
        <f t="shared" si="286"/>
        <v>0</v>
      </c>
      <c r="S757" s="12" t="b">
        <f t="shared" si="287"/>
        <v>0</v>
      </c>
      <c r="T757" s="12" t="str">
        <f t="shared" si="288"/>
        <v>Crystal Palace Lose</v>
      </c>
    </row>
    <row r="758" spans="1:20">
      <c r="A758" s="5" t="s">
        <v>577</v>
      </c>
      <c r="B758" t="s">
        <v>456</v>
      </c>
      <c r="C758" s="2" t="s">
        <v>95</v>
      </c>
      <c r="D758" s="3">
        <v>44339.666666666701</v>
      </c>
      <c r="E758" t="s">
        <v>86</v>
      </c>
      <c r="F758" t="s">
        <v>73</v>
      </c>
      <c r="G758" t="s">
        <v>34</v>
      </c>
      <c r="H758" t="s">
        <v>164</v>
      </c>
      <c r="I758">
        <v>5</v>
      </c>
      <c r="J758" s="9">
        <v>0</v>
      </c>
      <c r="K758">
        <f t="shared" si="280"/>
        <v>5</v>
      </c>
      <c r="L758" t="str">
        <f t="shared" si="279"/>
        <v>Home Win</v>
      </c>
      <c r="M758">
        <f t="shared" si="281"/>
        <v>1</v>
      </c>
      <c r="N758">
        <f t="shared" si="282"/>
        <v>0</v>
      </c>
      <c r="O758" s="12" t="str">
        <f t="shared" si="283"/>
        <v>Man City Win</v>
      </c>
      <c r="P758" s="12" t="b">
        <f t="shared" si="284"/>
        <v>0</v>
      </c>
      <c r="Q758" s="12" t="b">
        <f t="shared" si="285"/>
        <v>0</v>
      </c>
      <c r="R758" s="12" t="b">
        <f t="shared" si="286"/>
        <v>0</v>
      </c>
      <c r="S758" s="12" t="b">
        <f t="shared" si="287"/>
        <v>0</v>
      </c>
      <c r="T758" s="12" t="str">
        <f t="shared" si="288"/>
        <v>Everton Lose</v>
      </c>
    </row>
    <row r="759" spans="1:20">
      <c r="A759" s="5" t="s">
        <v>577</v>
      </c>
      <c r="B759" t="s">
        <v>457</v>
      </c>
      <c r="C759" s="2" t="s">
        <v>95</v>
      </c>
      <c r="D759" s="3">
        <v>44339.666666666701</v>
      </c>
      <c r="E759" t="s">
        <v>37</v>
      </c>
      <c r="F759" t="s">
        <v>38</v>
      </c>
      <c r="G759" t="s">
        <v>66</v>
      </c>
      <c r="H759" t="s">
        <v>16</v>
      </c>
      <c r="I759">
        <v>1</v>
      </c>
      <c r="J759" s="9">
        <v>0</v>
      </c>
      <c r="K759">
        <f t="shared" si="280"/>
        <v>1</v>
      </c>
      <c r="L759" t="str">
        <f t="shared" si="279"/>
        <v>Home Win</v>
      </c>
      <c r="M759">
        <f t="shared" si="281"/>
        <v>1</v>
      </c>
      <c r="N759">
        <f t="shared" si="282"/>
        <v>0</v>
      </c>
      <c r="O759" s="12" t="str">
        <f t="shared" si="283"/>
        <v>Sheffield Utd Win</v>
      </c>
      <c r="P759" s="12" t="b">
        <f t="shared" si="284"/>
        <v>0</v>
      </c>
      <c r="Q759" s="12" t="b">
        <f t="shared" si="285"/>
        <v>0</v>
      </c>
      <c r="R759" s="12" t="b">
        <f t="shared" si="286"/>
        <v>0</v>
      </c>
      <c r="S759" s="12" t="b">
        <f t="shared" si="287"/>
        <v>0</v>
      </c>
      <c r="T759" s="12" t="str">
        <f t="shared" si="288"/>
        <v>Burnley Lose</v>
      </c>
    </row>
    <row r="760" spans="1:20">
      <c r="A760" s="5" t="s">
        <v>577</v>
      </c>
      <c r="B760" t="s">
        <v>458</v>
      </c>
      <c r="C760" s="2" t="s">
        <v>95</v>
      </c>
      <c r="D760" s="3">
        <v>44339.666666666701</v>
      </c>
      <c r="E760" t="s">
        <v>23</v>
      </c>
      <c r="F760" t="s">
        <v>24</v>
      </c>
      <c r="G760" t="s">
        <v>15</v>
      </c>
      <c r="H760" t="s">
        <v>158</v>
      </c>
      <c r="I760">
        <v>3</v>
      </c>
      <c r="J760" s="9">
        <v>0</v>
      </c>
      <c r="K760">
        <f t="shared" si="280"/>
        <v>3</v>
      </c>
      <c r="L760" t="str">
        <f t="shared" si="279"/>
        <v>Home Win</v>
      </c>
      <c r="M760">
        <f t="shared" si="281"/>
        <v>1</v>
      </c>
      <c r="N760">
        <f t="shared" si="282"/>
        <v>0</v>
      </c>
      <c r="O760" s="12" t="str">
        <f t="shared" si="283"/>
        <v>West Ham Win</v>
      </c>
      <c r="P760" s="12" t="b">
        <f t="shared" si="284"/>
        <v>0</v>
      </c>
      <c r="Q760" s="12" t="b">
        <f t="shared" si="285"/>
        <v>0</v>
      </c>
      <c r="R760" s="12" t="b">
        <f t="shared" si="286"/>
        <v>0</v>
      </c>
      <c r="S760" s="12" t="b">
        <f t="shared" si="287"/>
        <v>0</v>
      </c>
      <c r="T760" s="12" t="str">
        <f t="shared" si="288"/>
        <v>Southampton Lose</v>
      </c>
    </row>
    <row r="761" spans="1:20">
      <c r="A761" s="5" t="s">
        <v>577</v>
      </c>
      <c r="B761" t="s">
        <v>459</v>
      </c>
      <c r="C761" s="2" t="s">
        <v>95</v>
      </c>
      <c r="D761" s="3">
        <v>44339.666666666701</v>
      </c>
      <c r="E761" t="s">
        <v>72</v>
      </c>
      <c r="F761" t="s">
        <v>39</v>
      </c>
      <c r="G761" t="s">
        <v>53</v>
      </c>
      <c r="H761" t="s">
        <v>77</v>
      </c>
      <c r="I761">
        <v>1</v>
      </c>
      <c r="J761" s="9">
        <v>2</v>
      </c>
      <c r="K761">
        <f t="shared" si="280"/>
        <v>3</v>
      </c>
      <c r="L761" t="str">
        <f t="shared" si="279"/>
        <v>Away Win</v>
      </c>
      <c r="M761">
        <f t="shared" si="281"/>
        <v>0</v>
      </c>
      <c r="N761">
        <f t="shared" si="282"/>
        <v>1</v>
      </c>
      <c r="O761" s="12" t="b">
        <f t="shared" si="283"/>
        <v>0</v>
      </c>
      <c r="P761" s="12" t="str">
        <f t="shared" si="284"/>
        <v>Wolves Lose</v>
      </c>
      <c r="Q761" s="12" t="b">
        <f t="shared" si="285"/>
        <v>0</v>
      </c>
      <c r="R761" s="12" t="b">
        <f t="shared" si="286"/>
        <v>0</v>
      </c>
      <c r="S761" s="12" t="str">
        <f t="shared" si="287"/>
        <v>Man Utd Win</v>
      </c>
      <c r="T761" s="12" t="b">
        <f t="shared" si="288"/>
        <v>0</v>
      </c>
    </row>
    <row r="762" spans="1:20">
      <c r="A762" s="22" t="s">
        <v>578</v>
      </c>
      <c r="B762" t="s">
        <v>7</v>
      </c>
      <c r="C762" s="2" t="s">
        <v>7</v>
      </c>
      <c r="D762" s="3">
        <v>44421.833333333336</v>
      </c>
      <c r="E762" t="s">
        <v>460</v>
      </c>
      <c r="F762" t="s">
        <v>461</v>
      </c>
      <c r="G762" t="s">
        <v>10</v>
      </c>
      <c r="H762" t="s">
        <v>98</v>
      </c>
      <c r="I762">
        <v>2</v>
      </c>
      <c r="J762" s="9">
        <v>0</v>
      </c>
      <c r="K762">
        <f t="shared" si="280"/>
        <v>2</v>
      </c>
      <c r="L762" t="str">
        <f t="shared" si="279"/>
        <v>Home Win</v>
      </c>
      <c r="M762">
        <f t="shared" si="281"/>
        <v>1</v>
      </c>
      <c r="N762">
        <f t="shared" si="282"/>
        <v>0</v>
      </c>
      <c r="O762" s="12" t="str">
        <f t="shared" si="283"/>
        <v>Brentford Win</v>
      </c>
      <c r="P762" s="12" t="b">
        <f t="shared" si="284"/>
        <v>0</v>
      </c>
      <c r="Q762" s="12" t="b">
        <f t="shared" si="285"/>
        <v>0</v>
      </c>
      <c r="R762" s="12" t="b">
        <f t="shared" si="286"/>
        <v>0</v>
      </c>
      <c r="S762" s="12" t="b">
        <f t="shared" si="287"/>
        <v>0</v>
      </c>
      <c r="T762" s="12" t="str">
        <f t="shared" si="288"/>
        <v>Arsenal Lose</v>
      </c>
    </row>
    <row r="763" spans="1:20">
      <c r="A763" s="22" t="s">
        <v>578</v>
      </c>
      <c r="B763" t="s">
        <v>46</v>
      </c>
      <c r="C763" s="2" t="s">
        <v>7</v>
      </c>
      <c r="D763" s="3">
        <v>44422.520833333336</v>
      </c>
      <c r="E763" t="s">
        <v>52</v>
      </c>
      <c r="F763" t="s">
        <v>53</v>
      </c>
      <c r="G763" t="s">
        <v>20</v>
      </c>
      <c r="H763" t="s">
        <v>462</v>
      </c>
      <c r="I763">
        <v>5</v>
      </c>
      <c r="J763" s="9">
        <v>1</v>
      </c>
      <c r="K763">
        <f t="shared" si="280"/>
        <v>6</v>
      </c>
      <c r="L763" t="str">
        <f t="shared" si="279"/>
        <v>Home Win</v>
      </c>
      <c r="M763">
        <f t="shared" si="281"/>
        <v>1</v>
      </c>
      <c r="N763">
        <f t="shared" si="282"/>
        <v>0</v>
      </c>
      <c r="O763" s="12" t="str">
        <f t="shared" si="283"/>
        <v>Man Utd Win</v>
      </c>
      <c r="P763" s="12" t="b">
        <f t="shared" si="284"/>
        <v>0</v>
      </c>
      <c r="Q763" s="12" t="b">
        <f t="shared" si="285"/>
        <v>0</v>
      </c>
      <c r="R763" s="12" t="b">
        <f t="shared" si="286"/>
        <v>0</v>
      </c>
      <c r="S763" s="12" t="b">
        <f t="shared" si="287"/>
        <v>0</v>
      </c>
      <c r="T763" s="12" t="str">
        <f t="shared" si="288"/>
        <v>Leeds Lose</v>
      </c>
    </row>
    <row r="764" spans="1:20">
      <c r="A764" s="22" t="s">
        <v>578</v>
      </c>
      <c r="B764" t="s">
        <v>12</v>
      </c>
      <c r="C764" s="2" t="s">
        <v>7</v>
      </c>
      <c r="D764" s="3">
        <v>44422.625</v>
      </c>
      <c r="E764" t="s">
        <v>81</v>
      </c>
      <c r="F764" t="s">
        <v>66</v>
      </c>
      <c r="G764" t="s">
        <v>42</v>
      </c>
      <c r="H764" t="s">
        <v>77</v>
      </c>
      <c r="I764">
        <v>1</v>
      </c>
      <c r="J764" s="9">
        <v>2</v>
      </c>
      <c r="K764">
        <f t="shared" si="280"/>
        <v>3</v>
      </c>
      <c r="L764" t="str">
        <f t="shared" si="279"/>
        <v>Away Win</v>
      </c>
      <c r="M764">
        <f t="shared" si="281"/>
        <v>0</v>
      </c>
      <c r="N764">
        <f t="shared" si="282"/>
        <v>1</v>
      </c>
      <c r="O764" s="12" t="b">
        <f t="shared" si="283"/>
        <v>0</v>
      </c>
      <c r="P764" s="12" t="str">
        <f t="shared" si="284"/>
        <v>Burnley Lose</v>
      </c>
      <c r="Q764" s="12" t="b">
        <f t="shared" si="285"/>
        <v>0</v>
      </c>
      <c r="R764" s="12" t="b">
        <f t="shared" si="286"/>
        <v>0</v>
      </c>
      <c r="S764" s="12" t="str">
        <f t="shared" si="287"/>
        <v>Brighton Win</v>
      </c>
      <c r="T764" s="12" t="b">
        <f t="shared" si="288"/>
        <v>0</v>
      </c>
    </row>
    <row r="765" spans="1:20">
      <c r="A765" s="22" t="s">
        <v>578</v>
      </c>
      <c r="B765" t="s">
        <v>6</v>
      </c>
      <c r="C765" s="2" t="s">
        <v>7</v>
      </c>
      <c r="D765" s="3">
        <v>44422.625</v>
      </c>
      <c r="E765" t="s">
        <v>63</v>
      </c>
      <c r="F765" t="s">
        <v>43</v>
      </c>
      <c r="G765" t="s">
        <v>14</v>
      </c>
      <c r="H765" t="s">
        <v>158</v>
      </c>
      <c r="I765">
        <v>3</v>
      </c>
      <c r="J765" s="9">
        <v>0</v>
      </c>
      <c r="K765">
        <f t="shared" si="280"/>
        <v>3</v>
      </c>
      <c r="L765" t="str">
        <f t="shared" si="279"/>
        <v>Home Win</v>
      </c>
      <c r="M765">
        <f t="shared" si="281"/>
        <v>1</v>
      </c>
      <c r="N765">
        <f t="shared" si="282"/>
        <v>0</v>
      </c>
      <c r="O765" s="12" t="str">
        <f t="shared" si="283"/>
        <v>Chelsea Win</v>
      </c>
      <c r="P765" s="12" t="b">
        <f t="shared" si="284"/>
        <v>0</v>
      </c>
      <c r="Q765" s="12" t="b">
        <f t="shared" si="285"/>
        <v>0</v>
      </c>
      <c r="R765" s="12" t="b">
        <f t="shared" si="286"/>
        <v>0</v>
      </c>
      <c r="S765" s="12" t="b">
        <f t="shared" si="287"/>
        <v>0</v>
      </c>
      <c r="T765" s="12" t="str">
        <f t="shared" si="288"/>
        <v>Crystal Palace Lose</v>
      </c>
    </row>
    <row r="766" spans="1:20">
      <c r="A766" s="22" t="s">
        <v>578</v>
      </c>
      <c r="B766" t="s">
        <v>17</v>
      </c>
      <c r="C766" s="2" t="s">
        <v>7</v>
      </c>
      <c r="D766" s="3">
        <v>44422.625</v>
      </c>
      <c r="E766" t="s">
        <v>47</v>
      </c>
      <c r="F766" t="s">
        <v>34</v>
      </c>
      <c r="G766" t="s">
        <v>15</v>
      </c>
      <c r="H766" t="s">
        <v>91</v>
      </c>
      <c r="I766">
        <v>3</v>
      </c>
      <c r="J766" s="9">
        <v>1</v>
      </c>
      <c r="K766">
        <f t="shared" si="280"/>
        <v>4</v>
      </c>
      <c r="L766" t="str">
        <f t="shared" si="279"/>
        <v>Home Win</v>
      </c>
      <c r="M766">
        <f t="shared" si="281"/>
        <v>1</v>
      </c>
      <c r="N766">
        <f t="shared" si="282"/>
        <v>0</v>
      </c>
      <c r="O766" s="12" t="str">
        <f t="shared" si="283"/>
        <v>Everton Win</v>
      </c>
      <c r="P766" s="12" t="b">
        <f t="shared" si="284"/>
        <v>0</v>
      </c>
      <c r="Q766" s="12" t="b">
        <f t="shared" si="285"/>
        <v>0</v>
      </c>
      <c r="R766" s="12" t="b">
        <f t="shared" si="286"/>
        <v>0</v>
      </c>
      <c r="S766" s="12" t="b">
        <f t="shared" si="287"/>
        <v>0</v>
      </c>
      <c r="T766" s="12" t="str">
        <f t="shared" si="288"/>
        <v>Southampton Lose</v>
      </c>
    </row>
    <row r="767" spans="1:20">
      <c r="A767" s="22" t="s">
        <v>578</v>
      </c>
      <c r="B767" t="s">
        <v>31</v>
      </c>
      <c r="C767" s="2" t="s">
        <v>7</v>
      </c>
      <c r="D767" s="3">
        <v>44422.625</v>
      </c>
      <c r="E767" t="s">
        <v>65</v>
      </c>
      <c r="F767" t="s">
        <v>30</v>
      </c>
      <c r="G767" t="s">
        <v>39</v>
      </c>
      <c r="H767" t="s">
        <v>16</v>
      </c>
      <c r="I767">
        <v>1</v>
      </c>
      <c r="J767" s="9">
        <v>0</v>
      </c>
      <c r="K767">
        <f t="shared" si="280"/>
        <v>1</v>
      </c>
      <c r="L767" t="str">
        <f t="shared" si="279"/>
        <v>Home Win</v>
      </c>
      <c r="M767">
        <f t="shared" si="281"/>
        <v>1</v>
      </c>
      <c r="N767">
        <f t="shared" si="282"/>
        <v>0</v>
      </c>
      <c r="O767" s="12" t="str">
        <f t="shared" si="283"/>
        <v>Leicester Win</v>
      </c>
      <c r="P767" s="12" t="b">
        <f t="shared" si="284"/>
        <v>0</v>
      </c>
      <c r="Q767" s="12" t="b">
        <f t="shared" si="285"/>
        <v>0</v>
      </c>
      <c r="R767" s="12" t="b">
        <f t="shared" si="286"/>
        <v>0</v>
      </c>
      <c r="S767" s="12" t="b">
        <f t="shared" si="287"/>
        <v>0</v>
      </c>
      <c r="T767" s="12" t="str">
        <f t="shared" si="288"/>
        <v>Wolves Lose</v>
      </c>
    </row>
    <row r="768" spans="1:20">
      <c r="A768" s="22" t="s">
        <v>578</v>
      </c>
      <c r="B768" t="s">
        <v>27</v>
      </c>
      <c r="C768" s="2" t="s">
        <v>7</v>
      </c>
      <c r="D768" s="3">
        <v>44422.625</v>
      </c>
      <c r="E768" t="s">
        <v>463</v>
      </c>
      <c r="F768" t="s">
        <v>464</v>
      </c>
      <c r="G768" t="s">
        <v>70</v>
      </c>
      <c r="H768" t="s">
        <v>267</v>
      </c>
      <c r="I768">
        <v>3</v>
      </c>
      <c r="J768" s="9">
        <v>2</v>
      </c>
      <c r="K768">
        <f t="shared" si="280"/>
        <v>5</v>
      </c>
      <c r="L768" t="str">
        <f t="shared" si="279"/>
        <v>Home Win</v>
      </c>
      <c r="M768">
        <f t="shared" si="281"/>
        <v>1</v>
      </c>
      <c r="N768">
        <f t="shared" si="282"/>
        <v>0</v>
      </c>
      <c r="O768" s="12" t="str">
        <f t="shared" si="283"/>
        <v>Watford Win</v>
      </c>
      <c r="P768" s="12" t="b">
        <f t="shared" si="284"/>
        <v>0</v>
      </c>
      <c r="Q768" s="12" t="b">
        <f t="shared" si="285"/>
        <v>0</v>
      </c>
      <c r="R768" s="12" t="b">
        <f t="shared" si="286"/>
        <v>0</v>
      </c>
      <c r="S768" s="12" t="b">
        <f t="shared" si="287"/>
        <v>0</v>
      </c>
      <c r="T768" s="12" t="str">
        <f t="shared" si="288"/>
        <v>Aston Villa Lose</v>
      </c>
    </row>
    <row r="769" spans="1:20">
      <c r="A769" s="22" t="s">
        <v>578</v>
      </c>
      <c r="B769" t="s">
        <v>22</v>
      </c>
      <c r="C769" s="2" t="s">
        <v>7</v>
      </c>
      <c r="D769" s="3">
        <v>44422.729166666664</v>
      </c>
      <c r="E769" t="s">
        <v>465</v>
      </c>
      <c r="F769" t="s">
        <v>466</v>
      </c>
      <c r="G769" t="s">
        <v>19</v>
      </c>
      <c r="H769" t="s">
        <v>11</v>
      </c>
      <c r="I769">
        <v>0</v>
      </c>
      <c r="J769" s="9">
        <v>3</v>
      </c>
      <c r="K769">
        <f t="shared" si="280"/>
        <v>3</v>
      </c>
      <c r="L769" t="str">
        <f t="shared" si="279"/>
        <v>Away Win</v>
      </c>
      <c r="M769">
        <f t="shared" si="281"/>
        <v>0</v>
      </c>
      <c r="N769">
        <f t="shared" si="282"/>
        <v>1</v>
      </c>
      <c r="O769" s="12" t="b">
        <f t="shared" si="283"/>
        <v>0</v>
      </c>
      <c r="P769" s="12" t="str">
        <f t="shared" si="284"/>
        <v>Norwich Lose</v>
      </c>
      <c r="Q769" s="12" t="b">
        <f t="shared" si="285"/>
        <v>0</v>
      </c>
      <c r="R769" s="12" t="b">
        <f t="shared" si="286"/>
        <v>0</v>
      </c>
      <c r="S769" s="12" t="str">
        <f t="shared" si="287"/>
        <v>Liverpool Win</v>
      </c>
      <c r="T769" s="12" t="b">
        <f t="shared" si="288"/>
        <v>0</v>
      </c>
    </row>
    <row r="770" spans="1:20">
      <c r="A770" s="22" t="s">
        <v>578</v>
      </c>
      <c r="B770" t="s">
        <v>40</v>
      </c>
      <c r="C770" s="2" t="s">
        <v>7</v>
      </c>
      <c r="D770" s="3">
        <v>44423.583333333336</v>
      </c>
      <c r="E770" t="s">
        <v>61</v>
      </c>
      <c r="F770" t="s">
        <v>25</v>
      </c>
      <c r="G770" t="s">
        <v>24</v>
      </c>
      <c r="H770" t="s">
        <v>417</v>
      </c>
      <c r="I770">
        <v>2</v>
      </c>
      <c r="J770" s="9">
        <v>4</v>
      </c>
      <c r="K770">
        <f t="shared" si="280"/>
        <v>6</v>
      </c>
      <c r="L770" t="str">
        <f t="shared" ref="L770:L833" si="289">IF(ISBLANK(H770),"Not Played",IF(I770&gt;J770,"Home Win",IF(I770&lt;J770,"Away Win",IF(I770=J770,"Draw"))))</f>
        <v>Away Win</v>
      </c>
      <c r="M770">
        <f t="shared" si="281"/>
        <v>0</v>
      </c>
      <c r="N770">
        <f t="shared" si="282"/>
        <v>1</v>
      </c>
      <c r="O770" s="12" t="b">
        <f t="shared" si="283"/>
        <v>0</v>
      </c>
      <c r="P770" s="12" t="str">
        <f t="shared" si="284"/>
        <v>Newcastle Lose</v>
      </c>
      <c r="Q770" s="12" t="b">
        <f t="shared" si="285"/>
        <v>0</v>
      </c>
      <c r="R770" s="12" t="b">
        <f t="shared" si="286"/>
        <v>0</v>
      </c>
      <c r="S770" s="12" t="str">
        <f t="shared" si="287"/>
        <v>West Ham Win</v>
      </c>
      <c r="T770" s="12" t="b">
        <f t="shared" si="288"/>
        <v>0</v>
      </c>
    </row>
    <row r="771" spans="1:20">
      <c r="A771" s="22" t="s">
        <v>578</v>
      </c>
      <c r="B771" t="s">
        <v>36</v>
      </c>
      <c r="C771" s="2" t="s">
        <v>7</v>
      </c>
      <c r="D771" s="3">
        <v>44423.6875</v>
      </c>
      <c r="E771" t="s">
        <v>32</v>
      </c>
      <c r="F771" t="s">
        <v>33</v>
      </c>
      <c r="G771" t="s">
        <v>73</v>
      </c>
      <c r="H771" t="s">
        <v>16</v>
      </c>
      <c r="I771">
        <v>1</v>
      </c>
      <c r="J771" s="9">
        <v>0</v>
      </c>
      <c r="K771">
        <f t="shared" ref="K771:K834" si="290">SUM(I771:J771)</f>
        <v>1</v>
      </c>
      <c r="L771" t="str">
        <f t="shared" si="289"/>
        <v>Home Win</v>
      </c>
      <c r="M771">
        <f t="shared" ref="M771:M834" si="291">COUNTIF(L771,"Home Win")</f>
        <v>1</v>
      </c>
      <c r="N771">
        <f t="shared" ref="N771:N834" si="292">COUNTIF(L771,"Away Win")</f>
        <v>0</v>
      </c>
      <c r="O771" s="12" t="str">
        <f t="shared" ref="O771:O834" si="293">IF(L771="Home Win",INDEX(F771:F2769,1) &amp; " Win")</f>
        <v>Spurs Win</v>
      </c>
      <c r="P771" s="12" t="b">
        <f t="shared" ref="P771:P834" si="294">IF(L771="Away Win",INDEX(F771:F2769,1) &amp; " Lose")</f>
        <v>0</v>
      </c>
      <c r="Q771" s="12" t="b">
        <f t="shared" ref="Q771:Q834" si="295">IF(L771="Draw",INDEX(F771:F2769,1) &amp; " Draw")</f>
        <v>0</v>
      </c>
      <c r="R771" s="12" t="b">
        <f t="shared" ref="R771:R834" si="296">IF(L771="Draw",INDEX(G771:G2769,1)&amp;" Draw")</f>
        <v>0</v>
      </c>
      <c r="S771" s="12" t="b">
        <f t="shared" ref="S771:S834" si="297">IF(L771="Away Win",INDEX(G771:G2769,1) &amp; " Win")</f>
        <v>0</v>
      </c>
      <c r="T771" s="12" t="str">
        <f t="shared" ref="T771:T834" si="298">IF(L771="Home Win",INDEX(G771:G2769,1)&amp;" Lose")</f>
        <v>Man City Lose</v>
      </c>
    </row>
    <row r="772" spans="1:20">
      <c r="A772" s="22" t="s">
        <v>578</v>
      </c>
      <c r="B772" t="s">
        <v>54</v>
      </c>
      <c r="C772" s="2" t="s">
        <v>46</v>
      </c>
      <c r="D772" s="3">
        <v>44429.520833333336</v>
      </c>
      <c r="E772" t="s">
        <v>18</v>
      </c>
      <c r="F772" t="s">
        <v>19</v>
      </c>
      <c r="G772" t="s">
        <v>66</v>
      </c>
      <c r="H772" t="s">
        <v>98</v>
      </c>
      <c r="I772">
        <v>2</v>
      </c>
      <c r="J772" s="9">
        <v>0</v>
      </c>
      <c r="K772">
        <f t="shared" si="290"/>
        <v>2</v>
      </c>
      <c r="L772" t="str">
        <f t="shared" si="289"/>
        <v>Home Win</v>
      </c>
      <c r="M772">
        <f t="shared" si="291"/>
        <v>1</v>
      </c>
      <c r="N772">
        <f t="shared" si="292"/>
        <v>0</v>
      </c>
      <c r="O772" s="12" t="str">
        <f t="shared" si="293"/>
        <v>Liverpool Win</v>
      </c>
      <c r="P772" s="12" t="b">
        <f t="shared" si="294"/>
        <v>0</v>
      </c>
      <c r="Q772" s="12" t="b">
        <f t="shared" si="295"/>
        <v>0</v>
      </c>
      <c r="R772" s="12" t="b">
        <f t="shared" si="296"/>
        <v>0</v>
      </c>
      <c r="S772" s="12" t="b">
        <f t="shared" si="297"/>
        <v>0</v>
      </c>
      <c r="T772" s="12" t="str">
        <f t="shared" si="298"/>
        <v>Burnley Lose</v>
      </c>
    </row>
    <row r="773" spans="1:20">
      <c r="A773" s="22" t="s">
        <v>578</v>
      </c>
      <c r="B773" t="s">
        <v>68</v>
      </c>
      <c r="C773" s="2" t="s">
        <v>46</v>
      </c>
      <c r="D773" s="3">
        <v>44429.625</v>
      </c>
      <c r="E773" t="s">
        <v>69</v>
      </c>
      <c r="F773" t="s">
        <v>70</v>
      </c>
      <c r="G773" t="s">
        <v>25</v>
      </c>
      <c r="H773" t="s">
        <v>98</v>
      </c>
      <c r="I773">
        <v>2</v>
      </c>
      <c r="J773" s="9">
        <v>0</v>
      </c>
      <c r="K773">
        <f t="shared" si="290"/>
        <v>2</v>
      </c>
      <c r="L773" t="str">
        <f t="shared" si="289"/>
        <v>Home Win</v>
      </c>
      <c r="M773">
        <f t="shared" si="291"/>
        <v>1</v>
      </c>
      <c r="N773">
        <f t="shared" si="292"/>
        <v>0</v>
      </c>
      <c r="O773" s="12" t="str">
        <f t="shared" si="293"/>
        <v>Aston Villa Win</v>
      </c>
      <c r="P773" s="12" t="b">
        <f t="shared" si="294"/>
        <v>0</v>
      </c>
      <c r="Q773" s="12" t="b">
        <f t="shared" si="295"/>
        <v>0</v>
      </c>
      <c r="R773" s="12" t="b">
        <f t="shared" si="296"/>
        <v>0</v>
      </c>
      <c r="S773" s="12" t="b">
        <f t="shared" si="297"/>
        <v>0</v>
      </c>
      <c r="T773" s="12" t="str">
        <f t="shared" si="298"/>
        <v>Newcastle Lose</v>
      </c>
    </row>
    <row r="774" spans="1:20">
      <c r="A774" s="22" t="s">
        <v>578</v>
      </c>
      <c r="B774" t="s">
        <v>62</v>
      </c>
      <c r="C774" s="2" t="s">
        <v>46</v>
      </c>
      <c r="D774" s="3">
        <v>44429.625</v>
      </c>
      <c r="E774" t="s">
        <v>13</v>
      </c>
      <c r="F774" t="s">
        <v>14</v>
      </c>
      <c r="G774" t="s">
        <v>461</v>
      </c>
      <c r="H774" t="s">
        <v>116</v>
      </c>
      <c r="I774">
        <v>0</v>
      </c>
      <c r="J774" s="9">
        <v>0</v>
      </c>
      <c r="K774">
        <f t="shared" si="290"/>
        <v>0</v>
      </c>
      <c r="L774" t="str">
        <f t="shared" si="289"/>
        <v>Draw</v>
      </c>
      <c r="M774">
        <f t="shared" si="291"/>
        <v>0</v>
      </c>
      <c r="N774">
        <f t="shared" si="292"/>
        <v>0</v>
      </c>
      <c r="O774" s="12" t="b">
        <f t="shared" si="293"/>
        <v>0</v>
      </c>
      <c r="P774" s="12" t="b">
        <f t="shared" si="294"/>
        <v>0</v>
      </c>
      <c r="Q774" s="12" t="str">
        <f t="shared" si="295"/>
        <v>Crystal Palace Draw</v>
      </c>
      <c r="R774" s="12" t="str">
        <f t="shared" si="296"/>
        <v>Brentford Draw</v>
      </c>
      <c r="S774" s="12" t="b">
        <f t="shared" si="297"/>
        <v>0</v>
      </c>
      <c r="T774" s="12" t="b">
        <f t="shared" si="298"/>
        <v>0</v>
      </c>
    </row>
    <row r="775" spans="1:20">
      <c r="A775" s="22" t="s">
        <v>578</v>
      </c>
      <c r="B775" t="s">
        <v>45</v>
      </c>
      <c r="C775" s="2" t="s">
        <v>46</v>
      </c>
      <c r="D775" s="3">
        <v>44429.625</v>
      </c>
      <c r="E775" t="s">
        <v>50</v>
      </c>
      <c r="F775" t="s">
        <v>20</v>
      </c>
      <c r="G775" t="s">
        <v>34</v>
      </c>
      <c r="H775" t="s">
        <v>106</v>
      </c>
      <c r="I775">
        <v>2</v>
      </c>
      <c r="J775" s="9">
        <v>2</v>
      </c>
      <c r="K775">
        <f t="shared" si="290"/>
        <v>4</v>
      </c>
      <c r="L775" t="str">
        <f t="shared" si="289"/>
        <v>Draw</v>
      </c>
      <c r="M775">
        <f t="shared" si="291"/>
        <v>0</v>
      </c>
      <c r="N775">
        <f t="shared" si="292"/>
        <v>0</v>
      </c>
      <c r="O775" s="12" t="b">
        <f t="shared" si="293"/>
        <v>0</v>
      </c>
      <c r="P775" s="12" t="b">
        <f t="shared" si="294"/>
        <v>0</v>
      </c>
      <c r="Q775" s="12" t="str">
        <f t="shared" si="295"/>
        <v>Leeds Draw</v>
      </c>
      <c r="R775" s="12" t="str">
        <f t="shared" si="296"/>
        <v>Everton Draw</v>
      </c>
      <c r="S775" s="12" t="b">
        <f t="shared" si="297"/>
        <v>0</v>
      </c>
      <c r="T775" s="12" t="b">
        <f t="shared" si="298"/>
        <v>0</v>
      </c>
    </row>
    <row r="776" spans="1:20">
      <c r="A776" s="22" t="s">
        <v>578</v>
      </c>
      <c r="B776" t="s">
        <v>49</v>
      </c>
      <c r="C776" s="2" t="s">
        <v>46</v>
      </c>
      <c r="D776" s="3">
        <v>44429.625</v>
      </c>
      <c r="E776" t="s">
        <v>86</v>
      </c>
      <c r="F776" t="s">
        <v>73</v>
      </c>
      <c r="G776" t="s">
        <v>466</v>
      </c>
      <c r="H776" t="s">
        <v>164</v>
      </c>
      <c r="I776">
        <v>5</v>
      </c>
      <c r="J776" s="9">
        <v>0</v>
      </c>
      <c r="K776">
        <f t="shared" si="290"/>
        <v>5</v>
      </c>
      <c r="L776" t="str">
        <f t="shared" si="289"/>
        <v>Home Win</v>
      </c>
      <c r="M776">
        <f t="shared" si="291"/>
        <v>1</v>
      </c>
      <c r="N776">
        <f t="shared" si="292"/>
        <v>0</v>
      </c>
      <c r="O776" s="12" t="str">
        <f t="shared" si="293"/>
        <v>Man City Win</v>
      </c>
      <c r="P776" s="12" t="b">
        <f t="shared" si="294"/>
        <v>0</v>
      </c>
      <c r="Q776" s="12" t="b">
        <f t="shared" si="295"/>
        <v>0</v>
      </c>
      <c r="R776" s="12" t="b">
        <f t="shared" si="296"/>
        <v>0</v>
      </c>
      <c r="S776" s="12" t="b">
        <f t="shared" si="297"/>
        <v>0</v>
      </c>
      <c r="T776" s="12" t="str">
        <f t="shared" si="298"/>
        <v>Norwich Lose</v>
      </c>
    </row>
    <row r="777" spans="1:20">
      <c r="A777" s="22" t="s">
        <v>578</v>
      </c>
      <c r="B777" t="s">
        <v>64</v>
      </c>
      <c r="C777" s="2" t="s">
        <v>46</v>
      </c>
      <c r="D777" s="3">
        <v>44429.729166666664</v>
      </c>
      <c r="E777" t="s">
        <v>41</v>
      </c>
      <c r="F777" t="s">
        <v>42</v>
      </c>
      <c r="G777" t="s">
        <v>464</v>
      </c>
      <c r="H777" t="s">
        <v>98</v>
      </c>
      <c r="I777">
        <v>2</v>
      </c>
      <c r="J777" s="9">
        <v>0</v>
      </c>
      <c r="K777">
        <f t="shared" si="290"/>
        <v>2</v>
      </c>
      <c r="L777" t="str">
        <f t="shared" si="289"/>
        <v>Home Win</v>
      </c>
      <c r="M777">
        <f t="shared" si="291"/>
        <v>1</v>
      </c>
      <c r="N777">
        <f t="shared" si="292"/>
        <v>0</v>
      </c>
      <c r="O777" s="12" t="str">
        <f t="shared" si="293"/>
        <v>Brighton Win</v>
      </c>
      <c r="P777" s="12" t="b">
        <f t="shared" si="294"/>
        <v>0</v>
      </c>
      <c r="Q777" s="12" t="b">
        <f t="shared" si="295"/>
        <v>0</v>
      </c>
      <c r="R777" s="12" t="b">
        <f t="shared" si="296"/>
        <v>0</v>
      </c>
      <c r="S777" s="12" t="b">
        <f t="shared" si="297"/>
        <v>0</v>
      </c>
      <c r="T777" s="12" t="str">
        <f t="shared" si="298"/>
        <v>Watford Lose</v>
      </c>
    </row>
    <row r="778" spans="1:20">
      <c r="A778" s="22" t="s">
        <v>578</v>
      </c>
      <c r="B778" t="s">
        <v>51</v>
      </c>
      <c r="C778" s="2" t="s">
        <v>46</v>
      </c>
      <c r="D778" s="3">
        <v>44430.583333333336</v>
      </c>
      <c r="E778" t="s">
        <v>58</v>
      </c>
      <c r="F778" t="s">
        <v>15</v>
      </c>
      <c r="G778" t="s">
        <v>53</v>
      </c>
      <c r="H778" t="s">
        <v>84</v>
      </c>
      <c r="I778">
        <v>1</v>
      </c>
      <c r="J778" s="9">
        <v>1</v>
      </c>
      <c r="K778">
        <f t="shared" si="290"/>
        <v>2</v>
      </c>
      <c r="L778" t="str">
        <f t="shared" si="289"/>
        <v>Draw</v>
      </c>
      <c r="M778">
        <f t="shared" si="291"/>
        <v>0</v>
      </c>
      <c r="N778">
        <f t="shared" si="292"/>
        <v>0</v>
      </c>
      <c r="O778" s="12" t="b">
        <f t="shared" si="293"/>
        <v>0</v>
      </c>
      <c r="P778" s="12" t="b">
        <f t="shared" si="294"/>
        <v>0</v>
      </c>
      <c r="Q778" s="12" t="str">
        <f t="shared" si="295"/>
        <v>Southampton Draw</v>
      </c>
      <c r="R778" s="12" t="str">
        <f t="shared" si="296"/>
        <v>Man Utd Draw</v>
      </c>
      <c r="S778" s="12" t="b">
        <f t="shared" si="297"/>
        <v>0</v>
      </c>
      <c r="T778" s="12" t="b">
        <f t="shared" si="298"/>
        <v>0</v>
      </c>
    </row>
    <row r="779" spans="1:20">
      <c r="A779" s="22" t="s">
        <v>578</v>
      </c>
      <c r="B779" t="s">
        <v>60</v>
      </c>
      <c r="C779" s="2" t="s">
        <v>46</v>
      </c>
      <c r="D779" s="3">
        <v>44430.583333333336</v>
      </c>
      <c r="E779" t="s">
        <v>72</v>
      </c>
      <c r="F779" t="s">
        <v>39</v>
      </c>
      <c r="G779" t="s">
        <v>33</v>
      </c>
      <c r="H779" t="s">
        <v>35</v>
      </c>
      <c r="I779">
        <v>0</v>
      </c>
      <c r="J779" s="9">
        <v>1</v>
      </c>
      <c r="K779">
        <f t="shared" si="290"/>
        <v>1</v>
      </c>
      <c r="L779" t="str">
        <f t="shared" si="289"/>
        <v>Away Win</v>
      </c>
      <c r="M779">
        <f t="shared" si="291"/>
        <v>0</v>
      </c>
      <c r="N779">
        <f t="shared" si="292"/>
        <v>1</v>
      </c>
      <c r="O779" s="12" t="b">
        <f t="shared" si="293"/>
        <v>0</v>
      </c>
      <c r="P779" s="12" t="str">
        <f t="shared" si="294"/>
        <v>Wolves Lose</v>
      </c>
      <c r="Q779" s="12" t="b">
        <f t="shared" si="295"/>
        <v>0</v>
      </c>
      <c r="R779" s="12" t="b">
        <f t="shared" si="296"/>
        <v>0</v>
      </c>
      <c r="S779" s="12" t="str">
        <f t="shared" si="297"/>
        <v>Spurs Win</v>
      </c>
      <c r="T779" s="12" t="b">
        <f t="shared" si="298"/>
        <v>0</v>
      </c>
    </row>
    <row r="780" spans="1:20">
      <c r="A780" s="22" t="s">
        <v>578</v>
      </c>
      <c r="B780" t="s">
        <v>57</v>
      </c>
      <c r="C780" s="2" t="s">
        <v>46</v>
      </c>
      <c r="D780" s="3">
        <v>44430.6875</v>
      </c>
      <c r="E780" t="s">
        <v>55</v>
      </c>
      <c r="F780" t="s">
        <v>10</v>
      </c>
      <c r="G780" t="s">
        <v>43</v>
      </c>
      <c r="H780" t="s">
        <v>26</v>
      </c>
      <c r="I780">
        <v>0</v>
      </c>
      <c r="J780" s="9">
        <v>2</v>
      </c>
      <c r="K780">
        <f t="shared" si="290"/>
        <v>2</v>
      </c>
      <c r="L780" t="str">
        <f t="shared" si="289"/>
        <v>Away Win</v>
      </c>
      <c r="M780">
        <f t="shared" si="291"/>
        <v>0</v>
      </c>
      <c r="N780">
        <f t="shared" si="292"/>
        <v>1</v>
      </c>
      <c r="O780" s="12" t="b">
        <f t="shared" si="293"/>
        <v>0</v>
      </c>
      <c r="P780" s="12" t="str">
        <f t="shared" si="294"/>
        <v>Arsenal Lose</v>
      </c>
      <c r="Q780" s="12" t="b">
        <f t="shared" si="295"/>
        <v>0</v>
      </c>
      <c r="R780" s="12" t="b">
        <f t="shared" si="296"/>
        <v>0</v>
      </c>
      <c r="S780" s="12" t="str">
        <f t="shared" si="297"/>
        <v>Chelsea Win</v>
      </c>
      <c r="T780" s="12" t="b">
        <f t="shared" si="298"/>
        <v>0</v>
      </c>
    </row>
    <row r="781" spans="1:20">
      <c r="A781" s="22" t="s">
        <v>578</v>
      </c>
      <c r="B781" t="s">
        <v>71</v>
      </c>
      <c r="C781" s="2" t="s">
        <v>46</v>
      </c>
      <c r="D781" s="3">
        <v>44431.833333333336</v>
      </c>
      <c r="E781" t="s">
        <v>23</v>
      </c>
      <c r="F781" t="s">
        <v>24</v>
      </c>
      <c r="G781" t="s">
        <v>30</v>
      </c>
      <c r="H781" t="s">
        <v>143</v>
      </c>
      <c r="I781">
        <v>4</v>
      </c>
      <c r="J781" s="9">
        <v>1</v>
      </c>
      <c r="K781">
        <f t="shared" si="290"/>
        <v>5</v>
      </c>
      <c r="L781" t="str">
        <f t="shared" si="289"/>
        <v>Home Win</v>
      </c>
      <c r="M781">
        <f t="shared" si="291"/>
        <v>1</v>
      </c>
      <c r="N781">
        <f t="shared" si="292"/>
        <v>0</v>
      </c>
      <c r="O781" s="12" t="str">
        <f t="shared" si="293"/>
        <v>West Ham Win</v>
      </c>
      <c r="P781" s="12" t="b">
        <f t="shared" si="294"/>
        <v>0</v>
      </c>
      <c r="Q781" s="12" t="b">
        <f t="shared" si="295"/>
        <v>0</v>
      </c>
      <c r="R781" s="12" t="b">
        <f t="shared" si="296"/>
        <v>0</v>
      </c>
      <c r="S781" s="12" t="b">
        <f t="shared" si="297"/>
        <v>0</v>
      </c>
      <c r="T781" s="12" t="str">
        <f t="shared" si="298"/>
        <v>Leicester Lose</v>
      </c>
    </row>
    <row r="782" spans="1:20">
      <c r="A782" s="22" t="s">
        <v>578</v>
      </c>
      <c r="B782" t="s">
        <v>74</v>
      </c>
      <c r="C782" s="2" t="s">
        <v>12</v>
      </c>
      <c r="D782" s="3">
        <v>44436.520833333336</v>
      </c>
      <c r="E782" t="s">
        <v>86</v>
      </c>
      <c r="F782" t="s">
        <v>73</v>
      </c>
      <c r="G782" t="s">
        <v>10</v>
      </c>
      <c r="H782" t="s">
        <v>164</v>
      </c>
      <c r="I782">
        <v>5</v>
      </c>
      <c r="J782" s="9">
        <v>0</v>
      </c>
      <c r="K782">
        <f t="shared" si="290"/>
        <v>5</v>
      </c>
      <c r="L782" t="str">
        <f t="shared" si="289"/>
        <v>Home Win</v>
      </c>
      <c r="M782">
        <f t="shared" si="291"/>
        <v>1</v>
      </c>
      <c r="N782">
        <f t="shared" si="292"/>
        <v>0</v>
      </c>
      <c r="O782" s="12" t="str">
        <f t="shared" si="293"/>
        <v>Man City Win</v>
      </c>
      <c r="P782" s="12" t="b">
        <f t="shared" si="294"/>
        <v>0</v>
      </c>
      <c r="Q782" s="12" t="b">
        <f t="shared" si="295"/>
        <v>0</v>
      </c>
      <c r="R782" s="12" t="b">
        <f t="shared" si="296"/>
        <v>0</v>
      </c>
      <c r="S782" s="12" t="b">
        <f t="shared" si="297"/>
        <v>0</v>
      </c>
      <c r="T782" s="12" t="str">
        <f t="shared" si="298"/>
        <v>Arsenal Lose</v>
      </c>
    </row>
    <row r="783" spans="1:20">
      <c r="A783" s="22" t="s">
        <v>578</v>
      </c>
      <c r="B783" t="s">
        <v>80</v>
      </c>
      <c r="C783" s="2" t="s">
        <v>12</v>
      </c>
      <c r="D783" s="3">
        <v>44436.625</v>
      </c>
      <c r="E783" t="s">
        <v>69</v>
      </c>
      <c r="F783" t="s">
        <v>70</v>
      </c>
      <c r="G783" t="s">
        <v>461</v>
      </c>
      <c r="H783" t="s">
        <v>84</v>
      </c>
      <c r="I783">
        <v>1</v>
      </c>
      <c r="J783" s="9">
        <v>1</v>
      </c>
      <c r="K783">
        <f t="shared" si="290"/>
        <v>2</v>
      </c>
      <c r="L783" t="str">
        <f t="shared" si="289"/>
        <v>Draw</v>
      </c>
      <c r="M783">
        <f t="shared" si="291"/>
        <v>0</v>
      </c>
      <c r="N783">
        <f t="shared" si="292"/>
        <v>0</v>
      </c>
      <c r="O783" s="12" t="b">
        <f t="shared" si="293"/>
        <v>0</v>
      </c>
      <c r="P783" s="12" t="b">
        <f t="shared" si="294"/>
        <v>0</v>
      </c>
      <c r="Q783" s="12" t="str">
        <f t="shared" si="295"/>
        <v>Aston Villa Draw</v>
      </c>
      <c r="R783" s="12" t="str">
        <f t="shared" si="296"/>
        <v>Brentford Draw</v>
      </c>
      <c r="S783" s="12" t="b">
        <f t="shared" si="297"/>
        <v>0</v>
      </c>
      <c r="T783" s="12" t="b">
        <f t="shared" si="298"/>
        <v>0</v>
      </c>
    </row>
    <row r="784" spans="1:20">
      <c r="A784" s="22" t="s">
        <v>578</v>
      </c>
      <c r="B784" t="s">
        <v>76</v>
      </c>
      <c r="C784" s="2" t="s">
        <v>12</v>
      </c>
      <c r="D784" s="3">
        <v>44436.625</v>
      </c>
      <c r="E784" t="s">
        <v>41</v>
      </c>
      <c r="F784" t="s">
        <v>42</v>
      </c>
      <c r="G784" t="s">
        <v>34</v>
      </c>
      <c r="H784" t="s">
        <v>26</v>
      </c>
      <c r="I784">
        <v>0</v>
      </c>
      <c r="J784" s="9">
        <v>2</v>
      </c>
      <c r="K784">
        <f t="shared" si="290"/>
        <v>2</v>
      </c>
      <c r="L784" t="str">
        <f t="shared" si="289"/>
        <v>Away Win</v>
      </c>
      <c r="M784">
        <f t="shared" si="291"/>
        <v>0</v>
      </c>
      <c r="N784">
        <f t="shared" si="292"/>
        <v>1</v>
      </c>
      <c r="O784" s="12" t="b">
        <f t="shared" si="293"/>
        <v>0</v>
      </c>
      <c r="P784" s="12" t="str">
        <f t="shared" si="294"/>
        <v>Brighton Lose</v>
      </c>
      <c r="Q784" s="12" t="b">
        <f t="shared" si="295"/>
        <v>0</v>
      </c>
      <c r="R784" s="12" t="b">
        <f t="shared" si="296"/>
        <v>0</v>
      </c>
      <c r="S784" s="12" t="str">
        <f t="shared" si="297"/>
        <v>Everton Win</v>
      </c>
      <c r="T784" s="12" t="b">
        <f t="shared" si="298"/>
        <v>0</v>
      </c>
    </row>
    <row r="785" spans="1:20">
      <c r="A785" s="22" t="s">
        <v>578</v>
      </c>
      <c r="B785" t="s">
        <v>89</v>
      </c>
      <c r="C785" s="2" t="s">
        <v>12</v>
      </c>
      <c r="D785" s="3">
        <v>44436.625</v>
      </c>
      <c r="E785" t="s">
        <v>61</v>
      </c>
      <c r="F785" t="s">
        <v>25</v>
      </c>
      <c r="G785" t="s">
        <v>15</v>
      </c>
      <c r="H785" t="s">
        <v>106</v>
      </c>
      <c r="I785">
        <v>2</v>
      </c>
      <c r="J785" s="9">
        <v>2</v>
      </c>
      <c r="K785">
        <f t="shared" si="290"/>
        <v>4</v>
      </c>
      <c r="L785" t="str">
        <f t="shared" si="289"/>
        <v>Draw</v>
      </c>
      <c r="M785">
        <f t="shared" si="291"/>
        <v>0</v>
      </c>
      <c r="N785">
        <f t="shared" si="292"/>
        <v>0</v>
      </c>
      <c r="O785" s="12" t="b">
        <f t="shared" si="293"/>
        <v>0</v>
      </c>
      <c r="P785" s="12" t="b">
        <f t="shared" si="294"/>
        <v>0</v>
      </c>
      <c r="Q785" s="12" t="str">
        <f t="shared" si="295"/>
        <v>Newcastle Draw</v>
      </c>
      <c r="R785" s="12" t="str">
        <f t="shared" si="296"/>
        <v>Southampton Draw</v>
      </c>
      <c r="S785" s="12" t="b">
        <f t="shared" si="297"/>
        <v>0</v>
      </c>
      <c r="T785" s="12" t="b">
        <f t="shared" si="298"/>
        <v>0</v>
      </c>
    </row>
    <row r="786" spans="1:20">
      <c r="A786" s="22" t="s">
        <v>578</v>
      </c>
      <c r="B786" t="s">
        <v>90</v>
      </c>
      <c r="C786" s="2" t="s">
        <v>12</v>
      </c>
      <c r="D786" s="3">
        <v>44436.625</v>
      </c>
      <c r="E786" t="s">
        <v>465</v>
      </c>
      <c r="F786" t="s">
        <v>466</v>
      </c>
      <c r="G786" t="s">
        <v>30</v>
      </c>
      <c r="H786" t="s">
        <v>77</v>
      </c>
      <c r="I786">
        <v>1</v>
      </c>
      <c r="J786" s="9">
        <v>2</v>
      </c>
      <c r="K786">
        <f t="shared" si="290"/>
        <v>3</v>
      </c>
      <c r="L786" t="str">
        <f t="shared" si="289"/>
        <v>Away Win</v>
      </c>
      <c r="M786">
        <f t="shared" si="291"/>
        <v>0</v>
      </c>
      <c r="N786">
        <f t="shared" si="292"/>
        <v>1</v>
      </c>
      <c r="O786" s="12" t="b">
        <f t="shared" si="293"/>
        <v>0</v>
      </c>
      <c r="P786" s="12" t="str">
        <f t="shared" si="294"/>
        <v>Norwich Lose</v>
      </c>
      <c r="Q786" s="12" t="b">
        <f t="shared" si="295"/>
        <v>0</v>
      </c>
      <c r="R786" s="12" t="b">
        <f t="shared" si="296"/>
        <v>0</v>
      </c>
      <c r="S786" s="12" t="str">
        <f t="shared" si="297"/>
        <v>Leicester Win</v>
      </c>
      <c r="T786" s="12" t="b">
        <f t="shared" si="298"/>
        <v>0</v>
      </c>
    </row>
    <row r="787" spans="1:20">
      <c r="A787" s="22" t="s">
        <v>578</v>
      </c>
      <c r="B787" t="s">
        <v>85</v>
      </c>
      <c r="C787" s="2" t="s">
        <v>12</v>
      </c>
      <c r="D787" s="3">
        <v>44436.625</v>
      </c>
      <c r="E787" t="s">
        <v>23</v>
      </c>
      <c r="F787" t="s">
        <v>24</v>
      </c>
      <c r="G787" t="s">
        <v>14</v>
      </c>
      <c r="H787" t="s">
        <v>106</v>
      </c>
      <c r="I787">
        <v>2</v>
      </c>
      <c r="J787" s="9">
        <v>2</v>
      </c>
      <c r="K787">
        <f t="shared" si="290"/>
        <v>4</v>
      </c>
      <c r="L787" t="str">
        <f t="shared" si="289"/>
        <v>Draw</v>
      </c>
      <c r="M787">
        <f t="shared" si="291"/>
        <v>0</v>
      </c>
      <c r="N787">
        <f t="shared" si="292"/>
        <v>0</v>
      </c>
      <c r="O787" s="12" t="b">
        <f t="shared" si="293"/>
        <v>0</v>
      </c>
      <c r="P787" s="12" t="b">
        <f t="shared" si="294"/>
        <v>0</v>
      </c>
      <c r="Q787" s="12" t="str">
        <f t="shared" si="295"/>
        <v>West Ham Draw</v>
      </c>
      <c r="R787" s="12" t="str">
        <f t="shared" si="296"/>
        <v>Crystal Palace Draw</v>
      </c>
      <c r="S787" s="12" t="b">
        <f t="shared" si="297"/>
        <v>0</v>
      </c>
      <c r="T787" s="12" t="b">
        <f t="shared" si="298"/>
        <v>0</v>
      </c>
    </row>
    <row r="788" spans="1:20">
      <c r="A788" s="22" t="s">
        <v>578</v>
      </c>
      <c r="B788" t="s">
        <v>82</v>
      </c>
      <c r="C788" s="2" t="s">
        <v>12</v>
      </c>
      <c r="D788" s="3">
        <v>44436.729166666664</v>
      </c>
      <c r="E788" t="s">
        <v>18</v>
      </c>
      <c r="F788" t="s">
        <v>19</v>
      </c>
      <c r="G788" t="s">
        <v>43</v>
      </c>
      <c r="H788" t="s">
        <v>84</v>
      </c>
      <c r="I788">
        <v>1</v>
      </c>
      <c r="J788" s="9">
        <v>1</v>
      </c>
      <c r="K788">
        <f t="shared" si="290"/>
        <v>2</v>
      </c>
      <c r="L788" t="str">
        <f t="shared" si="289"/>
        <v>Draw</v>
      </c>
      <c r="M788">
        <f t="shared" si="291"/>
        <v>0</v>
      </c>
      <c r="N788">
        <f t="shared" si="292"/>
        <v>0</v>
      </c>
      <c r="O788" s="12" t="b">
        <f t="shared" si="293"/>
        <v>0</v>
      </c>
      <c r="P788" s="12" t="b">
        <f t="shared" si="294"/>
        <v>0</v>
      </c>
      <c r="Q788" s="12" t="str">
        <f t="shared" si="295"/>
        <v>Liverpool Draw</v>
      </c>
      <c r="R788" s="12" t="str">
        <f t="shared" si="296"/>
        <v>Chelsea Draw</v>
      </c>
      <c r="S788" s="12" t="b">
        <f t="shared" si="297"/>
        <v>0</v>
      </c>
      <c r="T788" s="12" t="b">
        <f t="shared" si="298"/>
        <v>0</v>
      </c>
    </row>
    <row r="789" spans="1:20">
      <c r="A789" s="22" t="s">
        <v>578</v>
      </c>
      <c r="B789" t="s">
        <v>83</v>
      </c>
      <c r="C789" s="2" t="s">
        <v>12</v>
      </c>
      <c r="D789" s="3">
        <v>44437.583333333336</v>
      </c>
      <c r="E789" t="s">
        <v>81</v>
      </c>
      <c r="F789" t="s">
        <v>66</v>
      </c>
      <c r="G789" t="s">
        <v>20</v>
      </c>
      <c r="H789" t="s">
        <v>84</v>
      </c>
      <c r="I789">
        <v>1</v>
      </c>
      <c r="J789" s="9">
        <v>1</v>
      </c>
      <c r="K789">
        <f t="shared" si="290"/>
        <v>2</v>
      </c>
      <c r="L789" t="str">
        <f t="shared" si="289"/>
        <v>Draw</v>
      </c>
      <c r="M789">
        <f t="shared" si="291"/>
        <v>0</v>
      </c>
      <c r="N789">
        <f t="shared" si="292"/>
        <v>0</v>
      </c>
      <c r="O789" s="12" t="b">
        <f t="shared" si="293"/>
        <v>0</v>
      </c>
      <c r="P789" s="12" t="b">
        <f t="shared" si="294"/>
        <v>0</v>
      </c>
      <c r="Q789" s="12" t="str">
        <f t="shared" si="295"/>
        <v>Burnley Draw</v>
      </c>
      <c r="R789" s="12" t="str">
        <f t="shared" si="296"/>
        <v>Leeds Draw</v>
      </c>
      <c r="S789" s="12" t="b">
        <f t="shared" si="297"/>
        <v>0</v>
      </c>
      <c r="T789" s="12" t="b">
        <f t="shared" si="298"/>
        <v>0</v>
      </c>
    </row>
    <row r="790" spans="1:20">
      <c r="A790" s="22" t="s">
        <v>578</v>
      </c>
      <c r="B790" t="s">
        <v>78</v>
      </c>
      <c r="C790" s="2" t="s">
        <v>12</v>
      </c>
      <c r="D790" s="3">
        <v>44437.583333333336</v>
      </c>
      <c r="E790" t="s">
        <v>32</v>
      </c>
      <c r="F790" t="s">
        <v>33</v>
      </c>
      <c r="G790" t="s">
        <v>464</v>
      </c>
      <c r="H790" t="s">
        <v>16</v>
      </c>
      <c r="I790">
        <v>1</v>
      </c>
      <c r="J790" s="9">
        <v>0</v>
      </c>
      <c r="K790">
        <f t="shared" si="290"/>
        <v>1</v>
      </c>
      <c r="L790" t="str">
        <f t="shared" si="289"/>
        <v>Home Win</v>
      </c>
      <c r="M790">
        <f t="shared" si="291"/>
        <v>1</v>
      </c>
      <c r="N790">
        <f t="shared" si="292"/>
        <v>0</v>
      </c>
      <c r="O790" s="12" t="str">
        <f t="shared" si="293"/>
        <v>Spurs Win</v>
      </c>
      <c r="P790" s="12" t="b">
        <f t="shared" si="294"/>
        <v>0</v>
      </c>
      <c r="Q790" s="12" t="b">
        <f t="shared" si="295"/>
        <v>0</v>
      </c>
      <c r="R790" s="12" t="b">
        <f t="shared" si="296"/>
        <v>0</v>
      </c>
      <c r="S790" s="12" t="b">
        <f t="shared" si="297"/>
        <v>0</v>
      </c>
      <c r="T790" s="12" t="str">
        <f t="shared" si="298"/>
        <v>Watford Lose</v>
      </c>
    </row>
    <row r="791" spans="1:20">
      <c r="A791" s="22" t="s">
        <v>578</v>
      </c>
      <c r="B791" t="s">
        <v>87</v>
      </c>
      <c r="C791" s="2" t="s">
        <v>12</v>
      </c>
      <c r="D791" s="3">
        <v>44437.6875</v>
      </c>
      <c r="E791" t="s">
        <v>72</v>
      </c>
      <c r="F791" t="s">
        <v>39</v>
      </c>
      <c r="G791" t="s">
        <v>53</v>
      </c>
      <c r="H791" t="s">
        <v>35</v>
      </c>
      <c r="I791">
        <v>0</v>
      </c>
      <c r="J791" s="9">
        <v>1</v>
      </c>
      <c r="K791">
        <f t="shared" si="290"/>
        <v>1</v>
      </c>
      <c r="L791" t="str">
        <f t="shared" si="289"/>
        <v>Away Win</v>
      </c>
      <c r="M791">
        <f t="shared" si="291"/>
        <v>0</v>
      </c>
      <c r="N791">
        <f t="shared" si="292"/>
        <v>1</v>
      </c>
      <c r="O791" s="12" t="b">
        <f t="shared" si="293"/>
        <v>0</v>
      </c>
      <c r="P791" s="12" t="str">
        <f t="shared" si="294"/>
        <v>Wolves Lose</v>
      </c>
      <c r="Q791" s="12" t="b">
        <f t="shared" si="295"/>
        <v>0</v>
      </c>
      <c r="R791" s="12" t="b">
        <f t="shared" si="296"/>
        <v>0</v>
      </c>
      <c r="S791" s="12" t="str">
        <f t="shared" si="297"/>
        <v>Man Utd Win</v>
      </c>
      <c r="T791" s="12" t="b">
        <f t="shared" si="298"/>
        <v>0</v>
      </c>
    </row>
    <row r="792" spans="1:20">
      <c r="A792" s="22" t="s">
        <v>578</v>
      </c>
      <c r="B792" t="s">
        <v>93</v>
      </c>
      <c r="C792" s="2" t="s">
        <v>6</v>
      </c>
      <c r="D792" s="3">
        <v>44450.520833333336</v>
      </c>
      <c r="E792" t="s">
        <v>13</v>
      </c>
      <c r="F792" t="s">
        <v>14</v>
      </c>
      <c r="G792" t="s">
        <v>33</v>
      </c>
      <c r="H792" t="s">
        <v>158</v>
      </c>
      <c r="I792">
        <v>3</v>
      </c>
      <c r="J792" s="9">
        <v>0</v>
      </c>
      <c r="K792">
        <f t="shared" si="290"/>
        <v>3</v>
      </c>
      <c r="L792" t="str">
        <f t="shared" si="289"/>
        <v>Home Win</v>
      </c>
      <c r="M792">
        <f t="shared" si="291"/>
        <v>1</v>
      </c>
      <c r="N792">
        <f t="shared" si="292"/>
        <v>0</v>
      </c>
      <c r="O792" s="12" t="str">
        <f t="shared" si="293"/>
        <v>Crystal Palace Win</v>
      </c>
      <c r="P792" s="12" t="b">
        <f t="shared" si="294"/>
        <v>0</v>
      </c>
      <c r="Q792" s="12" t="b">
        <f t="shared" si="295"/>
        <v>0</v>
      </c>
      <c r="R792" s="12" t="b">
        <f t="shared" si="296"/>
        <v>0</v>
      </c>
      <c r="S792" s="12" t="b">
        <f t="shared" si="297"/>
        <v>0</v>
      </c>
      <c r="T792" s="12" t="str">
        <f t="shared" si="298"/>
        <v>Spurs Lose</v>
      </c>
    </row>
    <row r="793" spans="1:20">
      <c r="A793" s="22" t="s">
        <v>578</v>
      </c>
      <c r="B793" t="s">
        <v>99</v>
      </c>
      <c r="C793" s="2" t="s">
        <v>6</v>
      </c>
      <c r="D793" s="3">
        <v>44450.625</v>
      </c>
      <c r="E793" t="s">
        <v>55</v>
      </c>
      <c r="F793" t="s">
        <v>10</v>
      </c>
      <c r="G793" t="s">
        <v>466</v>
      </c>
      <c r="H793" t="s">
        <v>16</v>
      </c>
      <c r="I793">
        <v>1</v>
      </c>
      <c r="J793" s="9">
        <v>0</v>
      </c>
      <c r="K793">
        <f t="shared" si="290"/>
        <v>1</v>
      </c>
      <c r="L793" t="str">
        <f t="shared" si="289"/>
        <v>Home Win</v>
      </c>
      <c r="M793">
        <f t="shared" si="291"/>
        <v>1</v>
      </c>
      <c r="N793">
        <f t="shared" si="292"/>
        <v>0</v>
      </c>
      <c r="O793" s="12" t="str">
        <f t="shared" si="293"/>
        <v>Arsenal Win</v>
      </c>
      <c r="P793" s="12" t="b">
        <f t="shared" si="294"/>
        <v>0</v>
      </c>
      <c r="Q793" s="12" t="b">
        <f t="shared" si="295"/>
        <v>0</v>
      </c>
      <c r="R793" s="12" t="b">
        <f t="shared" si="296"/>
        <v>0</v>
      </c>
      <c r="S793" s="12" t="b">
        <f t="shared" si="297"/>
        <v>0</v>
      </c>
      <c r="T793" s="12" t="str">
        <f t="shared" si="298"/>
        <v>Norwich Lose</v>
      </c>
    </row>
    <row r="794" spans="1:20">
      <c r="A794" s="22" t="s">
        <v>578</v>
      </c>
      <c r="B794" t="s">
        <v>103</v>
      </c>
      <c r="C794" s="2" t="s">
        <v>6</v>
      </c>
      <c r="D794" s="3">
        <v>44450.625</v>
      </c>
      <c r="E794" t="s">
        <v>460</v>
      </c>
      <c r="F794" t="s">
        <v>461</v>
      </c>
      <c r="G794" t="s">
        <v>42</v>
      </c>
      <c r="H794" t="s">
        <v>35</v>
      </c>
      <c r="I794">
        <v>0</v>
      </c>
      <c r="J794" s="9">
        <v>1</v>
      </c>
      <c r="K794">
        <f t="shared" si="290"/>
        <v>1</v>
      </c>
      <c r="L794" t="str">
        <f t="shared" si="289"/>
        <v>Away Win</v>
      </c>
      <c r="M794">
        <f t="shared" si="291"/>
        <v>0</v>
      </c>
      <c r="N794">
        <f t="shared" si="292"/>
        <v>1</v>
      </c>
      <c r="O794" s="12" t="b">
        <f t="shared" si="293"/>
        <v>0</v>
      </c>
      <c r="P794" s="12" t="str">
        <f t="shared" si="294"/>
        <v>Brentford Lose</v>
      </c>
      <c r="Q794" s="12" t="b">
        <f t="shared" si="295"/>
        <v>0</v>
      </c>
      <c r="R794" s="12" t="b">
        <f t="shared" si="296"/>
        <v>0</v>
      </c>
      <c r="S794" s="12" t="str">
        <f t="shared" si="297"/>
        <v>Brighton Win</v>
      </c>
      <c r="T794" s="12" t="b">
        <f t="shared" si="298"/>
        <v>0</v>
      </c>
    </row>
    <row r="795" spans="1:20">
      <c r="A795" s="22" t="s">
        <v>578</v>
      </c>
      <c r="B795" t="s">
        <v>101</v>
      </c>
      <c r="C795" s="2" t="s">
        <v>6</v>
      </c>
      <c r="D795" s="3">
        <v>44450.625</v>
      </c>
      <c r="E795" t="s">
        <v>65</v>
      </c>
      <c r="F795" t="s">
        <v>30</v>
      </c>
      <c r="G795" t="s">
        <v>73</v>
      </c>
      <c r="H795" t="s">
        <v>35</v>
      </c>
      <c r="I795">
        <v>0</v>
      </c>
      <c r="J795" s="9">
        <v>1</v>
      </c>
      <c r="K795">
        <f t="shared" si="290"/>
        <v>1</v>
      </c>
      <c r="L795" t="str">
        <f t="shared" si="289"/>
        <v>Away Win</v>
      </c>
      <c r="M795">
        <f t="shared" si="291"/>
        <v>0</v>
      </c>
      <c r="N795">
        <f t="shared" si="292"/>
        <v>1</v>
      </c>
      <c r="O795" s="12" t="b">
        <f t="shared" si="293"/>
        <v>0</v>
      </c>
      <c r="P795" s="12" t="str">
        <f t="shared" si="294"/>
        <v>Leicester Lose</v>
      </c>
      <c r="Q795" s="12" t="b">
        <f t="shared" si="295"/>
        <v>0</v>
      </c>
      <c r="R795" s="12" t="b">
        <f t="shared" si="296"/>
        <v>0</v>
      </c>
      <c r="S795" s="12" t="str">
        <f t="shared" si="297"/>
        <v>Man City Win</v>
      </c>
      <c r="T795" s="12" t="b">
        <f t="shared" si="298"/>
        <v>0</v>
      </c>
    </row>
    <row r="796" spans="1:20">
      <c r="A796" s="22" t="s">
        <v>578</v>
      </c>
      <c r="B796" t="s">
        <v>95</v>
      </c>
      <c r="C796" s="2" t="s">
        <v>6</v>
      </c>
      <c r="D796" s="3">
        <v>44450.625</v>
      </c>
      <c r="E796" t="s">
        <v>52</v>
      </c>
      <c r="F796" t="s">
        <v>53</v>
      </c>
      <c r="G796" t="s">
        <v>25</v>
      </c>
      <c r="H796" t="s">
        <v>143</v>
      </c>
      <c r="I796">
        <v>4</v>
      </c>
      <c r="J796" s="9">
        <v>1</v>
      </c>
      <c r="K796">
        <f t="shared" si="290"/>
        <v>5</v>
      </c>
      <c r="L796" t="str">
        <f t="shared" si="289"/>
        <v>Home Win</v>
      </c>
      <c r="M796">
        <f t="shared" si="291"/>
        <v>1</v>
      </c>
      <c r="N796">
        <f t="shared" si="292"/>
        <v>0</v>
      </c>
      <c r="O796" s="12" t="str">
        <f t="shared" si="293"/>
        <v>Man Utd Win</v>
      </c>
      <c r="P796" s="12" t="b">
        <f t="shared" si="294"/>
        <v>0</v>
      </c>
      <c r="Q796" s="12" t="b">
        <f t="shared" si="295"/>
        <v>0</v>
      </c>
      <c r="R796" s="12" t="b">
        <f t="shared" si="296"/>
        <v>0</v>
      </c>
      <c r="S796" s="12" t="b">
        <f t="shared" si="297"/>
        <v>0</v>
      </c>
      <c r="T796" s="12" t="str">
        <f t="shared" si="298"/>
        <v>Newcastle Lose</v>
      </c>
    </row>
    <row r="797" spans="1:20">
      <c r="A797" s="22" t="s">
        <v>578</v>
      </c>
      <c r="B797" t="s">
        <v>97</v>
      </c>
      <c r="C797" s="2" t="s">
        <v>6</v>
      </c>
      <c r="D797" s="3">
        <v>44450.625</v>
      </c>
      <c r="E797" t="s">
        <v>58</v>
      </c>
      <c r="F797" t="s">
        <v>15</v>
      </c>
      <c r="G797" t="s">
        <v>24</v>
      </c>
      <c r="H797" t="s">
        <v>116</v>
      </c>
      <c r="I797">
        <v>0</v>
      </c>
      <c r="J797" s="9">
        <v>0</v>
      </c>
      <c r="K797">
        <f t="shared" si="290"/>
        <v>0</v>
      </c>
      <c r="L797" t="str">
        <f t="shared" si="289"/>
        <v>Draw</v>
      </c>
      <c r="M797">
        <f t="shared" si="291"/>
        <v>0</v>
      </c>
      <c r="N797">
        <f t="shared" si="292"/>
        <v>0</v>
      </c>
      <c r="O797" s="12" t="b">
        <f t="shared" si="293"/>
        <v>0</v>
      </c>
      <c r="P797" s="12" t="b">
        <f t="shared" si="294"/>
        <v>0</v>
      </c>
      <c r="Q797" s="12" t="str">
        <f t="shared" si="295"/>
        <v>Southampton Draw</v>
      </c>
      <c r="R797" s="12" t="str">
        <f t="shared" si="296"/>
        <v>West Ham Draw</v>
      </c>
      <c r="S797" s="12" t="b">
        <f t="shared" si="297"/>
        <v>0</v>
      </c>
      <c r="T797" s="12" t="b">
        <f t="shared" si="298"/>
        <v>0</v>
      </c>
    </row>
    <row r="798" spans="1:20">
      <c r="A798" s="22" t="s">
        <v>578</v>
      </c>
      <c r="B798" t="s">
        <v>100</v>
      </c>
      <c r="C798" s="2" t="s">
        <v>6</v>
      </c>
      <c r="D798" s="3">
        <v>44450.625</v>
      </c>
      <c r="E798" t="s">
        <v>463</v>
      </c>
      <c r="F798" t="s">
        <v>464</v>
      </c>
      <c r="G798" t="s">
        <v>39</v>
      </c>
      <c r="H798" t="s">
        <v>26</v>
      </c>
      <c r="I798">
        <v>0</v>
      </c>
      <c r="J798" s="9">
        <v>2</v>
      </c>
      <c r="K798">
        <f t="shared" si="290"/>
        <v>2</v>
      </c>
      <c r="L798" t="str">
        <f t="shared" si="289"/>
        <v>Away Win</v>
      </c>
      <c r="M798">
        <f t="shared" si="291"/>
        <v>0</v>
      </c>
      <c r="N798">
        <f t="shared" si="292"/>
        <v>1</v>
      </c>
      <c r="O798" s="12" t="b">
        <f t="shared" si="293"/>
        <v>0</v>
      </c>
      <c r="P798" s="12" t="str">
        <f t="shared" si="294"/>
        <v>Watford Lose</v>
      </c>
      <c r="Q798" s="12" t="b">
        <f t="shared" si="295"/>
        <v>0</v>
      </c>
      <c r="R798" s="12" t="b">
        <f t="shared" si="296"/>
        <v>0</v>
      </c>
      <c r="S798" s="12" t="str">
        <f t="shared" si="297"/>
        <v>Wolves Win</v>
      </c>
      <c r="T798" s="12" t="b">
        <f t="shared" si="298"/>
        <v>0</v>
      </c>
    </row>
    <row r="799" spans="1:20">
      <c r="A799" s="22" t="s">
        <v>578</v>
      </c>
      <c r="B799" t="s">
        <v>92</v>
      </c>
      <c r="C799" s="2" t="s">
        <v>6</v>
      </c>
      <c r="D799" s="3">
        <v>44450.729166666664</v>
      </c>
      <c r="E799" t="s">
        <v>63</v>
      </c>
      <c r="F799" t="s">
        <v>43</v>
      </c>
      <c r="G799" t="s">
        <v>70</v>
      </c>
      <c r="H799" t="s">
        <v>158</v>
      </c>
      <c r="I799">
        <v>3</v>
      </c>
      <c r="J799" s="9">
        <v>0</v>
      </c>
      <c r="K799">
        <f t="shared" si="290"/>
        <v>3</v>
      </c>
      <c r="L799" t="str">
        <f t="shared" si="289"/>
        <v>Home Win</v>
      </c>
      <c r="M799">
        <f t="shared" si="291"/>
        <v>1</v>
      </c>
      <c r="N799">
        <f t="shared" si="292"/>
        <v>0</v>
      </c>
      <c r="O799" s="12" t="str">
        <f t="shared" si="293"/>
        <v>Chelsea Win</v>
      </c>
      <c r="P799" s="12" t="b">
        <f t="shared" si="294"/>
        <v>0</v>
      </c>
      <c r="Q799" s="12" t="b">
        <f t="shared" si="295"/>
        <v>0</v>
      </c>
      <c r="R799" s="12" t="b">
        <f t="shared" si="296"/>
        <v>0</v>
      </c>
      <c r="S799" s="12" t="b">
        <f t="shared" si="297"/>
        <v>0</v>
      </c>
      <c r="T799" s="12" t="str">
        <f t="shared" si="298"/>
        <v>Aston Villa Lose</v>
      </c>
    </row>
    <row r="800" spans="1:20">
      <c r="A800" s="22" t="s">
        <v>578</v>
      </c>
      <c r="B800" t="s">
        <v>96</v>
      </c>
      <c r="C800" s="2" t="s">
        <v>6</v>
      </c>
      <c r="D800" s="3">
        <v>44451.6875</v>
      </c>
      <c r="E800" t="s">
        <v>50</v>
      </c>
      <c r="F800" t="s">
        <v>20</v>
      </c>
      <c r="G800" t="s">
        <v>19</v>
      </c>
      <c r="H800" t="s">
        <v>11</v>
      </c>
      <c r="I800">
        <v>0</v>
      </c>
      <c r="J800" s="9">
        <v>3</v>
      </c>
      <c r="K800">
        <f t="shared" si="290"/>
        <v>3</v>
      </c>
      <c r="L800" t="str">
        <f t="shared" si="289"/>
        <v>Away Win</v>
      </c>
      <c r="M800">
        <f t="shared" si="291"/>
        <v>0</v>
      </c>
      <c r="N800">
        <f t="shared" si="292"/>
        <v>1</v>
      </c>
      <c r="O800" s="12" t="b">
        <f t="shared" si="293"/>
        <v>0</v>
      </c>
      <c r="P800" s="12" t="str">
        <f t="shared" si="294"/>
        <v>Leeds Lose</v>
      </c>
      <c r="Q800" s="12" t="b">
        <f t="shared" si="295"/>
        <v>0</v>
      </c>
      <c r="R800" s="12" t="b">
        <f t="shared" si="296"/>
        <v>0</v>
      </c>
      <c r="S800" s="12" t="str">
        <f t="shared" si="297"/>
        <v>Liverpool Win</v>
      </c>
      <c r="T800" s="12" t="b">
        <f t="shared" si="298"/>
        <v>0</v>
      </c>
    </row>
    <row r="801" spans="1:20">
      <c r="A801" s="22" t="s">
        <v>578</v>
      </c>
      <c r="B801" t="s">
        <v>94</v>
      </c>
      <c r="C801" s="2" t="s">
        <v>6</v>
      </c>
      <c r="D801" s="3">
        <v>44452.833333333336</v>
      </c>
      <c r="E801" t="s">
        <v>47</v>
      </c>
      <c r="F801" t="s">
        <v>34</v>
      </c>
      <c r="G801" t="s">
        <v>66</v>
      </c>
      <c r="H801" t="s">
        <v>91</v>
      </c>
      <c r="I801">
        <v>3</v>
      </c>
      <c r="J801" s="9">
        <v>1</v>
      </c>
      <c r="K801">
        <f t="shared" si="290"/>
        <v>4</v>
      </c>
      <c r="L801" t="str">
        <f t="shared" si="289"/>
        <v>Home Win</v>
      </c>
      <c r="M801">
        <f t="shared" si="291"/>
        <v>1</v>
      </c>
      <c r="N801">
        <f t="shared" si="292"/>
        <v>0</v>
      </c>
      <c r="O801" s="12" t="str">
        <f t="shared" si="293"/>
        <v>Everton Win</v>
      </c>
      <c r="P801" s="12" t="b">
        <f t="shared" si="294"/>
        <v>0</v>
      </c>
      <c r="Q801" s="12" t="b">
        <f t="shared" si="295"/>
        <v>0</v>
      </c>
      <c r="R801" s="12" t="b">
        <f t="shared" si="296"/>
        <v>0</v>
      </c>
      <c r="S801" s="12" t="b">
        <f t="shared" si="297"/>
        <v>0</v>
      </c>
      <c r="T801" s="12" t="str">
        <f t="shared" si="298"/>
        <v>Burnley Lose</v>
      </c>
    </row>
    <row r="802" spans="1:20">
      <c r="A802" s="22" t="s">
        <v>578</v>
      </c>
      <c r="B802" t="s">
        <v>108</v>
      </c>
      <c r="C802" s="2" t="s">
        <v>17</v>
      </c>
      <c r="D802" s="3">
        <v>44456.833333333336</v>
      </c>
      <c r="E802" t="s">
        <v>61</v>
      </c>
      <c r="F802" t="s">
        <v>25</v>
      </c>
      <c r="G802" t="s">
        <v>20</v>
      </c>
      <c r="H802" t="s">
        <v>84</v>
      </c>
      <c r="I802">
        <v>1</v>
      </c>
      <c r="J802" s="9">
        <v>1</v>
      </c>
      <c r="K802">
        <f t="shared" si="290"/>
        <v>2</v>
      </c>
      <c r="L802" t="str">
        <f t="shared" si="289"/>
        <v>Draw</v>
      </c>
      <c r="M802">
        <f t="shared" si="291"/>
        <v>0</v>
      </c>
      <c r="N802">
        <f t="shared" si="292"/>
        <v>0</v>
      </c>
      <c r="O802" s="12" t="b">
        <f t="shared" si="293"/>
        <v>0</v>
      </c>
      <c r="P802" s="12" t="b">
        <f t="shared" si="294"/>
        <v>0</v>
      </c>
      <c r="Q802" s="12" t="str">
        <f t="shared" si="295"/>
        <v>Newcastle Draw</v>
      </c>
      <c r="R802" s="12" t="str">
        <f t="shared" si="296"/>
        <v>Leeds Draw</v>
      </c>
      <c r="S802" s="12" t="b">
        <f t="shared" si="297"/>
        <v>0</v>
      </c>
      <c r="T802" s="12" t="b">
        <f t="shared" si="298"/>
        <v>0</v>
      </c>
    </row>
    <row r="803" spans="1:20">
      <c r="A803" s="22" t="s">
        <v>578</v>
      </c>
      <c r="B803" t="s">
        <v>115</v>
      </c>
      <c r="C803" s="2" t="s">
        <v>17</v>
      </c>
      <c r="D803" s="3">
        <v>44457.520833333336</v>
      </c>
      <c r="E803" t="s">
        <v>72</v>
      </c>
      <c r="F803" t="s">
        <v>39</v>
      </c>
      <c r="G803" t="s">
        <v>461</v>
      </c>
      <c r="H803" t="s">
        <v>26</v>
      </c>
      <c r="I803">
        <v>0</v>
      </c>
      <c r="J803" s="9">
        <v>2</v>
      </c>
      <c r="K803">
        <f t="shared" si="290"/>
        <v>2</v>
      </c>
      <c r="L803" t="str">
        <f t="shared" si="289"/>
        <v>Away Win</v>
      </c>
      <c r="M803">
        <f t="shared" si="291"/>
        <v>0</v>
      </c>
      <c r="N803">
        <f t="shared" si="292"/>
        <v>1</v>
      </c>
      <c r="O803" s="12" t="b">
        <f t="shared" si="293"/>
        <v>0</v>
      </c>
      <c r="P803" s="12" t="str">
        <f t="shared" si="294"/>
        <v>Wolves Lose</v>
      </c>
      <c r="Q803" s="12" t="b">
        <f t="shared" si="295"/>
        <v>0</v>
      </c>
      <c r="R803" s="12" t="b">
        <f t="shared" si="296"/>
        <v>0</v>
      </c>
      <c r="S803" s="12" t="str">
        <f t="shared" si="297"/>
        <v>Brentford Win</v>
      </c>
      <c r="T803" s="12" t="b">
        <f t="shared" si="298"/>
        <v>0</v>
      </c>
    </row>
    <row r="804" spans="1:20">
      <c r="A804" s="22" t="s">
        <v>578</v>
      </c>
      <c r="B804" t="s">
        <v>105</v>
      </c>
      <c r="C804" s="2" t="s">
        <v>17</v>
      </c>
      <c r="D804" s="3">
        <v>44457.625</v>
      </c>
      <c r="E804" t="s">
        <v>81</v>
      </c>
      <c r="F804" t="s">
        <v>66</v>
      </c>
      <c r="G804" t="s">
        <v>10</v>
      </c>
      <c r="H804" t="s">
        <v>35</v>
      </c>
      <c r="I804">
        <v>0</v>
      </c>
      <c r="J804" s="9">
        <v>1</v>
      </c>
      <c r="K804">
        <f t="shared" si="290"/>
        <v>1</v>
      </c>
      <c r="L804" t="str">
        <f t="shared" si="289"/>
        <v>Away Win</v>
      </c>
      <c r="M804">
        <f t="shared" si="291"/>
        <v>0</v>
      </c>
      <c r="N804">
        <f t="shared" si="292"/>
        <v>1</v>
      </c>
      <c r="O804" s="12" t="b">
        <f t="shared" si="293"/>
        <v>0</v>
      </c>
      <c r="P804" s="12" t="str">
        <f t="shared" si="294"/>
        <v>Burnley Lose</v>
      </c>
      <c r="Q804" s="12" t="b">
        <f t="shared" si="295"/>
        <v>0</v>
      </c>
      <c r="R804" s="12" t="b">
        <f t="shared" si="296"/>
        <v>0</v>
      </c>
      <c r="S804" s="12" t="str">
        <f t="shared" si="297"/>
        <v>Arsenal Win</v>
      </c>
      <c r="T804" s="12" t="b">
        <f t="shared" si="298"/>
        <v>0</v>
      </c>
    </row>
    <row r="805" spans="1:20">
      <c r="A805" s="22" t="s">
        <v>578</v>
      </c>
      <c r="B805" t="s">
        <v>117</v>
      </c>
      <c r="C805" s="2" t="s">
        <v>17</v>
      </c>
      <c r="D805" s="3">
        <v>44457.625</v>
      </c>
      <c r="E805" t="s">
        <v>18</v>
      </c>
      <c r="F805" t="s">
        <v>19</v>
      </c>
      <c r="G805" t="s">
        <v>14</v>
      </c>
      <c r="H805" t="s">
        <v>158</v>
      </c>
      <c r="I805">
        <v>3</v>
      </c>
      <c r="J805" s="9">
        <v>0</v>
      </c>
      <c r="K805">
        <f t="shared" si="290"/>
        <v>3</v>
      </c>
      <c r="L805" t="str">
        <f t="shared" si="289"/>
        <v>Home Win</v>
      </c>
      <c r="M805">
        <f t="shared" si="291"/>
        <v>1</v>
      </c>
      <c r="N805">
        <f t="shared" si="292"/>
        <v>0</v>
      </c>
      <c r="O805" s="12" t="str">
        <f t="shared" si="293"/>
        <v>Liverpool Win</v>
      </c>
      <c r="P805" s="12" t="b">
        <f t="shared" si="294"/>
        <v>0</v>
      </c>
      <c r="Q805" s="12" t="b">
        <f t="shared" si="295"/>
        <v>0</v>
      </c>
      <c r="R805" s="12" t="b">
        <f t="shared" si="296"/>
        <v>0</v>
      </c>
      <c r="S805" s="12" t="b">
        <f t="shared" si="297"/>
        <v>0</v>
      </c>
      <c r="T805" s="12" t="str">
        <f t="shared" si="298"/>
        <v>Crystal Palace Lose</v>
      </c>
    </row>
    <row r="806" spans="1:20">
      <c r="A806" s="22" t="s">
        <v>578</v>
      </c>
      <c r="B806" t="s">
        <v>114</v>
      </c>
      <c r="C806" s="2" t="s">
        <v>17</v>
      </c>
      <c r="D806" s="3">
        <v>44457.625</v>
      </c>
      <c r="E806" t="s">
        <v>86</v>
      </c>
      <c r="F806" t="s">
        <v>73</v>
      </c>
      <c r="G806" t="s">
        <v>15</v>
      </c>
      <c r="H806" t="s">
        <v>116</v>
      </c>
      <c r="I806">
        <v>0</v>
      </c>
      <c r="J806" s="9">
        <v>0</v>
      </c>
      <c r="K806">
        <f t="shared" si="290"/>
        <v>0</v>
      </c>
      <c r="L806" t="str">
        <f t="shared" si="289"/>
        <v>Draw</v>
      </c>
      <c r="M806">
        <f t="shared" si="291"/>
        <v>0</v>
      </c>
      <c r="N806">
        <f t="shared" si="292"/>
        <v>0</v>
      </c>
      <c r="O806" s="12" t="b">
        <f t="shared" si="293"/>
        <v>0</v>
      </c>
      <c r="P806" s="12" t="b">
        <f t="shared" si="294"/>
        <v>0</v>
      </c>
      <c r="Q806" s="12" t="str">
        <f t="shared" si="295"/>
        <v>Man City Draw</v>
      </c>
      <c r="R806" s="12" t="str">
        <f t="shared" si="296"/>
        <v>Southampton Draw</v>
      </c>
      <c r="S806" s="12" t="b">
        <f t="shared" si="297"/>
        <v>0</v>
      </c>
      <c r="T806" s="12" t="b">
        <f t="shared" si="298"/>
        <v>0</v>
      </c>
    </row>
    <row r="807" spans="1:20">
      <c r="A807" s="22" t="s">
        <v>578</v>
      </c>
      <c r="B807" t="s">
        <v>109</v>
      </c>
      <c r="C807" s="2" t="s">
        <v>17</v>
      </c>
      <c r="D807" s="3">
        <v>44457.625</v>
      </c>
      <c r="E807" t="s">
        <v>465</v>
      </c>
      <c r="F807" t="s">
        <v>466</v>
      </c>
      <c r="G807" t="s">
        <v>464</v>
      </c>
      <c r="H807" t="s">
        <v>44</v>
      </c>
      <c r="I807">
        <v>1</v>
      </c>
      <c r="J807" s="9">
        <v>3</v>
      </c>
      <c r="K807">
        <f t="shared" si="290"/>
        <v>4</v>
      </c>
      <c r="L807" t="str">
        <f t="shared" si="289"/>
        <v>Away Win</v>
      </c>
      <c r="M807">
        <f t="shared" si="291"/>
        <v>0</v>
      </c>
      <c r="N807">
        <f t="shared" si="292"/>
        <v>1</v>
      </c>
      <c r="O807" s="12" t="b">
        <f t="shared" si="293"/>
        <v>0</v>
      </c>
      <c r="P807" s="12" t="str">
        <f t="shared" si="294"/>
        <v>Norwich Lose</v>
      </c>
      <c r="Q807" s="12" t="b">
        <f t="shared" si="295"/>
        <v>0</v>
      </c>
      <c r="R807" s="12" t="b">
        <f t="shared" si="296"/>
        <v>0</v>
      </c>
      <c r="S807" s="12" t="str">
        <f t="shared" si="297"/>
        <v>Watford Win</v>
      </c>
      <c r="T807" s="12" t="b">
        <f t="shared" si="298"/>
        <v>0</v>
      </c>
    </row>
    <row r="808" spans="1:20">
      <c r="A808" s="22" t="s">
        <v>578</v>
      </c>
      <c r="B808" t="s">
        <v>107</v>
      </c>
      <c r="C808" s="2" t="s">
        <v>17</v>
      </c>
      <c r="D808" s="3">
        <v>44457.729166666664</v>
      </c>
      <c r="E808" t="s">
        <v>69</v>
      </c>
      <c r="F808" t="s">
        <v>70</v>
      </c>
      <c r="G808" t="s">
        <v>34</v>
      </c>
      <c r="H808" t="s">
        <v>158</v>
      </c>
      <c r="I808">
        <v>3</v>
      </c>
      <c r="J808" s="9">
        <v>0</v>
      </c>
      <c r="K808">
        <f t="shared" si="290"/>
        <v>3</v>
      </c>
      <c r="L808" t="str">
        <f t="shared" si="289"/>
        <v>Home Win</v>
      </c>
      <c r="M808">
        <f t="shared" si="291"/>
        <v>1</v>
      </c>
      <c r="N808">
        <f t="shared" si="292"/>
        <v>0</v>
      </c>
      <c r="O808" s="12" t="str">
        <f t="shared" si="293"/>
        <v>Aston Villa Win</v>
      </c>
      <c r="P808" s="12" t="b">
        <f t="shared" si="294"/>
        <v>0</v>
      </c>
      <c r="Q808" s="12" t="b">
        <f t="shared" si="295"/>
        <v>0</v>
      </c>
      <c r="R808" s="12" t="b">
        <f t="shared" si="296"/>
        <v>0</v>
      </c>
      <c r="S808" s="12" t="b">
        <f t="shared" si="297"/>
        <v>0</v>
      </c>
      <c r="T808" s="12" t="str">
        <f t="shared" si="298"/>
        <v>Everton Lose</v>
      </c>
    </row>
    <row r="809" spans="1:20">
      <c r="A809" s="22" t="s">
        <v>578</v>
      </c>
      <c r="B809" t="s">
        <v>112</v>
      </c>
      <c r="C809" s="2" t="s">
        <v>17</v>
      </c>
      <c r="D809" s="3">
        <v>44458.583333333336</v>
      </c>
      <c r="E809" t="s">
        <v>41</v>
      </c>
      <c r="F809" t="s">
        <v>42</v>
      </c>
      <c r="G809" t="s">
        <v>30</v>
      </c>
      <c r="H809" t="s">
        <v>56</v>
      </c>
      <c r="I809">
        <v>2</v>
      </c>
      <c r="J809" s="9">
        <v>1</v>
      </c>
      <c r="K809">
        <f t="shared" si="290"/>
        <v>3</v>
      </c>
      <c r="L809" t="str">
        <f t="shared" si="289"/>
        <v>Home Win</v>
      </c>
      <c r="M809">
        <f t="shared" si="291"/>
        <v>1</v>
      </c>
      <c r="N809">
        <f t="shared" si="292"/>
        <v>0</v>
      </c>
      <c r="O809" s="12" t="str">
        <f t="shared" si="293"/>
        <v>Brighton Win</v>
      </c>
      <c r="P809" s="12" t="b">
        <f t="shared" si="294"/>
        <v>0</v>
      </c>
      <c r="Q809" s="12" t="b">
        <f t="shared" si="295"/>
        <v>0</v>
      </c>
      <c r="R809" s="12" t="b">
        <f t="shared" si="296"/>
        <v>0</v>
      </c>
      <c r="S809" s="12" t="b">
        <f t="shared" si="297"/>
        <v>0</v>
      </c>
      <c r="T809" s="12" t="str">
        <f t="shared" si="298"/>
        <v>Leicester Lose</v>
      </c>
    </row>
    <row r="810" spans="1:20">
      <c r="A810" s="22" t="s">
        <v>578</v>
      </c>
      <c r="B810" t="s">
        <v>113</v>
      </c>
      <c r="C810" s="2" t="s">
        <v>17</v>
      </c>
      <c r="D810" s="3">
        <v>44458.583333333336</v>
      </c>
      <c r="E810" t="s">
        <v>23</v>
      </c>
      <c r="F810" t="s">
        <v>24</v>
      </c>
      <c r="G810" t="s">
        <v>53</v>
      </c>
      <c r="H810" t="s">
        <v>77</v>
      </c>
      <c r="I810">
        <v>1</v>
      </c>
      <c r="J810" s="9">
        <v>2</v>
      </c>
      <c r="K810">
        <f t="shared" si="290"/>
        <v>3</v>
      </c>
      <c r="L810" t="str">
        <f t="shared" si="289"/>
        <v>Away Win</v>
      </c>
      <c r="M810">
        <f t="shared" si="291"/>
        <v>0</v>
      </c>
      <c r="N810">
        <f t="shared" si="292"/>
        <v>1</v>
      </c>
      <c r="O810" s="12" t="b">
        <f t="shared" si="293"/>
        <v>0</v>
      </c>
      <c r="P810" s="12" t="str">
        <f t="shared" si="294"/>
        <v>West Ham Lose</v>
      </c>
      <c r="Q810" s="12" t="b">
        <f t="shared" si="295"/>
        <v>0</v>
      </c>
      <c r="R810" s="12" t="b">
        <f t="shared" si="296"/>
        <v>0</v>
      </c>
      <c r="S810" s="12" t="str">
        <f t="shared" si="297"/>
        <v>Man Utd Win</v>
      </c>
      <c r="T810" s="12" t="b">
        <f t="shared" si="298"/>
        <v>0</v>
      </c>
    </row>
    <row r="811" spans="1:20">
      <c r="A811" s="22" t="s">
        <v>578</v>
      </c>
      <c r="B811" t="s">
        <v>111</v>
      </c>
      <c r="C811" s="2" t="s">
        <v>17</v>
      </c>
      <c r="D811" s="3">
        <v>44458.6875</v>
      </c>
      <c r="E811" t="s">
        <v>32</v>
      </c>
      <c r="F811" t="s">
        <v>33</v>
      </c>
      <c r="G811" t="s">
        <v>43</v>
      </c>
      <c r="H811" t="s">
        <v>11</v>
      </c>
      <c r="I811">
        <v>0</v>
      </c>
      <c r="J811" s="9">
        <v>3</v>
      </c>
      <c r="K811">
        <f t="shared" si="290"/>
        <v>3</v>
      </c>
      <c r="L811" t="str">
        <f t="shared" si="289"/>
        <v>Away Win</v>
      </c>
      <c r="M811">
        <f t="shared" si="291"/>
        <v>0</v>
      </c>
      <c r="N811">
        <f t="shared" si="292"/>
        <v>1</v>
      </c>
      <c r="O811" s="12" t="b">
        <f t="shared" si="293"/>
        <v>0</v>
      </c>
      <c r="P811" s="12" t="str">
        <f t="shared" si="294"/>
        <v>Spurs Lose</v>
      </c>
      <c r="Q811" s="12" t="b">
        <f t="shared" si="295"/>
        <v>0</v>
      </c>
      <c r="R811" s="12" t="b">
        <f t="shared" si="296"/>
        <v>0</v>
      </c>
      <c r="S811" s="12" t="str">
        <f t="shared" si="297"/>
        <v>Chelsea Win</v>
      </c>
      <c r="T811" s="12" t="b">
        <f t="shared" si="298"/>
        <v>0</v>
      </c>
    </row>
    <row r="812" spans="1:20">
      <c r="A812" s="22" t="s">
        <v>578</v>
      </c>
      <c r="B812" t="s">
        <v>126</v>
      </c>
      <c r="C812" s="2" t="s">
        <v>31</v>
      </c>
      <c r="D812" s="3">
        <v>44464.520833333336</v>
      </c>
      <c r="E812" t="s">
        <v>63</v>
      </c>
      <c r="F812" t="s">
        <v>43</v>
      </c>
      <c r="G812" t="s">
        <v>73</v>
      </c>
      <c r="H812" t="s">
        <v>35</v>
      </c>
      <c r="I812">
        <v>0</v>
      </c>
      <c r="J812" s="9">
        <v>1</v>
      </c>
      <c r="K812">
        <f t="shared" si="290"/>
        <v>1</v>
      </c>
      <c r="L812" t="str">
        <f t="shared" si="289"/>
        <v>Away Win</v>
      </c>
      <c r="M812">
        <f t="shared" si="291"/>
        <v>0</v>
      </c>
      <c r="N812">
        <f t="shared" si="292"/>
        <v>1</v>
      </c>
      <c r="O812" s="12" t="b">
        <f t="shared" si="293"/>
        <v>0</v>
      </c>
      <c r="P812" s="12" t="str">
        <f t="shared" si="294"/>
        <v>Chelsea Lose</v>
      </c>
      <c r="Q812" s="12" t="b">
        <f t="shared" si="295"/>
        <v>0</v>
      </c>
      <c r="R812" s="12" t="b">
        <f t="shared" si="296"/>
        <v>0</v>
      </c>
      <c r="S812" s="12" t="str">
        <f t="shared" si="297"/>
        <v>Man City Win</v>
      </c>
      <c r="T812" s="12" t="b">
        <f t="shared" si="298"/>
        <v>0</v>
      </c>
    </row>
    <row r="813" spans="1:20">
      <c r="A813" s="22" t="s">
        <v>578</v>
      </c>
      <c r="B813" t="s">
        <v>123</v>
      </c>
      <c r="C813" s="2" t="s">
        <v>31</v>
      </c>
      <c r="D813" s="3">
        <v>44464.520833333336</v>
      </c>
      <c r="E813" t="s">
        <v>52</v>
      </c>
      <c r="F813" t="s">
        <v>53</v>
      </c>
      <c r="G813" t="s">
        <v>70</v>
      </c>
      <c r="H813" t="s">
        <v>35</v>
      </c>
      <c r="I813">
        <v>0</v>
      </c>
      <c r="J813" s="9">
        <v>1</v>
      </c>
      <c r="K813">
        <f t="shared" si="290"/>
        <v>1</v>
      </c>
      <c r="L813" t="str">
        <f t="shared" si="289"/>
        <v>Away Win</v>
      </c>
      <c r="M813">
        <f t="shared" si="291"/>
        <v>0</v>
      </c>
      <c r="N813">
        <f t="shared" si="292"/>
        <v>1</v>
      </c>
      <c r="O813" s="12" t="b">
        <f t="shared" si="293"/>
        <v>0</v>
      </c>
      <c r="P813" s="12" t="str">
        <f t="shared" si="294"/>
        <v>Man Utd Lose</v>
      </c>
      <c r="Q813" s="12" t="b">
        <f t="shared" si="295"/>
        <v>0</v>
      </c>
      <c r="R813" s="12" t="b">
        <f t="shared" si="296"/>
        <v>0</v>
      </c>
      <c r="S813" s="12" t="str">
        <f t="shared" si="297"/>
        <v>Aston Villa Win</v>
      </c>
      <c r="T813" s="12" t="b">
        <f t="shared" si="298"/>
        <v>0</v>
      </c>
    </row>
    <row r="814" spans="1:20">
      <c r="A814" s="22" t="s">
        <v>578</v>
      </c>
      <c r="B814" t="s">
        <v>120</v>
      </c>
      <c r="C814" s="2" t="s">
        <v>31</v>
      </c>
      <c r="D814" s="3">
        <v>44464.625</v>
      </c>
      <c r="E814" t="s">
        <v>47</v>
      </c>
      <c r="F814" t="s">
        <v>34</v>
      </c>
      <c r="G814" t="s">
        <v>466</v>
      </c>
      <c r="H814" t="s">
        <v>98</v>
      </c>
      <c r="I814">
        <v>2</v>
      </c>
      <c r="J814" s="9">
        <v>0</v>
      </c>
      <c r="K814">
        <f t="shared" si="290"/>
        <v>2</v>
      </c>
      <c r="L814" t="str">
        <f t="shared" si="289"/>
        <v>Home Win</v>
      </c>
      <c r="M814">
        <f t="shared" si="291"/>
        <v>1</v>
      </c>
      <c r="N814">
        <f t="shared" si="292"/>
        <v>0</v>
      </c>
      <c r="O814" s="12" t="str">
        <f t="shared" si="293"/>
        <v>Everton Win</v>
      </c>
      <c r="P814" s="12" t="b">
        <f t="shared" si="294"/>
        <v>0</v>
      </c>
      <c r="Q814" s="12" t="b">
        <f t="shared" si="295"/>
        <v>0</v>
      </c>
      <c r="R814" s="12" t="b">
        <f t="shared" si="296"/>
        <v>0</v>
      </c>
      <c r="S814" s="12" t="b">
        <f t="shared" si="297"/>
        <v>0</v>
      </c>
      <c r="T814" s="12" t="str">
        <f t="shared" si="298"/>
        <v>Norwich Lose</v>
      </c>
    </row>
    <row r="815" spans="1:20">
      <c r="A815" s="22" t="s">
        <v>578</v>
      </c>
      <c r="B815" t="s">
        <v>122</v>
      </c>
      <c r="C815" s="2" t="s">
        <v>31</v>
      </c>
      <c r="D815" s="3">
        <v>44464.625</v>
      </c>
      <c r="E815" t="s">
        <v>50</v>
      </c>
      <c r="F815" t="s">
        <v>20</v>
      </c>
      <c r="G815" t="s">
        <v>24</v>
      </c>
      <c r="H815" t="s">
        <v>77</v>
      </c>
      <c r="I815">
        <v>1</v>
      </c>
      <c r="J815" s="9">
        <v>2</v>
      </c>
      <c r="K815">
        <f t="shared" si="290"/>
        <v>3</v>
      </c>
      <c r="L815" t="str">
        <f t="shared" si="289"/>
        <v>Away Win</v>
      </c>
      <c r="M815">
        <f t="shared" si="291"/>
        <v>0</v>
      </c>
      <c r="N815">
        <f t="shared" si="292"/>
        <v>1</v>
      </c>
      <c r="O815" s="12" t="b">
        <f t="shared" si="293"/>
        <v>0</v>
      </c>
      <c r="P815" s="12" t="str">
        <f t="shared" si="294"/>
        <v>Leeds Lose</v>
      </c>
      <c r="Q815" s="12" t="b">
        <f t="shared" si="295"/>
        <v>0</v>
      </c>
      <c r="R815" s="12" t="b">
        <f t="shared" si="296"/>
        <v>0</v>
      </c>
      <c r="S815" s="12" t="str">
        <f t="shared" si="297"/>
        <v>West Ham Win</v>
      </c>
      <c r="T815" s="12" t="b">
        <f t="shared" si="298"/>
        <v>0</v>
      </c>
    </row>
    <row r="816" spans="1:20">
      <c r="A816" s="22" t="s">
        <v>578</v>
      </c>
      <c r="B816" t="s">
        <v>121</v>
      </c>
      <c r="C816" s="2" t="s">
        <v>31</v>
      </c>
      <c r="D816" s="3">
        <v>44464.625</v>
      </c>
      <c r="E816" t="s">
        <v>65</v>
      </c>
      <c r="F816" t="s">
        <v>30</v>
      </c>
      <c r="G816" t="s">
        <v>66</v>
      </c>
      <c r="H816" t="s">
        <v>106</v>
      </c>
      <c r="I816">
        <v>2</v>
      </c>
      <c r="J816" s="9">
        <v>2</v>
      </c>
      <c r="K816">
        <f t="shared" si="290"/>
        <v>4</v>
      </c>
      <c r="L816" t="str">
        <f t="shared" si="289"/>
        <v>Draw</v>
      </c>
      <c r="M816">
        <f t="shared" si="291"/>
        <v>0</v>
      </c>
      <c r="N816">
        <f t="shared" si="292"/>
        <v>0</v>
      </c>
      <c r="O816" s="12" t="b">
        <f t="shared" si="293"/>
        <v>0</v>
      </c>
      <c r="P816" s="12" t="b">
        <f t="shared" si="294"/>
        <v>0</v>
      </c>
      <c r="Q816" s="12" t="str">
        <f t="shared" si="295"/>
        <v>Leicester Draw</v>
      </c>
      <c r="R816" s="12" t="str">
        <f t="shared" si="296"/>
        <v>Burnley Draw</v>
      </c>
      <c r="S816" s="12" t="b">
        <f t="shared" si="297"/>
        <v>0</v>
      </c>
      <c r="T816" s="12" t="b">
        <f t="shared" si="298"/>
        <v>0</v>
      </c>
    </row>
    <row r="817" spans="1:20">
      <c r="A817" s="22" t="s">
        <v>578</v>
      </c>
      <c r="B817" t="s">
        <v>124</v>
      </c>
      <c r="C817" s="2" t="s">
        <v>31</v>
      </c>
      <c r="D817" s="3">
        <v>44464.625</v>
      </c>
      <c r="E817" t="s">
        <v>463</v>
      </c>
      <c r="F817" t="s">
        <v>464</v>
      </c>
      <c r="G817" t="s">
        <v>25</v>
      </c>
      <c r="H817" t="s">
        <v>84</v>
      </c>
      <c r="I817">
        <v>1</v>
      </c>
      <c r="J817" s="9">
        <v>1</v>
      </c>
      <c r="K817">
        <f t="shared" si="290"/>
        <v>2</v>
      </c>
      <c r="L817" t="str">
        <f t="shared" si="289"/>
        <v>Draw</v>
      </c>
      <c r="M817">
        <f t="shared" si="291"/>
        <v>0</v>
      </c>
      <c r="N817">
        <f t="shared" si="292"/>
        <v>0</v>
      </c>
      <c r="O817" s="12" t="b">
        <f t="shared" si="293"/>
        <v>0</v>
      </c>
      <c r="P817" s="12" t="b">
        <f t="shared" si="294"/>
        <v>0</v>
      </c>
      <c r="Q817" s="12" t="str">
        <f t="shared" si="295"/>
        <v>Watford Draw</v>
      </c>
      <c r="R817" s="12" t="str">
        <f t="shared" si="296"/>
        <v>Newcastle Draw</v>
      </c>
      <c r="S817" s="12" t="b">
        <f t="shared" si="297"/>
        <v>0</v>
      </c>
      <c r="T817" s="12" t="b">
        <f t="shared" si="298"/>
        <v>0</v>
      </c>
    </row>
    <row r="818" spans="1:20">
      <c r="A818" s="22" t="s">
        <v>578</v>
      </c>
      <c r="B818" t="s">
        <v>118</v>
      </c>
      <c r="C818" s="2" t="s">
        <v>31</v>
      </c>
      <c r="D818" s="3">
        <v>44464.729166666664</v>
      </c>
      <c r="E818" t="s">
        <v>460</v>
      </c>
      <c r="F818" t="s">
        <v>461</v>
      </c>
      <c r="G818" t="s">
        <v>19</v>
      </c>
      <c r="H818" t="s">
        <v>79</v>
      </c>
      <c r="I818">
        <v>3</v>
      </c>
      <c r="J818" s="9">
        <v>3</v>
      </c>
      <c r="K818">
        <f t="shared" si="290"/>
        <v>6</v>
      </c>
      <c r="L818" t="str">
        <f t="shared" si="289"/>
        <v>Draw</v>
      </c>
      <c r="M818">
        <f t="shared" si="291"/>
        <v>0</v>
      </c>
      <c r="N818">
        <f t="shared" si="292"/>
        <v>0</v>
      </c>
      <c r="O818" s="12" t="b">
        <f t="shared" si="293"/>
        <v>0</v>
      </c>
      <c r="P818" s="12" t="b">
        <f t="shared" si="294"/>
        <v>0</v>
      </c>
      <c r="Q818" s="12" t="str">
        <f t="shared" si="295"/>
        <v>Brentford Draw</v>
      </c>
      <c r="R818" s="12" t="str">
        <f t="shared" si="296"/>
        <v>Liverpool Draw</v>
      </c>
      <c r="S818" s="12" t="b">
        <f t="shared" si="297"/>
        <v>0</v>
      </c>
      <c r="T818" s="12" t="b">
        <f t="shared" si="298"/>
        <v>0</v>
      </c>
    </row>
    <row r="819" spans="1:20">
      <c r="A819" s="22" t="s">
        <v>578</v>
      </c>
      <c r="B819" t="s">
        <v>119</v>
      </c>
      <c r="C819" s="2" t="s">
        <v>31</v>
      </c>
      <c r="D819" s="3">
        <v>44465.583333333336</v>
      </c>
      <c r="E819" t="s">
        <v>58</v>
      </c>
      <c r="F819" t="s">
        <v>15</v>
      </c>
      <c r="G819" t="s">
        <v>39</v>
      </c>
      <c r="H819" t="s">
        <v>35</v>
      </c>
      <c r="I819">
        <v>0</v>
      </c>
      <c r="J819" s="9">
        <v>1</v>
      </c>
      <c r="K819">
        <f t="shared" si="290"/>
        <v>1</v>
      </c>
      <c r="L819" t="str">
        <f t="shared" si="289"/>
        <v>Away Win</v>
      </c>
      <c r="M819">
        <f t="shared" si="291"/>
        <v>0</v>
      </c>
      <c r="N819">
        <f t="shared" si="292"/>
        <v>1</v>
      </c>
      <c r="O819" s="12" t="b">
        <f t="shared" si="293"/>
        <v>0</v>
      </c>
      <c r="P819" s="12" t="str">
        <f t="shared" si="294"/>
        <v>Southampton Lose</v>
      </c>
      <c r="Q819" s="12" t="b">
        <f t="shared" si="295"/>
        <v>0</v>
      </c>
      <c r="R819" s="12" t="b">
        <f t="shared" si="296"/>
        <v>0</v>
      </c>
      <c r="S819" s="12" t="str">
        <f t="shared" si="297"/>
        <v>Wolves Win</v>
      </c>
      <c r="T819" s="12" t="b">
        <f t="shared" si="298"/>
        <v>0</v>
      </c>
    </row>
    <row r="820" spans="1:20">
      <c r="A820" s="22" t="s">
        <v>578</v>
      </c>
      <c r="B820" t="s">
        <v>125</v>
      </c>
      <c r="C820" s="2" t="s">
        <v>31</v>
      </c>
      <c r="D820" s="3">
        <v>44465.6875</v>
      </c>
      <c r="E820" t="s">
        <v>55</v>
      </c>
      <c r="F820" t="s">
        <v>10</v>
      </c>
      <c r="G820" t="s">
        <v>33</v>
      </c>
      <c r="H820" t="s">
        <v>91</v>
      </c>
      <c r="I820">
        <v>3</v>
      </c>
      <c r="J820" s="9">
        <v>1</v>
      </c>
      <c r="K820">
        <f t="shared" si="290"/>
        <v>4</v>
      </c>
      <c r="L820" t="str">
        <f t="shared" si="289"/>
        <v>Home Win</v>
      </c>
      <c r="M820">
        <f t="shared" si="291"/>
        <v>1</v>
      </c>
      <c r="N820">
        <f t="shared" si="292"/>
        <v>0</v>
      </c>
      <c r="O820" s="12" t="str">
        <f t="shared" si="293"/>
        <v>Arsenal Win</v>
      </c>
      <c r="P820" s="12" t="b">
        <f t="shared" si="294"/>
        <v>0</v>
      </c>
      <c r="Q820" s="12" t="b">
        <f t="shared" si="295"/>
        <v>0</v>
      </c>
      <c r="R820" s="12" t="b">
        <f t="shared" si="296"/>
        <v>0</v>
      </c>
      <c r="S820" s="12" t="b">
        <f t="shared" si="297"/>
        <v>0</v>
      </c>
      <c r="T820" s="12" t="str">
        <f t="shared" si="298"/>
        <v>Spurs Lose</v>
      </c>
    </row>
    <row r="821" spans="1:20">
      <c r="A821" s="22" t="s">
        <v>578</v>
      </c>
      <c r="B821" t="s">
        <v>127</v>
      </c>
      <c r="C821" s="2" t="s">
        <v>31</v>
      </c>
      <c r="D821" s="3">
        <v>44466.833333333336</v>
      </c>
      <c r="E821" t="s">
        <v>13</v>
      </c>
      <c r="F821" t="s">
        <v>14</v>
      </c>
      <c r="G821" t="s">
        <v>42</v>
      </c>
      <c r="H821" t="s">
        <v>84</v>
      </c>
      <c r="I821">
        <v>1</v>
      </c>
      <c r="J821" s="9">
        <v>1</v>
      </c>
      <c r="K821">
        <f t="shared" si="290"/>
        <v>2</v>
      </c>
      <c r="L821" t="str">
        <f t="shared" si="289"/>
        <v>Draw</v>
      </c>
      <c r="M821">
        <f t="shared" si="291"/>
        <v>0</v>
      </c>
      <c r="N821">
        <f t="shared" si="292"/>
        <v>0</v>
      </c>
      <c r="O821" s="12" t="b">
        <f t="shared" si="293"/>
        <v>0</v>
      </c>
      <c r="P821" s="12" t="b">
        <f t="shared" si="294"/>
        <v>0</v>
      </c>
      <c r="Q821" s="12" t="str">
        <f t="shared" si="295"/>
        <v>Crystal Palace Draw</v>
      </c>
      <c r="R821" s="12" t="str">
        <f t="shared" si="296"/>
        <v>Brighton Draw</v>
      </c>
      <c r="S821" s="12" t="b">
        <f t="shared" si="297"/>
        <v>0</v>
      </c>
      <c r="T821" s="12" t="b">
        <f t="shared" si="298"/>
        <v>0</v>
      </c>
    </row>
    <row r="822" spans="1:20">
      <c r="A822" s="22" t="s">
        <v>578</v>
      </c>
      <c r="B822" t="s">
        <v>134</v>
      </c>
      <c r="C822" s="2" t="s">
        <v>27</v>
      </c>
      <c r="D822" s="3">
        <v>44471.520833333336</v>
      </c>
      <c r="E822" t="s">
        <v>52</v>
      </c>
      <c r="F822" t="s">
        <v>53</v>
      </c>
      <c r="G822" t="s">
        <v>34</v>
      </c>
      <c r="H822" t="s">
        <v>84</v>
      </c>
      <c r="I822">
        <v>1</v>
      </c>
      <c r="J822" s="9">
        <v>1</v>
      </c>
      <c r="K822">
        <f t="shared" si="290"/>
        <v>2</v>
      </c>
      <c r="L822" t="str">
        <f t="shared" si="289"/>
        <v>Draw</v>
      </c>
      <c r="M822">
        <f t="shared" si="291"/>
        <v>0</v>
      </c>
      <c r="N822">
        <f t="shared" si="292"/>
        <v>0</v>
      </c>
      <c r="O822" s="12" t="b">
        <f t="shared" si="293"/>
        <v>0</v>
      </c>
      <c r="P822" s="12" t="b">
        <f t="shared" si="294"/>
        <v>0</v>
      </c>
      <c r="Q822" s="12" t="str">
        <f t="shared" si="295"/>
        <v>Man Utd Draw</v>
      </c>
      <c r="R822" s="12" t="str">
        <f t="shared" si="296"/>
        <v>Everton Draw</v>
      </c>
      <c r="S822" s="12" t="b">
        <f t="shared" si="297"/>
        <v>0</v>
      </c>
      <c r="T822" s="12" t="b">
        <f t="shared" si="298"/>
        <v>0</v>
      </c>
    </row>
    <row r="823" spans="1:20">
      <c r="A823" s="22" t="s">
        <v>578</v>
      </c>
      <c r="B823" t="s">
        <v>130</v>
      </c>
      <c r="C823" s="2" t="s">
        <v>27</v>
      </c>
      <c r="D823" s="3">
        <v>44471.625</v>
      </c>
      <c r="E823" t="s">
        <v>81</v>
      </c>
      <c r="F823" t="s">
        <v>66</v>
      </c>
      <c r="G823" t="s">
        <v>466</v>
      </c>
      <c r="H823" t="s">
        <v>116</v>
      </c>
      <c r="I823">
        <v>0</v>
      </c>
      <c r="J823" s="9">
        <v>0</v>
      </c>
      <c r="K823">
        <f t="shared" si="290"/>
        <v>0</v>
      </c>
      <c r="L823" t="str">
        <f t="shared" si="289"/>
        <v>Draw</v>
      </c>
      <c r="M823">
        <f t="shared" si="291"/>
        <v>0</v>
      </c>
      <c r="N823">
        <f t="shared" si="292"/>
        <v>0</v>
      </c>
      <c r="O823" s="12" t="b">
        <f t="shared" si="293"/>
        <v>0</v>
      </c>
      <c r="P823" s="12" t="b">
        <f t="shared" si="294"/>
        <v>0</v>
      </c>
      <c r="Q823" s="12" t="str">
        <f t="shared" si="295"/>
        <v>Burnley Draw</v>
      </c>
      <c r="R823" s="12" t="str">
        <f t="shared" si="296"/>
        <v>Norwich Draw</v>
      </c>
      <c r="S823" s="12" t="b">
        <f t="shared" si="297"/>
        <v>0</v>
      </c>
      <c r="T823" s="12" t="b">
        <f t="shared" si="298"/>
        <v>0</v>
      </c>
    </row>
    <row r="824" spans="1:20">
      <c r="A824" s="22" t="s">
        <v>578</v>
      </c>
      <c r="B824" t="s">
        <v>137</v>
      </c>
      <c r="C824" s="2" t="s">
        <v>27</v>
      </c>
      <c r="D824" s="3">
        <v>44471.625</v>
      </c>
      <c r="E824" t="s">
        <v>63</v>
      </c>
      <c r="F824" t="s">
        <v>43</v>
      </c>
      <c r="G824" t="s">
        <v>15</v>
      </c>
      <c r="H824" t="s">
        <v>91</v>
      </c>
      <c r="I824">
        <v>3</v>
      </c>
      <c r="J824" s="9">
        <v>1</v>
      </c>
      <c r="K824">
        <f t="shared" si="290"/>
        <v>4</v>
      </c>
      <c r="L824" t="str">
        <f t="shared" si="289"/>
        <v>Home Win</v>
      </c>
      <c r="M824">
        <f t="shared" si="291"/>
        <v>1</v>
      </c>
      <c r="N824">
        <f t="shared" si="292"/>
        <v>0</v>
      </c>
      <c r="O824" s="12" t="str">
        <f t="shared" si="293"/>
        <v>Chelsea Win</v>
      </c>
      <c r="P824" s="12" t="b">
        <f t="shared" si="294"/>
        <v>0</v>
      </c>
      <c r="Q824" s="12" t="b">
        <f t="shared" si="295"/>
        <v>0</v>
      </c>
      <c r="R824" s="12" t="b">
        <f t="shared" si="296"/>
        <v>0</v>
      </c>
      <c r="S824" s="12" t="b">
        <f t="shared" si="297"/>
        <v>0</v>
      </c>
      <c r="T824" s="12" t="str">
        <f t="shared" si="298"/>
        <v>Southampton Lose</v>
      </c>
    </row>
    <row r="825" spans="1:20">
      <c r="A825" s="22" t="s">
        <v>578</v>
      </c>
      <c r="B825" t="s">
        <v>131</v>
      </c>
      <c r="C825" s="2" t="s">
        <v>27</v>
      </c>
      <c r="D825" s="3">
        <v>44471.625</v>
      </c>
      <c r="E825" t="s">
        <v>50</v>
      </c>
      <c r="F825" t="s">
        <v>20</v>
      </c>
      <c r="G825" t="s">
        <v>464</v>
      </c>
      <c r="H825" t="s">
        <v>16</v>
      </c>
      <c r="I825">
        <v>1</v>
      </c>
      <c r="J825" s="9">
        <v>0</v>
      </c>
      <c r="K825">
        <f t="shared" si="290"/>
        <v>1</v>
      </c>
      <c r="L825" t="str">
        <f t="shared" si="289"/>
        <v>Home Win</v>
      </c>
      <c r="M825">
        <f t="shared" si="291"/>
        <v>1</v>
      </c>
      <c r="N825">
        <f t="shared" si="292"/>
        <v>0</v>
      </c>
      <c r="O825" s="12" t="str">
        <f t="shared" si="293"/>
        <v>Leeds Win</v>
      </c>
      <c r="P825" s="12" t="b">
        <f t="shared" si="294"/>
        <v>0</v>
      </c>
      <c r="Q825" s="12" t="b">
        <f t="shared" si="295"/>
        <v>0</v>
      </c>
      <c r="R825" s="12" t="b">
        <f t="shared" si="296"/>
        <v>0</v>
      </c>
      <c r="S825" s="12" t="b">
        <f t="shared" si="297"/>
        <v>0</v>
      </c>
      <c r="T825" s="12" t="str">
        <f t="shared" si="298"/>
        <v>Watford Lose</v>
      </c>
    </row>
    <row r="826" spans="1:20">
      <c r="A826" s="22" t="s">
        <v>578</v>
      </c>
      <c r="B826" t="s">
        <v>128</v>
      </c>
      <c r="C826" s="2" t="s">
        <v>27</v>
      </c>
      <c r="D826" s="3">
        <v>44471.625</v>
      </c>
      <c r="E826" t="s">
        <v>72</v>
      </c>
      <c r="F826" t="s">
        <v>39</v>
      </c>
      <c r="G826" t="s">
        <v>25</v>
      </c>
      <c r="H826" t="s">
        <v>56</v>
      </c>
      <c r="I826">
        <v>2</v>
      </c>
      <c r="J826" s="9">
        <v>1</v>
      </c>
      <c r="K826">
        <f t="shared" si="290"/>
        <v>3</v>
      </c>
      <c r="L826" t="str">
        <f t="shared" si="289"/>
        <v>Home Win</v>
      </c>
      <c r="M826">
        <f t="shared" si="291"/>
        <v>1</v>
      </c>
      <c r="N826">
        <f t="shared" si="292"/>
        <v>0</v>
      </c>
      <c r="O826" s="12" t="str">
        <f t="shared" si="293"/>
        <v>Wolves Win</v>
      </c>
      <c r="P826" s="12" t="b">
        <f t="shared" si="294"/>
        <v>0</v>
      </c>
      <c r="Q826" s="12" t="b">
        <f t="shared" si="295"/>
        <v>0</v>
      </c>
      <c r="R826" s="12" t="b">
        <f t="shared" si="296"/>
        <v>0</v>
      </c>
      <c r="S826" s="12" t="b">
        <f t="shared" si="297"/>
        <v>0</v>
      </c>
      <c r="T826" s="12" t="str">
        <f t="shared" si="298"/>
        <v>Newcastle Lose</v>
      </c>
    </row>
    <row r="827" spans="1:20">
      <c r="A827" s="22" t="s">
        <v>578</v>
      </c>
      <c r="B827" t="s">
        <v>132</v>
      </c>
      <c r="C827" s="2" t="s">
        <v>27</v>
      </c>
      <c r="D827" s="3">
        <v>44471.729166666664</v>
      </c>
      <c r="E827" t="s">
        <v>41</v>
      </c>
      <c r="F827" t="s">
        <v>42</v>
      </c>
      <c r="G827" t="s">
        <v>10</v>
      </c>
      <c r="H827" t="s">
        <v>116</v>
      </c>
      <c r="I827">
        <v>0</v>
      </c>
      <c r="J827" s="9">
        <v>0</v>
      </c>
      <c r="K827">
        <f t="shared" si="290"/>
        <v>0</v>
      </c>
      <c r="L827" t="str">
        <f t="shared" si="289"/>
        <v>Draw</v>
      </c>
      <c r="M827">
        <f t="shared" si="291"/>
        <v>0</v>
      </c>
      <c r="N827">
        <f t="shared" si="292"/>
        <v>0</v>
      </c>
      <c r="O827" s="12" t="b">
        <f t="shared" si="293"/>
        <v>0</v>
      </c>
      <c r="P827" s="12" t="b">
        <f t="shared" si="294"/>
        <v>0</v>
      </c>
      <c r="Q827" s="12" t="str">
        <f t="shared" si="295"/>
        <v>Brighton Draw</v>
      </c>
      <c r="R827" s="12" t="str">
        <f t="shared" si="296"/>
        <v>Arsenal Draw</v>
      </c>
      <c r="S827" s="12" t="b">
        <f t="shared" si="297"/>
        <v>0</v>
      </c>
      <c r="T827" s="12" t="b">
        <f t="shared" si="298"/>
        <v>0</v>
      </c>
    </row>
    <row r="828" spans="1:20">
      <c r="A828" s="22" t="s">
        <v>578</v>
      </c>
      <c r="B828" t="s">
        <v>138</v>
      </c>
      <c r="C828" s="2" t="s">
        <v>27</v>
      </c>
      <c r="D828" s="3">
        <v>44472.583333333336</v>
      </c>
      <c r="E828" t="s">
        <v>13</v>
      </c>
      <c r="F828" t="s">
        <v>14</v>
      </c>
      <c r="G828" t="s">
        <v>30</v>
      </c>
      <c r="H828" t="s">
        <v>106</v>
      </c>
      <c r="I828">
        <v>2</v>
      </c>
      <c r="J828" s="9">
        <v>2</v>
      </c>
      <c r="K828">
        <f t="shared" si="290"/>
        <v>4</v>
      </c>
      <c r="L828" t="str">
        <f t="shared" si="289"/>
        <v>Draw</v>
      </c>
      <c r="M828">
        <f t="shared" si="291"/>
        <v>0</v>
      </c>
      <c r="N828">
        <f t="shared" si="292"/>
        <v>0</v>
      </c>
      <c r="O828" s="12" t="b">
        <f t="shared" si="293"/>
        <v>0</v>
      </c>
      <c r="P828" s="12" t="b">
        <f t="shared" si="294"/>
        <v>0</v>
      </c>
      <c r="Q828" s="12" t="str">
        <f t="shared" si="295"/>
        <v>Crystal Palace Draw</v>
      </c>
      <c r="R828" s="12" t="str">
        <f t="shared" si="296"/>
        <v>Leicester Draw</v>
      </c>
      <c r="S828" s="12" t="b">
        <f t="shared" si="297"/>
        <v>0</v>
      </c>
      <c r="T828" s="12" t="b">
        <f t="shared" si="298"/>
        <v>0</v>
      </c>
    </row>
    <row r="829" spans="1:20">
      <c r="A829" s="22" t="s">
        <v>578</v>
      </c>
      <c r="B829" t="s">
        <v>129</v>
      </c>
      <c r="C829" s="2" t="s">
        <v>27</v>
      </c>
      <c r="D829" s="3">
        <v>44472.583333333336</v>
      </c>
      <c r="E829" t="s">
        <v>32</v>
      </c>
      <c r="F829" t="s">
        <v>33</v>
      </c>
      <c r="G829" t="s">
        <v>70</v>
      </c>
      <c r="H829" t="s">
        <v>56</v>
      </c>
      <c r="I829">
        <v>2</v>
      </c>
      <c r="J829" s="9">
        <v>1</v>
      </c>
      <c r="K829">
        <f t="shared" si="290"/>
        <v>3</v>
      </c>
      <c r="L829" t="str">
        <f t="shared" si="289"/>
        <v>Home Win</v>
      </c>
      <c r="M829">
        <f t="shared" si="291"/>
        <v>1</v>
      </c>
      <c r="N829">
        <f t="shared" si="292"/>
        <v>0</v>
      </c>
      <c r="O829" s="12" t="str">
        <f t="shared" si="293"/>
        <v>Spurs Win</v>
      </c>
      <c r="P829" s="12" t="b">
        <f t="shared" si="294"/>
        <v>0</v>
      </c>
      <c r="Q829" s="12" t="b">
        <f t="shared" si="295"/>
        <v>0</v>
      </c>
      <c r="R829" s="12" t="b">
        <f t="shared" si="296"/>
        <v>0</v>
      </c>
      <c r="S829" s="12" t="b">
        <f t="shared" si="297"/>
        <v>0</v>
      </c>
      <c r="T829" s="12" t="str">
        <f t="shared" si="298"/>
        <v>Aston Villa Lose</v>
      </c>
    </row>
    <row r="830" spans="1:20">
      <c r="A830" s="22" t="s">
        <v>578</v>
      </c>
      <c r="B830" t="s">
        <v>136</v>
      </c>
      <c r="C830" s="2" t="s">
        <v>27</v>
      </c>
      <c r="D830" s="3">
        <v>44472.583333333336</v>
      </c>
      <c r="E830" t="s">
        <v>23</v>
      </c>
      <c r="F830" t="s">
        <v>24</v>
      </c>
      <c r="G830" t="s">
        <v>461</v>
      </c>
      <c r="H830" t="s">
        <v>77</v>
      </c>
      <c r="I830">
        <v>1</v>
      </c>
      <c r="J830" s="9">
        <v>2</v>
      </c>
      <c r="K830">
        <f t="shared" si="290"/>
        <v>3</v>
      </c>
      <c r="L830" t="str">
        <f t="shared" si="289"/>
        <v>Away Win</v>
      </c>
      <c r="M830">
        <f t="shared" si="291"/>
        <v>0</v>
      </c>
      <c r="N830">
        <f t="shared" si="292"/>
        <v>1</v>
      </c>
      <c r="O830" s="12" t="b">
        <f t="shared" si="293"/>
        <v>0</v>
      </c>
      <c r="P830" s="12" t="str">
        <f t="shared" si="294"/>
        <v>West Ham Lose</v>
      </c>
      <c r="Q830" s="12" t="b">
        <f t="shared" si="295"/>
        <v>0</v>
      </c>
      <c r="R830" s="12" t="b">
        <f t="shared" si="296"/>
        <v>0</v>
      </c>
      <c r="S830" s="12" t="str">
        <f t="shared" si="297"/>
        <v>Brentford Win</v>
      </c>
      <c r="T830" s="12" t="b">
        <f t="shared" si="298"/>
        <v>0</v>
      </c>
    </row>
    <row r="831" spans="1:20">
      <c r="A831" s="22" t="s">
        <v>578</v>
      </c>
      <c r="B831" t="s">
        <v>135</v>
      </c>
      <c r="C831" s="2" t="s">
        <v>27</v>
      </c>
      <c r="D831" s="3">
        <v>44472.6875</v>
      </c>
      <c r="E831" t="s">
        <v>18</v>
      </c>
      <c r="F831" t="s">
        <v>19</v>
      </c>
      <c r="G831" t="s">
        <v>73</v>
      </c>
      <c r="H831" t="s">
        <v>106</v>
      </c>
      <c r="I831">
        <v>2</v>
      </c>
      <c r="J831" s="9">
        <v>2</v>
      </c>
      <c r="K831">
        <f t="shared" si="290"/>
        <v>4</v>
      </c>
      <c r="L831" t="str">
        <f t="shared" si="289"/>
        <v>Draw</v>
      </c>
      <c r="M831">
        <f t="shared" si="291"/>
        <v>0</v>
      </c>
      <c r="N831">
        <f t="shared" si="292"/>
        <v>0</v>
      </c>
      <c r="O831" s="12" t="b">
        <f t="shared" si="293"/>
        <v>0</v>
      </c>
      <c r="P831" s="12" t="b">
        <f t="shared" si="294"/>
        <v>0</v>
      </c>
      <c r="Q831" s="12" t="str">
        <f t="shared" si="295"/>
        <v>Liverpool Draw</v>
      </c>
      <c r="R831" s="12" t="str">
        <f t="shared" si="296"/>
        <v>Man City Draw</v>
      </c>
      <c r="S831" s="12" t="b">
        <f t="shared" si="297"/>
        <v>0</v>
      </c>
      <c r="T831" s="12" t="b">
        <f t="shared" si="298"/>
        <v>0</v>
      </c>
    </row>
    <row r="832" spans="1:20">
      <c r="A832" s="22" t="s">
        <v>578</v>
      </c>
      <c r="B832" t="s">
        <v>145</v>
      </c>
      <c r="C832" s="2" t="s">
        <v>22</v>
      </c>
      <c r="D832" s="3">
        <v>44485.520833333336</v>
      </c>
      <c r="E832" t="s">
        <v>463</v>
      </c>
      <c r="F832" t="s">
        <v>464</v>
      </c>
      <c r="G832" t="s">
        <v>19</v>
      </c>
      <c r="H832" t="s">
        <v>230</v>
      </c>
      <c r="I832">
        <v>0</v>
      </c>
      <c r="J832" s="9">
        <v>5</v>
      </c>
      <c r="K832">
        <f t="shared" si="290"/>
        <v>5</v>
      </c>
      <c r="L832" t="str">
        <f t="shared" si="289"/>
        <v>Away Win</v>
      </c>
      <c r="M832">
        <f t="shared" si="291"/>
        <v>0</v>
      </c>
      <c r="N832">
        <f t="shared" si="292"/>
        <v>1</v>
      </c>
      <c r="O832" s="12" t="b">
        <f t="shared" si="293"/>
        <v>0</v>
      </c>
      <c r="P832" s="12" t="str">
        <f t="shared" si="294"/>
        <v>Watford Lose</v>
      </c>
      <c r="Q832" s="12" t="b">
        <f t="shared" si="295"/>
        <v>0</v>
      </c>
      <c r="R832" s="12" t="b">
        <f t="shared" si="296"/>
        <v>0</v>
      </c>
      <c r="S832" s="12" t="str">
        <f t="shared" si="297"/>
        <v>Liverpool Win</v>
      </c>
      <c r="T832" s="12" t="b">
        <f t="shared" si="298"/>
        <v>0</v>
      </c>
    </row>
    <row r="833" spans="1:20">
      <c r="A833" s="22" t="s">
        <v>578</v>
      </c>
      <c r="B833" t="s">
        <v>139</v>
      </c>
      <c r="C833" s="2" t="s">
        <v>22</v>
      </c>
      <c r="D833" s="3">
        <v>44485.625</v>
      </c>
      <c r="E833" t="s">
        <v>69</v>
      </c>
      <c r="F833" t="s">
        <v>70</v>
      </c>
      <c r="G833" t="s">
        <v>39</v>
      </c>
      <c r="H833" t="s">
        <v>75</v>
      </c>
      <c r="I833">
        <v>2</v>
      </c>
      <c r="J833" s="9">
        <v>3</v>
      </c>
      <c r="K833">
        <f t="shared" si="290"/>
        <v>5</v>
      </c>
      <c r="L833" t="str">
        <f t="shared" si="289"/>
        <v>Away Win</v>
      </c>
      <c r="M833">
        <f t="shared" si="291"/>
        <v>0</v>
      </c>
      <c r="N833">
        <f t="shared" si="292"/>
        <v>1</v>
      </c>
      <c r="O833" s="12" t="b">
        <f t="shared" si="293"/>
        <v>0</v>
      </c>
      <c r="P833" s="12" t="str">
        <f t="shared" si="294"/>
        <v>Aston Villa Lose</v>
      </c>
      <c r="Q833" s="12" t="b">
        <f t="shared" si="295"/>
        <v>0</v>
      </c>
      <c r="R833" s="12" t="b">
        <f t="shared" si="296"/>
        <v>0</v>
      </c>
      <c r="S833" s="12" t="str">
        <f t="shared" si="297"/>
        <v>Wolves Win</v>
      </c>
      <c r="T833" s="12" t="b">
        <f t="shared" si="298"/>
        <v>0</v>
      </c>
    </row>
    <row r="834" spans="1:20">
      <c r="A834" s="22" t="s">
        <v>578</v>
      </c>
      <c r="B834" t="s">
        <v>141</v>
      </c>
      <c r="C834" s="2" t="s">
        <v>22</v>
      </c>
      <c r="D834" s="3">
        <v>44485.625</v>
      </c>
      <c r="E834" t="s">
        <v>65</v>
      </c>
      <c r="F834" t="s">
        <v>30</v>
      </c>
      <c r="G834" t="s">
        <v>53</v>
      </c>
      <c r="H834" t="s">
        <v>67</v>
      </c>
      <c r="I834">
        <v>4</v>
      </c>
      <c r="J834" s="9">
        <v>2</v>
      </c>
      <c r="K834">
        <f t="shared" si="290"/>
        <v>6</v>
      </c>
      <c r="L834" t="str">
        <f t="shared" ref="L834:L897" si="299">IF(ISBLANK(H834),"Not Played",IF(I834&gt;J834,"Home Win",IF(I834&lt;J834,"Away Win",IF(I834=J834,"Draw"))))</f>
        <v>Home Win</v>
      </c>
      <c r="M834">
        <f t="shared" si="291"/>
        <v>1</v>
      </c>
      <c r="N834">
        <f t="shared" si="292"/>
        <v>0</v>
      </c>
      <c r="O834" s="12" t="str">
        <f t="shared" si="293"/>
        <v>Leicester Win</v>
      </c>
      <c r="P834" s="12" t="b">
        <f t="shared" si="294"/>
        <v>0</v>
      </c>
      <c r="Q834" s="12" t="b">
        <f t="shared" si="295"/>
        <v>0</v>
      </c>
      <c r="R834" s="12" t="b">
        <f t="shared" si="296"/>
        <v>0</v>
      </c>
      <c r="S834" s="12" t="b">
        <f t="shared" si="297"/>
        <v>0</v>
      </c>
      <c r="T834" s="12" t="str">
        <f t="shared" si="298"/>
        <v>Man Utd Lose</v>
      </c>
    </row>
    <row r="835" spans="1:20">
      <c r="A835" s="22" t="s">
        <v>578</v>
      </c>
      <c r="B835" t="s">
        <v>147</v>
      </c>
      <c r="C835" s="2" t="s">
        <v>22</v>
      </c>
      <c r="D835" s="3">
        <v>44485.625</v>
      </c>
      <c r="E835" t="s">
        <v>86</v>
      </c>
      <c r="F835" t="s">
        <v>73</v>
      </c>
      <c r="G835" t="s">
        <v>66</v>
      </c>
      <c r="H835" t="s">
        <v>98</v>
      </c>
      <c r="I835">
        <v>2</v>
      </c>
      <c r="J835" s="9">
        <v>0</v>
      </c>
      <c r="K835">
        <f t="shared" ref="K835:K898" si="300">SUM(I835:J835)</f>
        <v>2</v>
      </c>
      <c r="L835" t="str">
        <f t="shared" si="299"/>
        <v>Home Win</v>
      </c>
      <c r="M835">
        <f t="shared" ref="M835:M898" si="301">COUNTIF(L835,"Home Win")</f>
        <v>1</v>
      </c>
      <c r="N835">
        <f t="shared" ref="N835:N898" si="302">COUNTIF(L835,"Away Win")</f>
        <v>0</v>
      </c>
      <c r="O835" s="12" t="str">
        <f t="shared" ref="O835:O898" si="303">IF(L835="Home Win",INDEX(F835:F2833,1) &amp; " Win")</f>
        <v>Man City Win</v>
      </c>
      <c r="P835" s="12" t="b">
        <f t="shared" ref="P835:P898" si="304">IF(L835="Away Win",INDEX(F835:F2833,1) &amp; " Lose")</f>
        <v>0</v>
      </c>
      <c r="Q835" s="12" t="b">
        <f t="shared" ref="Q835:Q898" si="305">IF(L835="Draw",INDEX(F835:F2833,1) &amp; " Draw")</f>
        <v>0</v>
      </c>
      <c r="R835" s="12" t="b">
        <f t="shared" ref="R835:R898" si="306">IF(L835="Draw",INDEX(G835:G2833,1)&amp;" Draw")</f>
        <v>0</v>
      </c>
      <c r="S835" s="12" t="b">
        <f t="shared" ref="S835:S898" si="307">IF(L835="Away Win",INDEX(G835:G2833,1) &amp; " Win")</f>
        <v>0</v>
      </c>
      <c r="T835" s="12" t="str">
        <f t="shared" ref="T835:T898" si="308">IF(L835="Home Win",INDEX(G835:G2833,1)&amp;" Lose")</f>
        <v>Burnley Lose</v>
      </c>
    </row>
    <row r="836" spans="1:20">
      <c r="A836" s="22" t="s">
        <v>578</v>
      </c>
      <c r="B836" t="s">
        <v>140</v>
      </c>
      <c r="C836" s="2" t="s">
        <v>22</v>
      </c>
      <c r="D836" s="3">
        <v>44485.625</v>
      </c>
      <c r="E836" t="s">
        <v>465</v>
      </c>
      <c r="F836" t="s">
        <v>466</v>
      </c>
      <c r="G836" t="s">
        <v>42</v>
      </c>
      <c r="H836" t="s">
        <v>116</v>
      </c>
      <c r="I836">
        <v>0</v>
      </c>
      <c r="J836" s="9">
        <v>0</v>
      </c>
      <c r="K836">
        <f t="shared" si="300"/>
        <v>0</v>
      </c>
      <c r="L836" t="str">
        <f t="shared" si="299"/>
        <v>Draw</v>
      </c>
      <c r="M836">
        <f t="shared" si="301"/>
        <v>0</v>
      </c>
      <c r="N836">
        <f t="shared" si="302"/>
        <v>0</v>
      </c>
      <c r="O836" s="12" t="b">
        <f t="shared" si="303"/>
        <v>0</v>
      </c>
      <c r="P836" s="12" t="b">
        <f t="shared" si="304"/>
        <v>0</v>
      </c>
      <c r="Q836" s="12" t="str">
        <f t="shared" si="305"/>
        <v>Norwich Draw</v>
      </c>
      <c r="R836" s="12" t="str">
        <f t="shared" si="306"/>
        <v>Brighton Draw</v>
      </c>
      <c r="S836" s="12" t="b">
        <f t="shared" si="307"/>
        <v>0</v>
      </c>
      <c r="T836" s="12" t="b">
        <f t="shared" si="308"/>
        <v>0</v>
      </c>
    </row>
    <row r="837" spans="1:20">
      <c r="A837" s="22" t="s">
        <v>578</v>
      </c>
      <c r="B837" t="s">
        <v>146</v>
      </c>
      <c r="C837" s="2" t="s">
        <v>22</v>
      </c>
      <c r="D837" s="3">
        <v>44485.625</v>
      </c>
      <c r="E837" t="s">
        <v>58</v>
      </c>
      <c r="F837" t="s">
        <v>15</v>
      </c>
      <c r="G837" t="s">
        <v>20</v>
      </c>
      <c r="H837" t="s">
        <v>16</v>
      </c>
      <c r="I837">
        <v>1</v>
      </c>
      <c r="J837" s="9">
        <v>0</v>
      </c>
      <c r="K837">
        <f t="shared" si="300"/>
        <v>1</v>
      </c>
      <c r="L837" t="str">
        <f t="shared" si="299"/>
        <v>Home Win</v>
      </c>
      <c r="M837">
        <f t="shared" si="301"/>
        <v>1</v>
      </c>
      <c r="N837">
        <f t="shared" si="302"/>
        <v>0</v>
      </c>
      <c r="O837" s="12" t="str">
        <f t="shared" si="303"/>
        <v>Southampton Win</v>
      </c>
      <c r="P837" s="12" t="b">
        <f t="shared" si="304"/>
        <v>0</v>
      </c>
      <c r="Q837" s="12" t="b">
        <f t="shared" si="305"/>
        <v>0</v>
      </c>
      <c r="R837" s="12" t="b">
        <f t="shared" si="306"/>
        <v>0</v>
      </c>
      <c r="S837" s="12" t="b">
        <f t="shared" si="307"/>
        <v>0</v>
      </c>
      <c r="T837" s="12" t="str">
        <f t="shared" si="308"/>
        <v>Leeds Lose</v>
      </c>
    </row>
    <row r="838" spans="1:20">
      <c r="A838" s="22" t="s">
        <v>578</v>
      </c>
      <c r="B838" t="s">
        <v>144</v>
      </c>
      <c r="C838" s="2" t="s">
        <v>22</v>
      </c>
      <c r="D838" s="3">
        <v>44485.729166666664</v>
      </c>
      <c r="E838" t="s">
        <v>460</v>
      </c>
      <c r="F838" t="s">
        <v>461</v>
      </c>
      <c r="G838" t="s">
        <v>43</v>
      </c>
      <c r="H838" t="s">
        <v>35</v>
      </c>
      <c r="I838">
        <v>0</v>
      </c>
      <c r="J838" s="9">
        <v>1</v>
      </c>
      <c r="K838">
        <f t="shared" si="300"/>
        <v>1</v>
      </c>
      <c r="L838" t="str">
        <f t="shared" si="299"/>
        <v>Away Win</v>
      </c>
      <c r="M838">
        <f t="shared" si="301"/>
        <v>0</v>
      </c>
      <c r="N838">
        <f t="shared" si="302"/>
        <v>1</v>
      </c>
      <c r="O838" s="12" t="b">
        <f t="shared" si="303"/>
        <v>0</v>
      </c>
      <c r="P838" s="12" t="str">
        <f t="shared" si="304"/>
        <v>Brentford Lose</v>
      </c>
      <c r="Q838" s="12" t="b">
        <f t="shared" si="305"/>
        <v>0</v>
      </c>
      <c r="R838" s="12" t="b">
        <f t="shared" si="306"/>
        <v>0</v>
      </c>
      <c r="S838" s="12" t="str">
        <f t="shared" si="307"/>
        <v>Chelsea Win</v>
      </c>
      <c r="T838" s="12" t="b">
        <f t="shared" si="308"/>
        <v>0</v>
      </c>
    </row>
    <row r="839" spans="1:20">
      <c r="A839" s="22" t="s">
        <v>578</v>
      </c>
      <c r="B839" t="s">
        <v>142</v>
      </c>
      <c r="C839" s="2" t="s">
        <v>22</v>
      </c>
      <c r="D839" s="3">
        <v>44486.583333333336</v>
      </c>
      <c r="E839" t="s">
        <v>47</v>
      </c>
      <c r="F839" t="s">
        <v>34</v>
      </c>
      <c r="G839" t="s">
        <v>24</v>
      </c>
      <c r="H839" t="s">
        <v>35</v>
      </c>
      <c r="I839">
        <v>0</v>
      </c>
      <c r="J839" s="9">
        <v>1</v>
      </c>
      <c r="K839">
        <f t="shared" si="300"/>
        <v>1</v>
      </c>
      <c r="L839" t="str">
        <f t="shared" si="299"/>
        <v>Away Win</v>
      </c>
      <c r="M839">
        <f t="shared" si="301"/>
        <v>0</v>
      </c>
      <c r="N839">
        <f t="shared" si="302"/>
        <v>1</v>
      </c>
      <c r="O839" s="12" t="b">
        <f t="shared" si="303"/>
        <v>0</v>
      </c>
      <c r="P839" s="12" t="str">
        <f t="shared" si="304"/>
        <v>Everton Lose</v>
      </c>
      <c r="Q839" s="12" t="b">
        <f t="shared" si="305"/>
        <v>0</v>
      </c>
      <c r="R839" s="12" t="b">
        <f t="shared" si="306"/>
        <v>0</v>
      </c>
      <c r="S839" s="12" t="str">
        <f t="shared" si="307"/>
        <v>West Ham Win</v>
      </c>
      <c r="T839" s="12" t="b">
        <f t="shared" si="308"/>
        <v>0</v>
      </c>
    </row>
    <row r="840" spans="1:20">
      <c r="A840" s="22" t="s">
        <v>578</v>
      </c>
      <c r="B840" t="s">
        <v>148</v>
      </c>
      <c r="C840" s="2" t="s">
        <v>22</v>
      </c>
      <c r="D840" s="3">
        <v>44486.6875</v>
      </c>
      <c r="E840" t="s">
        <v>61</v>
      </c>
      <c r="F840" t="s">
        <v>25</v>
      </c>
      <c r="G840" t="s">
        <v>33</v>
      </c>
      <c r="H840" t="s">
        <v>75</v>
      </c>
      <c r="I840">
        <v>2</v>
      </c>
      <c r="J840" s="9">
        <v>3</v>
      </c>
      <c r="K840">
        <f t="shared" si="300"/>
        <v>5</v>
      </c>
      <c r="L840" t="str">
        <f t="shared" si="299"/>
        <v>Away Win</v>
      </c>
      <c r="M840">
        <f t="shared" si="301"/>
        <v>0</v>
      </c>
      <c r="N840">
        <f t="shared" si="302"/>
        <v>1</v>
      </c>
      <c r="O840" s="12" t="b">
        <f t="shared" si="303"/>
        <v>0</v>
      </c>
      <c r="P840" s="12" t="str">
        <f t="shared" si="304"/>
        <v>Newcastle Lose</v>
      </c>
      <c r="Q840" s="12" t="b">
        <f t="shared" si="305"/>
        <v>0</v>
      </c>
      <c r="R840" s="12" t="b">
        <f t="shared" si="306"/>
        <v>0</v>
      </c>
      <c r="S840" s="12" t="str">
        <f t="shared" si="307"/>
        <v>Spurs Win</v>
      </c>
      <c r="T840" s="12" t="b">
        <f t="shared" si="308"/>
        <v>0</v>
      </c>
    </row>
    <row r="841" spans="1:20">
      <c r="A841" s="22" t="s">
        <v>578</v>
      </c>
      <c r="B841" t="s">
        <v>149</v>
      </c>
      <c r="C841" s="2" t="s">
        <v>22</v>
      </c>
      <c r="D841" s="3">
        <v>44487.833333333336</v>
      </c>
      <c r="E841" t="s">
        <v>55</v>
      </c>
      <c r="F841" t="s">
        <v>10</v>
      </c>
      <c r="G841" t="s">
        <v>14</v>
      </c>
      <c r="H841" t="s">
        <v>106</v>
      </c>
      <c r="I841">
        <v>2</v>
      </c>
      <c r="J841" s="9">
        <v>2</v>
      </c>
      <c r="K841">
        <f t="shared" si="300"/>
        <v>4</v>
      </c>
      <c r="L841" t="str">
        <f t="shared" si="299"/>
        <v>Draw</v>
      </c>
      <c r="M841">
        <f t="shared" si="301"/>
        <v>0</v>
      </c>
      <c r="N841">
        <f t="shared" si="302"/>
        <v>0</v>
      </c>
      <c r="O841" s="12" t="b">
        <f t="shared" si="303"/>
        <v>0</v>
      </c>
      <c r="P841" s="12" t="b">
        <f t="shared" si="304"/>
        <v>0</v>
      </c>
      <c r="Q841" s="12" t="str">
        <f t="shared" si="305"/>
        <v>Arsenal Draw</v>
      </c>
      <c r="R841" s="12" t="str">
        <f t="shared" si="306"/>
        <v>Crystal Palace Draw</v>
      </c>
      <c r="S841" s="12" t="b">
        <f t="shared" si="307"/>
        <v>0</v>
      </c>
      <c r="T841" s="12" t="b">
        <f t="shared" si="308"/>
        <v>0</v>
      </c>
    </row>
    <row r="842" spans="1:20">
      <c r="A842" s="22" t="s">
        <v>578</v>
      </c>
      <c r="B842" t="s">
        <v>151</v>
      </c>
      <c r="C842" s="2" t="s">
        <v>40</v>
      </c>
      <c r="D842" s="3">
        <v>44491.833333333336</v>
      </c>
      <c r="E842" t="s">
        <v>55</v>
      </c>
      <c r="F842" t="s">
        <v>10</v>
      </c>
      <c r="G842" t="s">
        <v>70</v>
      </c>
      <c r="H842" t="s">
        <v>91</v>
      </c>
      <c r="I842">
        <v>3</v>
      </c>
      <c r="J842" s="9">
        <v>1</v>
      </c>
      <c r="K842">
        <f t="shared" si="300"/>
        <v>4</v>
      </c>
      <c r="L842" t="str">
        <f t="shared" si="299"/>
        <v>Home Win</v>
      </c>
      <c r="M842">
        <f t="shared" si="301"/>
        <v>1</v>
      </c>
      <c r="N842">
        <f t="shared" si="302"/>
        <v>0</v>
      </c>
      <c r="O842" s="12" t="str">
        <f t="shared" si="303"/>
        <v>Arsenal Win</v>
      </c>
      <c r="P842" s="12" t="b">
        <f t="shared" si="304"/>
        <v>0</v>
      </c>
      <c r="Q842" s="12" t="b">
        <f t="shared" si="305"/>
        <v>0</v>
      </c>
      <c r="R842" s="12" t="b">
        <f t="shared" si="306"/>
        <v>0</v>
      </c>
      <c r="S842" s="12" t="b">
        <f t="shared" si="307"/>
        <v>0</v>
      </c>
      <c r="T842" s="12" t="str">
        <f t="shared" si="308"/>
        <v>Aston Villa Lose</v>
      </c>
    </row>
    <row r="843" spans="1:20">
      <c r="A843" s="22" t="s">
        <v>578</v>
      </c>
      <c r="B843" t="s">
        <v>156</v>
      </c>
      <c r="C843" s="2" t="s">
        <v>40</v>
      </c>
      <c r="D843" s="3">
        <v>44492.520833333336</v>
      </c>
      <c r="E843" t="s">
        <v>63</v>
      </c>
      <c r="F843" t="s">
        <v>43</v>
      </c>
      <c r="G843" t="s">
        <v>466</v>
      </c>
      <c r="H843" t="s">
        <v>467</v>
      </c>
      <c r="I843">
        <v>7</v>
      </c>
      <c r="J843" s="9">
        <v>0</v>
      </c>
      <c r="K843">
        <f t="shared" si="300"/>
        <v>7</v>
      </c>
      <c r="L843" t="str">
        <f t="shared" si="299"/>
        <v>Home Win</v>
      </c>
      <c r="M843">
        <f t="shared" si="301"/>
        <v>1</v>
      </c>
      <c r="N843">
        <f t="shared" si="302"/>
        <v>0</v>
      </c>
      <c r="O843" s="12" t="str">
        <f t="shared" si="303"/>
        <v>Chelsea Win</v>
      </c>
      <c r="P843" s="12" t="b">
        <f t="shared" si="304"/>
        <v>0</v>
      </c>
      <c r="Q843" s="12" t="b">
        <f t="shared" si="305"/>
        <v>0</v>
      </c>
      <c r="R843" s="12" t="b">
        <f t="shared" si="306"/>
        <v>0</v>
      </c>
      <c r="S843" s="12" t="b">
        <f t="shared" si="307"/>
        <v>0</v>
      </c>
      <c r="T843" s="12" t="str">
        <f t="shared" si="308"/>
        <v>Norwich Lose</v>
      </c>
    </row>
    <row r="844" spans="1:20">
      <c r="A844" s="22" t="s">
        <v>578</v>
      </c>
      <c r="B844" t="s">
        <v>157</v>
      </c>
      <c r="C844" s="2" t="s">
        <v>40</v>
      </c>
      <c r="D844" s="3">
        <v>44492.625</v>
      </c>
      <c r="E844" t="s">
        <v>13</v>
      </c>
      <c r="F844" t="s">
        <v>14</v>
      </c>
      <c r="G844" t="s">
        <v>25</v>
      </c>
      <c r="H844" t="s">
        <v>84</v>
      </c>
      <c r="I844">
        <v>1</v>
      </c>
      <c r="J844" s="9">
        <v>1</v>
      </c>
      <c r="K844">
        <f t="shared" si="300"/>
        <v>2</v>
      </c>
      <c r="L844" t="str">
        <f t="shared" si="299"/>
        <v>Draw</v>
      </c>
      <c r="M844">
        <f t="shared" si="301"/>
        <v>0</v>
      </c>
      <c r="N844">
        <f t="shared" si="302"/>
        <v>0</v>
      </c>
      <c r="O844" s="12" t="b">
        <f t="shared" si="303"/>
        <v>0</v>
      </c>
      <c r="P844" s="12" t="b">
        <f t="shared" si="304"/>
        <v>0</v>
      </c>
      <c r="Q844" s="12" t="str">
        <f t="shared" si="305"/>
        <v>Crystal Palace Draw</v>
      </c>
      <c r="R844" s="12" t="str">
        <f t="shared" si="306"/>
        <v>Newcastle Draw</v>
      </c>
      <c r="S844" s="12" t="b">
        <f t="shared" si="307"/>
        <v>0</v>
      </c>
      <c r="T844" s="12" t="b">
        <f t="shared" si="308"/>
        <v>0</v>
      </c>
    </row>
    <row r="845" spans="1:20">
      <c r="A845" s="22" t="s">
        <v>578</v>
      </c>
      <c r="B845" t="s">
        <v>153</v>
      </c>
      <c r="C845" s="2" t="s">
        <v>40</v>
      </c>
      <c r="D845" s="3">
        <v>44492.625</v>
      </c>
      <c r="E845" t="s">
        <v>47</v>
      </c>
      <c r="F845" t="s">
        <v>34</v>
      </c>
      <c r="G845" t="s">
        <v>464</v>
      </c>
      <c r="H845" t="s">
        <v>59</v>
      </c>
      <c r="I845">
        <v>2</v>
      </c>
      <c r="J845" s="9">
        <v>5</v>
      </c>
      <c r="K845">
        <f t="shared" si="300"/>
        <v>7</v>
      </c>
      <c r="L845" t="str">
        <f t="shared" si="299"/>
        <v>Away Win</v>
      </c>
      <c r="M845">
        <f t="shared" si="301"/>
        <v>0</v>
      </c>
      <c r="N845">
        <f t="shared" si="302"/>
        <v>1</v>
      </c>
      <c r="O845" s="12" t="b">
        <f t="shared" si="303"/>
        <v>0</v>
      </c>
      <c r="P845" s="12" t="str">
        <f t="shared" si="304"/>
        <v>Everton Lose</v>
      </c>
      <c r="Q845" s="12" t="b">
        <f t="shared" si="305"/>
        <v>0</v>
      </c>
      <c r="R845" s="12" t="b">
        <f t="shared" si="306"/>
        <v>0</v>
      </c>
      <c r="S845" s="12" t="str">
        <f t="shared" si="307"/>
        <v>Watford Win</v>
      </c>
      <c r="T845" s="12" t="b">
        <f t="shared" si="308"/>
        <v>0</v>
      </c>
    </row>
    <row r="846" spans="1:20">
      <c r="A846" s="22" t="s">
        <v>578</v>
      </c>
      <c r="B846" t="s">
        <v>150</v>
      </c>
      <c r="C846" s="2" t="s">
        <v>40</v>
      </c>
      <c r="D846" s="3">
        <v>44492.625</v>
      </c>
      <c r="E846" t="s">
        <v>50</v>
      </c>
      <c r="F846" t="s">
        <v>20</v>
      </c>
      <c r="G846" t="s">
        <v>39</v>
      </c>
      <c r="H846" t="s">
        <v>84</v>
      </c>
      <c r="I846">
        <v>1</v>
      </c>
      <c r="J846" s="9">
        <v>1</v>
      </c>
      <c r="K846">
        <f t="shared" si="300"/>
        <v>2</v>
      </c>
      <c r="L846" t="str">
        <f t="shared" si="299"/>
        <v>Draw</v>
      </c>
      <c r="M846">
        <f t="shared" si="301"/>
        <v>0</v>
      </c>
      <c r="N846">
        <f t="shared" si="302"/>
        <v>0</v>
      </c>
      <c r="O846" s="12" t="b">
        <f t="shared" si="303"/>
        <v>0</v>
      </c>
      <c r="P846" s="12" t="b">
        <f t="shared" si="304"/>
        <v>0</v>
      </c>
      <c r="Q846" s="12" t="str">
        <f t="shared" si="305"/>
        <v>Leeds Draw</v>
      </c>
      <c r="R846" s="12" t="str">
        <f t="shared" si="306"/>
        <v>Wolves Draw</v>
      </c>
      <c r="S846" s="12" t="b">
        <f t="shared" si="307"/>
        <v>0</v>
      </c>
      <c r="T846" s="12" t="b">
        <f t="shared" si="308"/>
        <v>0</v>
      </c>
    </row>
    <row r="847" spans="1:20">
      <c r="A847" s="22" t="s">
        <v>578</v>
      </c>
      <c r="B847" t="s">
        <v>152</v>
      </c>
      <c r="C847" s="2" t="s">
        <v>40</v>
      </c>
      <c r="D847" s="3">
        <v>44492.625</v>
      </c>
      <c r="E847" t="s">
        <v>58</v>
      </c>
      <c r="F847" t="s">
        <v>15</v>
      </c>
      <c r="G847" t="s">
        <v>66</v>
      </c>
      <c r="H847" t="s">
        <v>106</v>
      </c>
      <c r="I847">
        <v>2</v>
      </c>
      <c r="J847" s="9">
        <v>2</v>
      </c>
      <c r="K847">
        <f t="shared" si="300"/>
        <v>4</v>
      </c>
      <c r="L847" t="str">
        <f t="shared" si="299"/>
        <v>Draw</v>
      </c>
      <c r="M847">
        <f t="shared" si="301"/>
        <v>0</v>
      </c>
      <c r="N847">
        <f t="shared" si="302"/>
        <v>0</v>
      </c>
      <c r="O847" s="12" t="b">
        <f t="shared" si="303"/>
        <v>0</v>
      </c>
      <c r="P847" s="12" t="b">
        <f t="shared" si="304"/>
        <v>0</v>
      </c>
      <c r="Q847" s="12" t="str">
        <f t="shared" si="305"/>
        <v>Southampton Draw</v>
      </c>
      <c r="R847" s="12" t="str">
        <f t="shared" si="306"/>
        <v>Burnley Draw</v>
      </c>
      <c r="S847" s="12" t="b">
        <f t="shared" si="307"/>
        <v>0</v>
      </c>
      <c r="T847" s="12" t="b">
        <f t="shared" si="308"/>
        <v>0</v>
      </c>
    </row>
    <row r="848" spans="1:20">
      <c r="A848" s="22" t="s">
        <v>578</v>
      </c>
      <c r="B848" t="s">
        <v>154</v>
      </c>
      <c r="C848" s="2" t="s">
        <v>40</v>
      </c>
      <c r="D848" s="3">
        <v>44492.729166666664</v>
      </c>
      <c r="E848" t="s">
        <v>41</v>
      </c>
      <c r="F848" t="s">
        <v>42</v>
      </c>
      <c r="G848" t="s">
        <v>73</v>
      </c>
      <c r="H848" t="s">
        <v>110</v>
      </c>
      <c r="I848">
        <v>1</v>
      </c>
      <c r="J848" s="9">
        <v>4</v>
      </c>
      <c r="K848">
        <f t="shared" si="300"/>
        <v>5</v>
      </c>
      <c r="L848" t="str">
        <f t="shared" si="299"/>
        <v>Away Win</v>
      </c>
      <c r="M848">
        <f t="shared" si="301"/>
        <v>0</v>
      </c>
      <c r="N848">
        <f t="shared" si="302"/>
        <v>1</v>
      </c>
      <c r="O848" s="12" t="b">
        <f t="shared" si="303"/>
        <v>0</v>
      </c>
      <c r="P848" s="12" t="str">
        <f t="shared" si="304"/>
        <v>Brighton Lose</v>
      </c>
      <c r="Q848" s="12" t="b">
        <f t="shared" si="305"/>
        <v>0</v>
      </c>
      <c r="R848" s="12" t="b">
        <f t="shared" si="306"/>
        <v>0</v>
      </c>
      <c r="S848" s="12" t="str">
        <f t="shared" si="307"/>
        <v>Man City Win</v>
      </c>
      <c r="T848" s="12" t="b">
        <f t="shared" si="308"/>
        <v>0</v>
      </c>
    </row>
    <row r="849" spans="1:20">
      <c r="A849" s="22" t="s">
        <v>578</v>
      </c>
      <c r="B849" t="s">
        <v>159</v>
      </c>
      <c r="C849" s="2" t="s">
        <v>40</v>
      </c>
      <c r="D849" s="3">
        <v>44493.583333333336</v>
      </c>
      <c r="E849" t="s">
        <v>460</v>
      </c>
      <c r="F849" t="s">
        <v>461</v>
      </c>
      <c r="G849" t="s">
        <v>30</v>
      </c>
      <c r="H849" t="s">
        <v>77</v>
      </c>
      <c r="I849">
        <v>1</v>
      </c>
      <c r="J849" s="9">
        <v>2</v>
      </c>
      <c r="K849">
        <f t="shared" si="300"/>
        <v>3</v>
      </c>
      <c r="L849" t="str">
        <f t="shared" si="299"/>
        <v>Away Win</v>
      </c>
      <c r="M849">
        <f t="shared" si="301"/>
        <v>0</v>
      </c>
      <c r="N849">
        <f t="shared" si="302"/>
        <v>1</v>
      </c>
      <c r="O849" s="12" t="b">
        <f t="shared" si="303"/>
        <v>0</v>
      </c>
      <c r="P849" s="12" t="str">
        <f t="shared" si="304"/>
        <v>Brentford Lose</v>
      </c>
      <c r="Q849" s="12" t="b">
        <f t="shared" si="305"/>
        <v>0</v>
      </c>
      <c r="R849" s="12" t="b">
        <f t="shared" si="306"/>
        <v>0</v>
      </c>
      <c r="S849" s="12" t="str">
        <f t="shared" si="307"/>
        <v>Leicester Win</v>
      </c>
      <c r="T849" s="12" t="b">
        <f t="shared" si="308"/>
        <v>0</v>
      </c>
    </row>
    <row r="850" spans="1:20">
      <c r="A850" s="22" t="s">
        <v>578</v>
      </c>
      <c r="B850" t="s">
        <v>160</v>
      </c>
      <c r="C850" s="2" t="s">
        <v>40</v>
      </c>
      <c r="D850" s="3">
        <v>44493.583333333336</v>
      </c>
      <c r="E850" t="s">
        <v>23</v>
      </c>
      <c r="F850" t="s">
        <v>24</v>
      </c>
      <c r="G850" t="s">
        <v>33</v>
      </c>
      <c r="H850" t="s">
        <v>16</v>
      </c>
      <c r="I850">
        <v>1</v>
      </c>
      <c r="J850" s="9">
        <v>0</v>
      </c>
      <c r="K850">
        <f t="shared" si="300"/>
        <v>1</v>
      </c>
      <c r="L850" t="str">
        <f t="shared" si="299"/>
        <v>Home Win</v>
      </c>
      <c r="M850">
        <f t="shared" si="301"/>
        <v>1</v>
      </c>
      <c r="N850">
        <f t="shared" si="302"/>
        <v>0</v>
      </c>
      <c r="O850" s="12" t="str">
        <f t="shared" si="303"/>
        <v>West Ham Win</v>
      </c>
      <c r="P850" s="12" t="b">
        <f t="shared" si="304"/>
        <v>0</v>
      </c>
      <c r="Q850" s="12" t="b">
        <f t="shared" si="305"/>
        <v>0</v>
      </c>
      <c r="R850" s="12" t="b">
        <f t="shared" si="306"/>
        <v>0</v>
      </c>
      <c r="S850" s="12" t="b">
        <f t="shared" si="307"/>
        <v>0</v>
      </c>
      <c r="T850" s="12" t="str">
        <f t="shared" si="308"/>
        <v>Spurs Lose</v>
      </c>
    </row>
    <row r="851" spans="1:20">
      <c r="A851" s="22" t="s">
        <v>578</v>
      </c>
      <c r="B851" t="s">
        <v>155</v>
      </c>
      <c r="C851" s="2" t="s">
        <v>40</v>
      </c>
      <c r="D851" s="3">
        <v>44493.6875</v>
      </c>
      <c r="E851" t="s">
        <v>52</v>
      </c>
      <c r="F851" t="s">
        <v>53</v>
      </c>
      <c r="G851" t="s">
        <v>19</v>
      </c>
      <c r="H851" t="s">
        <v>230</v>
      </c>
      <c r="I851">
        <v>0</v>
      </c>
      <c r="J851" s="9">
        <v>5</v>
      </c>
      <c r="K851">
        <f t="shared" si="300"/>
        <v>5</v>
      </c>
      <c r="L851" t="str">
        <f t="shared" si="299"/>
        <v>Away Win</v>
      </c>
      <c r="M851">
        <f t="shared" si="301"/>
        <v>0</v>
      </c>
      <c r="N851">
        <f t="shared" si="302"/>
        <v>1</v>
      </c>
      <c r="O851" s="12" t="b">
        <f t="shared" si="303"/>
        <v>0</v>
      </c>
      <c r="P851" s="12" t="str">
        <f t="shared" si="304"/>
        <v>Man Utd Lose</v>
      </c>
      <c r="Q851" s="12" t="b">
        <f t="shared" si="305"/>
        <v>0</v>
      </c>
      <c r="R851" s="12" t="b">
        <f t="shared" si="306"/>
        <v>0</v>
      </c>
      <c r="S851" s="12" t="str">
        <f t="shared" si="307"/>
        <v>Liverpool Win</v>
      </c>
      <c r="T851" s="12" t="b">
        <f t="shared" si="308"/>
        <v>0</v>
      </c>
    </row>
    <row r="852" spans="1:20">
      <c r="A852" s="22" t="s">
        <v>578</v>
      </c>
      <c r="B852" t="s">
        <v>168</v>
      </c>
      <c r="C852" s="2" t="s">
        <v>36</v>
      </c>
      <c r="D852" s="3">
        <v>44499.520833333336</v>
      </c>
      <c r="E852" t="s">
        <v>65</v>
      </c>
      <c r="F852" t="s">
        <v>30</v>
      </c>
      <c r="G852" t="s">
        <v>10</v>
      </c>
      <c r="H852" t="s">
        <v>26</v>
      </c>
      <c r="I852">
        <v>0</v>
      </c>
      <c r="J852" s="9">
        <v>2</v>
      </c>
      <c r="K852">
        <f t="shared" si="300"/>
        <v>2</v>
      </c>
      <c r="L852" t="str">
        <f t="shared" si="299"/>
        <v>Away Win</v>
      </c>
      <c r="M852">
        <f t="shared" si="301"/>
        <v>0</v>
      </c>
      <c r="N852">
        <f t="shared" si="302"/>
        <v>1</v>
      </c>
      <c r="O852" s="12" t="b">
        <f t="shared" si="303"/>
        <v>0</v>
      </c>
      <c r="P852" s="12" t="str">
        <f t="shared" si="304"/>
        <v>Leicester Lose</v>
      </c>
      <c r="Q852" s="12" t="b">
        <f t="shared" si="305"/>
        <v>0</v>
      </c>
      <c r="R852" s="12" t="b">
        <f t="shared" si="306"/>
        <v>0</v>
      </c>
      <c r="S852" s="12" t="str">
        <f t="shared" si="307"/>
        <v>Arsenal Win</v>
      </c>
      <c r="T852" s="12" t="b">
        <f t="shared" si="308"/>
        <v>0</v>
      </c>
    </row>
    <row r="853" spans="1:20">
      <c r="A853" s="22" t="s">
        <v>578</v>
      </c>
      <c r="B853" t="s">
        <v>162</v>
      </c>
      <c r="C853" s="2" t="s">
        <v>36</v>
      </c>
      <c r="D853" s="3">
        <v>44499.625</v>
      </c>
      <c r="E853" t="s">
        <v>81</v>
      </c>
      <c r="F853" t="s">
        <v>66</v>
      </c>
      <c r="G853" t="s">
        <v>461</v>
      </c>
      <c r="H853" t="s">
        <v>91</v>
      </c>
      <c r="I853">
        <v>3</v>
      </c>
      <c r="J853" s="9">
        <v>1</v>
      </c>
      <c r="K853">
        <f t="shared" si="300"/>
        <v>4</v>
      </c>
      <c r="L853" t="str">
        <f t="shared" si="299"/>
        <v>Home Win</v>
      </c>
      <c r="M853">
        <f t="shared" si="301"/>
        <v>1</v>
      </c>
      <c r="N853">
        <f t="shared" si="302"/>
        <v>0</v>
      </c>
      <c r="O853" s="12" t="str">
        <f t="shared" si="303"/>
        <v>Burnley Win</v>
      </c>
      <c r="P853" s="12" t="b">
        <f t="shared" si="304"/>
        <v>0</v>
      </c>
      <c r="Q853" s="12" t="b">
        <f t="shared" si="305"/>
        <v>0</v>
      </c>
      <c r="R853" s="12" t="b">
        <f t="shared" si="306"/>
        <v>0</v>
      </c>
      <c r="S853" s="12" t="b">
        <f t="shared" si="307"/>
        <v>0</v>
      </c>
      <c r="T853" s="12" t="str">
        <f t="shared" si="308"/>
        <v>Brentford Lose</v>
      </c>
    </row>
    <row r="854" spans="1:20">
      <c r="A854" s="22" t="s">
        <v>578</v>
      </c>
      <c r="B854" t="s">
        <v>161</v>
      </c>
      <c r="C854" s="2" t="s">
        <v>36</v>
      </c>
      <c r="D854" s="3">
        <v>44499.625</v>
      </c>
      <c r="E854" t="s">
        <v>18</v>
      </c>
      <c r="F854" t="s">
        <v>19</v>
      </c>
      <c r="G854" t="s">
        <v>42</v>
      </c>
      <c r="H854" t="s">
        <v>106</v>
      </c>
      <c r="I854">
        <v>2</v>
      </c>
      <c r="J854" s="9">
        <v>2</v>
      </c>
      <c r="K854">
        <f t="shared" si="300"/>
        <v>4</v>
      </c>
      <c r="L854" t="str">
        <f t="shared" si="299"/>
        <v>Draw</v>
      </c>
      <c r="M854">
        <f t="shared" si="301"/>
        <v>0</v>
      </c>
      <c r="N854">
        <f t="shared" si="302"/>
        <v>0</v>
      </c>
      <c r="O854" s="12" t="b">
        <f t="shared" si="303"/>
        <v>0</v>
      </c>
      <c r="P854" s="12" t="b">
        <f t="shared" si="304"/>
        <v>0</v>
      </c>
      <c r="Q854" s="12" t="str">
        <f t="shared" si="305"/>
        <v>Liverpool Draw</v>
      </c>
      <c r="R854" s="12" t="str">
        <f t="shared" si="306"/>
        <v>Brighton Draw</v>
      </c>
      <c r="S854" s="12" t="b">
        <f t="shared" si="307"/>
        <v>0</v>
      </c>
      <c r="T854" s="12" t="b">
        <f t="shared" si="308"/>
        <v>0</v>
      </c>
    </row>
    <row r="855" spans="1:20">
      <c r="A855" s="22" t="s">
        <v>578</v>
      </c>
      <c r="B855" t="s">
        <v>165</v>
      </c>
      <c r="C855" s="2" t="s">
        <v>36</v>
      </c>
      <c r="D855" s="3">
        <v>44499.625</v>
      </c>
      <c r="E855" t="s">
        <v>86</v>
      </c>
      <c r="F855" t="s">
        <v>73</v>
      </c>
      <c r="G855" t="s">
        <v>14</v>
      </c>
      <c r="H855" t="s">
        <v>26</v>
      </c>
      <c r="I855">
        <v>0</v>
      </c>
      <c r="J855" s="9">
        <v>2</v>
      </c>
      <c r="K855">
        <f t="shared" si="300"/>
        <v>2</v>
      </c>
      <c r="L855" t="str">
        <f t="shared" si="299"/>
        <v>Away Win</v>
      </c>
      <c r="M855">
        <f t="shared" si="301"/>
        <v>0</v>
      </c>
      <c r="N855">
        <f t="shared" si="302"/>
        <v>1</v>
      </c>
      <c r="O855" s="12" t="b">
        <f t="shared" si="303"/>
        <v>0</v>
      </c>
      <c r="P855" s="12" t="str">
        <f t="shared" si="304"/>
        <v>Man City Lose</v>
      </c>
      <c r="Q855" s="12" t="b">
        <f t="shared" si="305"/>
        <v>0</v>
      </c>
      <c r="R855" s="12" t="b">
        <f t="shared" si="306"/>
        <v>0</v>
      </c>
      <c r="S855" s="12" t="str">
        <f t="shared" si="307"/>
        <v>Crystal Palace Win</v>
      </c>
      <c r="T855" s="12" t="b">
        <f t="shared" si="308"/>
        <v>0</v>
      </c>
    </row>
    <row r="856" spans="1:20">
      <c r="A856" s="22" t="s">
        <v>578</v>
      </c>
      <c r="B856" t="s">
        <v>170</v>
      </c>
      <c r="C856" s="2" t="s">
        <v>36</v>
      </c>
      <c r="D856" s="3">
        <v>44499.625</v>
      </c>
      <c r="E856" t="s">
        <v>61</v>
      </c>
      <c r="F856" t="s">
        <v>25</v>
      </c>
      <c r="G856" t="s">
        <v>43</v>
      </c>
      <c r="H856" t="s">
        <v>11</v>
      </c>
      <c r="I856">
        <v>0</v>
      </c>
      <c r="J856" s="9">
        <v>3</v>
      </c>
      <c r="K856">
        <f t="shared" si="300"/>
        <v>3</v>
      </c>
      <c r="L856" t="str">
        <f t="shared" si="299"/>
        <v>Away Win</v>
      </c>
      <c r="M856">
        <f t="shared" si="301"/>
        <v>0</v>
      </c>
      <c r="N856">
        <f t="shared" si="302"/>
        <v>1</v>
      </c>
      <c r="O856" s="12" t="b">
        <f t="shared" si="303"/>
        <v>0</v>
      </c>
      <c r="P856" s="12" t="str">
        <f t="shared" si="304"/>
        <v>Newcastle Lose</v>
      </c>
      <c r="Q856" s="12" t="b">
        <f t="shared" si="305"/>
        <v>0</v>
      </c>
      <c r="R856" s="12" t="b">
        <f t="shared" si="306"/>
        <v>0</v>
      </c>
      <c r="S856" s="12" t="str">
        <f t="shared" si="307"/>
        <v>Chelsea Win</v>
      </c>
      <c r="T856" s="12" t="b">
        <f t="shared" si="308"/>
        <v>0</v>
      </c>
    </row>
    <row r="857" spans="1:20">
      <c r="A857" s="22" t="s">
        <v>578</v>
      </c>
      <c r="B857" t="s">
        <v>166</v>
      </c>
      <c r="C857" s="2" t="s">
        <v>36</v>
      </c>
      <c r="D857" s="3">
        <v>44499.625</v>
      </c>
      <c r="E857" t="s">
        <v>463</v>
      </c>
      <c r="F857" t="s">
        <v>464</v>
      </c>
      <c r="G857" t="s">
        <v>15</v>
      </c>
      <c r="H857" t="s">
        <v>35</v>
      </c>
      <c r="I857">
        <v>0</v>
      </c>
      <c r="J857" s="9">
        <v>1</v>
      </c>
      <c r="K857">
        <f t="shared" si="300"/>
        <v>1</v>
      </c>
      <c r="L857" t="str">
        <f t="shared" si="299"/>
        <v>Away Win</v>
      </c>
      <c r="M857">
        <f t="shared" si="301"/>
        <v>0</v>
      </c>
      <c r="N857">
        <f t="shared" si="302"/>
        <v>1</v>
      </c>
      <c r="O857" s="12" t="b">
        <f t="shared" si="303"/>
        <v>0</v>
      </c>
      <c r="P857" s="12" t="str">
        <f t="shared" si="304"/>
        <v>Watford Lose</v>
      </c>
      <c r="Q857" s="12" t="b">
        <f t="shared" si="305"/>
        <v>0</v>
      </c>
      <c r="R857" s="12" t="b">
        <f t="shared" si="306"/>
        <v>0</v>
      </c>
      <c r="S857" s="12" t="str">
        <f t="shared" si="307"/>
        <v>Southampton Win</v>
      </c>
      <c r="T857" s="12" t="b">
        <f t="shared" si="308"/>
        <v>0</v>
      </c>
    </row>
    <row r="858" spans="1:20">
      <c r="A858" s="22" t="s">
        <v>578</v>
      </c>
      <c r="B858" t="s">
        <v>167</v>
      </c>
      <c r="C858" s="2" t="s">
        <v>36</v>
      </c>
      <c r="D858" s="3">
        <v>44499.729166666664</v>
      </c>
      <c r="E858" t="s">
        <v>32</v>
      </c>
      <c r="F858" t="s">
        <v>33</v>
      </c>
      <c r="G858" t="s">
        <v>53</v>
      </c>
      <c r="H858" t="s">
        <v>11</v>
      </c>
      <c r="I858">
        <v>0</v>
      </c>
      <c r="J858" s="9">
        <v>3</v>
      </c>
      <c r="K858">
        <f t="shared" si="300"/>
        <v>3</v>
      </c>
      <c r="L858" t="str">
        <f t="shared" si="299"/>
        <v>Away Win</v>
      </c>
      <c r="M858">
        <f t="shared" si="301"/>
        <v>0</v>
      </c>
      <c r="N858">
        <f t="shared" si="302"/>
        <v>1</v>
      </c>
      <c r="O858" s="12" t="b">
        <f t="shared" si="303"/>
        <v>0</v>
      </c>
      <c r="P858" s="12" t="str">
        <f t="shared" si="304"/>
        <v>Spurs Lose</v>
      </c>
      <c r="Q858" s="12" t="b">
        <f t="shared" si="305"/>
        <v>0</v>
      </c>
      <c r="R858" s="12" t="b">
        <f t="shared" si="306"/>
        <v>0</v>
      </c>
      <c r="S858" s="12" t="str">
        <f t="shared" si="307"/>
        <v>Man Utd Win</v>
      </c>
      <c r="T858" s="12" t="b">
        <f t="shared" si="308"/>
        <v>0</v>
      </c>
    </row>
    <row r="859" spans="1:20">
      <c r="A859" s="22" t="s">
        <v>578</v>
      </c>
      <c r="B859" t="s">
        <v>163</v>
      </c>
      <c r="C859" s="2" t="s">
        <v>36</v>
      </c>
      <c r="D859" s="3">
        <v>44500.583333333336</v>
      </c>
      <c r="E859" t="s">
        <v>465</v>
      </c>
      <c r="F859" t="s">
        <v>466</v>
      </c>
      <c r="G859" t="s">
        <v>20</v>
      </c>
      <c r="H859" t="s">
        <v>77</v>
      </c>
      <c r="I859">
        <v>1</v>
      </c>
      <c r="J859" s="9">
        <v>2</v>
      </c>
      <c r="K859">
        <f t="shared" si="300"/>
        <v>3</v>
      </c>
      <c r="L859" t="str">
        <f t="shared" si="299"/>
        <v>Away Win</v>
      </c>
      <c r="M859">
        <f t="shared" si="301"/>
        <v>0</v>
      </c>
      <c r="N859">
        <f t="shared" si="302"/>
        <v>1</v>
      </c>
      <c r="O859" s="12" t="b">
        <f t="shared" si="303"/>
        <v>0</v>
      </c>
      <c r="P859" s="12" t="str">
        <f t="shared" si="304"/>
        <v>Norwich Lose</v>
      </c>
      <c r="Q859" s="12" t="b">
        <f t="shared" si="305"/>
        <v>0</v>
      </c>
      <c r="R859" s="12" t="b">
        <f t="shared" si="306"/>
        <v>0</v>
      </c>
      <c r="S859" s="12" t="str">
        <f t="shared" si="307"/>
        <v>Leeds Win</v>
      </c>
      <c r="T859" s="12" t="b">
        <f t="shared" si="308"/>
        <v>0</v>
      </c>
    </row>
    <row r="860" spans="1:20">
      <c r="A860" s="22" t="s">
        <v>578</v>
      </c>
      <c r="B860" t="s">
        <v>169</v>
      </c>
      <c r="C860" s="2" t="s">
        <v>36</v>
      </c>
      <c r="D860" s="3">
        <v>44500.6875</v>
      </c>
      <c r="E860" t="s">
        <v>69</v>
      </c>
      <c r="F860" t="s">
        <v>70</v>
      </c>
      <c r="G860" t="s">
        <v>24</v>
      </c>
      <c r="H860" t="s">
        <v>110</v>
      </c>
      <c r="I860">
        <v>1</v>
      </c>
      <c r="J860" s="9">
        <v>4</v>
      </c>
      <c r="K860">
        <f t="shared" si="300"/>
        <v>5</v>
      </c>
      <c r="L860" t="str">
        <f t="shared" si="299"/>
        <v>Away Win</v>
      </c>
      <c r="M860">
        <f t="shared" si="301"/>
        <v>0</v>
      </c>
      <c r="N860">
        <f t="shared" si="302"/>
        <v>1</v>
      </c>
      <c r="O860" s="12" t="b">
        <f t="shared" si="303"/>
        <v>0</v>
      </c>
      <c r="P860" s="12" t="str">
        <f t="shared" si="304"/>
        <v>Aston Villa Lose</v>
      </c>
      <c r="Q860" s="12" t="b">
        <f t="shared" si="305"/>
        <v>0</v>
      </c>
      <c r="R860" s="12" t="b">
        <f t="shared" si="306"/>
        <v>0</v>
      </c>
      <c r="S860" s="12" t="str">
        <f t="shared" si="307"/>
        <v>West Ham Win</v>
      </c>
      <c r="T860" s="12" t="b">
        <f t="shared" si="308"/>
        <v>0</v>
      </c>
    </row>
    <row r="861" spans="1:20">
      <c r="A861" s="22" t="s">
        <v>578</v>
      </c>
      <c r="B861" t="s">
        <v>171</v>
      </c>
      <c r="C861" s="2" t="s">
        <v>36</v>
      </c>
      <c r="D861" s="3">
        <v>44501.833333333336</v>
      </c>
      <c r="E861" t="s">
        <v>72</v>
      </c>
      <c r="F861" t="s">
        <v>39</v>
      </c>
      <c r="G861" t="s">
        <v>34</v>
      </c>
      <c r="H861" t="s">
        <v>56</v>
      </c>
      <c r="I861">
        <v>2</v>
      </c>
      <c r="J861" s="9">
        <v>1</v>
      </c>
      <c r="K861">
        <f t="shared" si="300"/>
        <v>3</v>
      </c>
      <c r="L861" t="str">
        <f t="shared" si="299"/>
        <v>Home Win</v>
      </c>
      <c r="M861">
        <f t="shared" si="301"/>
        <v>1</v>
      </c>
      <c r="N861">
        <f t="shared" si="302"/>
        <v>0</v>
      </c>
      <c r="O861" s="12" t="str">
        <f t="shared" si="303"/>
        <v>Wolves Win</v>
      </c>
      <c r="P861" s="12" t="b">
        <f t="shared" si="304"/>
        <v>0</v>
      </c>
      <c r="Q861" s="12" t="b">
        <f t="shared" si="305"/>
        <v>0</v>
      </c>
      <c r="R861" s="12" t="b">
        <f t="shared" si="306"/>
        <v>0</v>
      </c>
      <c r="S861" s="12" t="b">
        <f t="shared" si="307"/>
        <v>0</v>
      </c>
      <c r="T861" s="12" t="str">
        <f t="shared" si="308"/>
        <v>Everton Lose</v>
      </c>
    </row>
    <row r="862" spans="1:20">
      <c r="A862" s="22" t="s">
        <v>578</v>
      </c>
      <c r="B862" t="s">
        <v>176</v>
      </c>
      <c r="C862" s="2" t="s">
        <v>54</v>
      </c>
      <c r="D862" s="3">
        <v>44505.833333333336</v>
      </c>
      <c r="E862" t="s">
        <v>58</v>
      </c>
      <c r="F862" t="s">
        <v>15</v>
      </c>
      <c r="G862" t="s">
        <v>70</v>
      </c>
      <c r="H862" t="s">
        <v>16</v>
      </c>
      <c r="I862">
        <v>1</v>
      </c>
      <c r="J862" s="9">
        <v>0</v>
      </c>
      <c r="K862">
        <f t="shared" si="300"/>
        <v>1</v>
      </c>
      <c r="L862" t="str">
        <f t="shared" si="299"/>
        <v>Home Win</v>
      </c>
      <c r="M862">
        <f t="shared" si="301"/>
        <v>1</v>
      </c>
      <c r="N862">
        <f t="shared" si="302"/>
        <v>0</v>
      </c>
      <c r="O862" s="12" t="str">
        <f t="shared" si="303"/>
        <v>Southampton Win</v>
      </c>
      <c r="P862" s="12" t="b">
        <f t="shared" si="304"/>
        <v>0</v>
      </c>
      <c r="Q862" s="12" t="b">
        <f t="shared" si="305"/>
        <v>0</v>
      </c>
      <c r="R862" s="12" t="b">
        <f t="shared" si="306"/>
        <v>0</v>
      </c>
      <c r="S862" s="12" t="b">
        <f t="shared" si="307"/>
        <v>0</v>
      </c>
      <c r="T862" s="12" t="str">
        <f t="shared" si="308"/>
        <v>Aston Villa Lose</v>
      </c>
    </row>
    <row r="863" spans="1:20">
      <c r="A863" s="22" t="s">
        <v>578</v>
      </c>
      <c r="B863" t="s">
        <v>179</v>
      </c>
      <c r="C863" s="2" t="s">
        <v>54</v>
      </c>
      <c r="D863" s="3">
        <v>44506.520833333336</v>
      </c>
      <c r="E863" t="s">
        <v>52</v>
      </c>
      <c r="F863" t="s">
        <v>53</v>
      </c>
      <c r="G863" t="s">
        <v>73</v>
      </c>
      <c r="H863" t="s">
        <v>26</v>
      </c>
      <c r="I863">
        <v>0</v>
      </c>
      <c r="J863" s="9">
        <v>2</v>
      </c>
      <c r="K863">
        <f t="shared" si="300"/>
        <v>2</v>
      </c>
      <c r="L863" t="str">
        <f t="shared" si="299"/>
        <v>Away Win</v>
      </c>
      <c r="M863">
        <f t="shared" si="301"/>
        <v>0</v>
      </c>
      <c r="N863">
        <f t="shared" si="302"/>
        <v>1</v>
      </c>
      <c r="O863" s="12" t="b">
        <f t="shared" si="303"/>
        <v>0</v>
      </c>
      <c r="P863" s="12" t="str">
        <f t="shared" si="304"/>
        <v>Man Utd Lose</v>
      </c>
      <c r="Q863" s="12" t="b">
        <f t="shared" si="305"/>
        <v>0</v>
      </c>
      <c r="R863" s="12" t="b">
        <f t="shared" si="306"/>
        <v>0</v>
      </c>
      <c r="S863" s="12" t="str">
        <f t="shared" si="307"/>
        <v>Man City Win</v>
      </c>
      <c r="T863" s="12" t="b">
        <f t="shared" si="308"/>
        <v>0</v>
      </c>
    </row>
    <row r="864" spans="1:20">
      <c r="A864" s="22" t="s">
        <v>578</v>
      </c>
      <c r="B864" t="s">
        <v>181</v>
      </c>
      <c r="C864" s="2" t="s">
        <v>54</v>
      </c>
      <c r="D864" s="3">
        <v>44506.625</v>
      </c>
      <c r="E864" t="s">
        <v>460</v>
      </c>
      <c r="F864" t="s">
        <v>461</v>
      </c>
      <c r="G864" t="s">
        <v>466</v>
      </c>
      <c r="H864" t="s">
        <v>77</v>
      </c>
      <c r="I864">
        <v>1</v>
      </c>
      <c r="J864" s="9">
        <v>2</v>
      </c>
      <c r="K864">
        <f t="shared" si="300"/>
        <v>3</v>
      </c>
      <c r="L864" t="str">
        <f t="shared" si="299"/>
        <v>Away Win</v>
      </c>
      <c r="M864">
        <f t="shared" si="301"/>
        <v>0</v>
      </c>
      <c r="N864">
        <f t="shared" si="302"/>
        <v>1</v>
      </c>
      <c r="O864" s="12" t="b">
        <f t="shared" si="303"/>
        <v>0</v>
      </c>
      <c r="P864" s="12" t="str">
        <f t="shared" si="304"/>
        <v>Brentford Lose</v>
      </c>
      <c r="Q864" s="12" t="b">
        <f t="shared" si="305"/>
        <v>0</v>
      </c>
      <c r="R864" s="12" t="b">
        <f t="shared" si="306"/>
        <v>0</v>
      </c>
      <c r="S864" s="12" t="str">
        <f t="shared" si="307"/>
        <v>Norwich Win</v>
      </c>
      <c r="T864" s="12" t="b">
        <f t="shared" si="308"/>
        <v>0</v>
      </c>
    </row>
    <row r="865" spans="1:20">
      <c r="A865" s="22" t="s">
        <v>578</v>
      </c>
      <c r="B865" t="s">
        <v>175</v>
      </c>
      <c r="C865" s="2" t="s">
        <v>54</v>
      </c>
      <c r="D865" s="3">
        <v>44506.625</v>
      </c>
      <c r="E865" t="s">
        <v>63</v>
      </c>
      <c r="F865" t="s">
        <v>43</v>
      </c>
      <c r="G865" t="s">
        <v>66</v>
      </c>
      <c r="H865" t="s">
        <v>84</v>
      </c>
      <c r="I865">
        <v>1</v>
      </c>
      <c r="J865" s="9">
        <v>1</v>
      </c>
      <c r="K865">
        <f t="shared" si="300"/>
        <v>2</v>
      </c>
      <c r="L865" t="str">
        <f t="shared" si="299"/>
        <v>Draw</v>
      </c>
      <c r="M865">
        <f t="shared" si="301"/>
        <v>0</v>
      </c>
      <c r="N865">
        <f t="shared" si="302"/>
        <v>0</v>
      </c>
      <c r="O865" s="12" t="b">
        <f t="shared" si="303"/>
        <v>0</v>
      </c>
      <c r="P865" s="12" t="b">
        <f t="shared" si="304"/>
        <v>0</v>
      </c>
      <c r="Q865" s="12" t="str">
        <f t="shared" si="305"/>
        <v>Chelsea Draw</v>
      </c>
      <c r="R865" s="12" t="str">
        <f t="shared" si="306"/>
        <v>Burnley Draw</v>
      </c>
      <c r="S865" s="12" t="b">
        <f t="shared" si="307"/>
        <v>0</v>
      </c>
      <c r="T865" s="12" t="b">
        <f t="shared" si="308"/>
        <v>0</v>
      </c>
    </row>
    <row r="866" spans="1:20">
      <c r="A866" s="22" t="s">
        <v>578</v>
      </c>
      <c r="B866" t="s">
        <v>180</v>
      </c>
      <c r="C866" s="2" t="s">
        <v>54</v>
      </c>
      <c r="D866" s="3">
        <v>44506.625</v>
      </c>
      <c r="E866" t="s">
        <v>13</v>
      </c>
      <c r="F866" t="s">
        <v>14</v>
      </c>
      <c r="G866" t="s">
        <v>39</v>
      </c>
      <c r="H866" t="s">
        <v>98</v>
      </c>
      <c r="I866">
        <v>2</v>
      </c>
      <c r="J866" s="9">
        <v>0</v>
      </c>
      <c r="K866">
        <f t="shared" si="300"/>
        <v>2</v>
      </c>
      <c r="L866" t="str">
        <f t="shared" si="299"/>
        <v>Home Win</v>
      </c>
      <c r="M866">
        <f t="shared" si="301"/>
        <v>1</v>
      </c>
      <c r="N866">
        <f t="shared" si="302"/>
        <v>0</v>
      </c>
      <c r="O866" s="12" t="str">
        <f t="shared" si="303"/>
        <v>Crystal Palace Win</v>
      </c>
      <c r="P866" s="12" t="b">
        <f t="shared" si="304"/>
        <v>0</v>
      </c>
      <c r="Q866" s="12" t="b">
        <f t="shared" si="305"/>
        <v>0</v>
      </c>
      <c r="R866" s="12" t="b">
        <f t="shared" si="306"/>
        <v>0</v>
      </c>
      <c r="S866" s="12" t="b">
        <f t="shared" si="307"/>
        <v>0</v>
      </c>
      <c r="T866" s="12" t="str">
        <f t="shared" si="308"/>
        <v>Wolves Lose</v>
      </c>
    </row>
    <row r="867" spans="1:20">
      <c r="A867" s="22" t="s">
        <v>578</v>
      </c>
      <c r="B867" t="s">
        <v>172</v>
      </c>
      <c r="C867" s="2" t="s">
        <v>54</v>
      </c>
      <c r="D867" s="3">
        <v>44506.729166666664</v>
      </c>
      <c r="E867" t="s">
        <v>41</v>
      </c>
      <c r="F867" t="s">
        <v>42</v>
      </c>
      <c r="G867" t="s">
        <v>25</v>
      </c>
      <c r="H867" t="s">
        <v>84</v>
      </c>
      <c r="I867">
        <v>1</v>
      </c>
      <c r="J867" s="9">
        <v>1</v>
      </c>
      <c r="K867">
        <f t="shared" si="300"/>
        <v>2</v>
      </c>
      <c r="L867" t="str">
        <f t="shared" si="299"/>
        <v>Draw</v>
      </c>
      <c r="M867">
        <f t="shared" si="301"/>
        <v>0</v>
      </c>
      <c r="N867">
        <f t="shared" si="302"/>
        <v>0</v>
      </c>
      <c r="O867" s="12" t="b">
        <f t="shared" si="303"/>
        <v>0</v>
      </c>
      <c r="P867" s="12" t="b">
        <f t="shared" si="304"/>
        <v>0</v>
      </c>
      <c r="Q867" s="12" t="str">
        <f t="shared" si="305"/>
        <v>Brighton Draw</v>
      </c>
      <c r="R867" s="12" t="str">
        <f t="shared" si="306"/>
        <v>Newcastle Draw</v>
      </c>
      <c r="S867" s="12" t="b">
        <f t="shared" si="307"/>
        <v>0</v>
      </c>
      <c r="T867" s="12" t="b">
        <f t="shared" si="308"/>
        <v>0</v>
      </c>
    </row>
    <row r="868" spans="1:20">
      <c r="A868" s="22" t="s">
        <v>578</v>
      </c>
      <c r="B868" t="s">
        <v>261</v>
      </c>
      <c r="C868" s="2" t="s">
        <v>54</v>
      </c>
      <c r="D868" s="3">
        <v>44507.583333333336</v>
      </c>
      <c r="E868" t="s">
        <v>55</v>
      </c>
      <c r="F868" t="s">
        <v>10</v>
      </c>
      <c r="G868" t="s">
        <v>464</v>
      </c>
      <c r="H868" t="s">
        <v>16</v>
      </c>
      <c r="I868">
        <v>1</v>
      </c>
      <c r="J868" s="9">
        <v>0</v>
      </c>
      <c r="K868">
        <f t="shared" si="300"/>
        <v>1</v>
      </c>
      <c r="L868" t="str">
        <f t="shared" si="299"/>
        <v>Home Win</v>
      </c>
      <c r="M868">
        <f t="shared" si="301"/>
        <v>1</v>
      </c>
      <c r="N868">
        <f t="shared" si="302"/>
        <v>0</v>
      </c>
      <c r="O868" s="12" t="str">
        <f t="shared" si="303"/>
        <v>Arsenal Win</v>
      </c>
      <c r="P868" s="12" t="b">
        <f t="shared" si="304"/>
        <v>0</v>
      </c>
      <c r="Q868" s="12" t="b">
        <f t="shared" si="305"/>
        <v>0</v>
      </c>
      <c r="R868" s="12" t="b">
        <f t="shared" si="306"/>
        <v>0</v>
      </c>
      <c r="S868" s="12" t="b">
        <f t="shared" si="307"/>
        <v>0</v>
      </c>
      <c r="T868" s="12" t="str">
        <f t="shared" si="308"/>
        <v>Watford Lose</v>
      </c>
    </row>
    <row r="869" spans="1:20">
      <c r="A869" s="22" t="s">
        <v>578</v>
      </c>
      <c r="B869" t="s">
        <v>173</v>
      </c>
      <c r="C869" s="2" t="s">
        <v>54</v>
      </c>
      <c r="D869" s="3">
        <v>44507.583333333336</v>
      </c>
      <c r="E869" t="s">
        <v>47</v>
      </c>
      <c r="F869" t="s">
        <v>34</v>
      </c>
      <c r="G869" t="s">
        <v>33</v>
      </c>
      <c r="H869" t="s">
        <v>116</v>
      </c>
      <c r="I869">
        <v>0</v>
      </c>
      <c r="J869" s="9">
        <v>0</v>
      </c>
      <c r="K869">
        <f t="shared" si="300"/>
        <v>0</v>
      </c>
      <c r="L869" t="str">
        <f t="shared" si="299"/>
        <v>Draw</v>
      </c>
      <c r="M869">
        <f t="shared" si="301"/>
        <v>0</v>
      </c>
      <c r="N869">
        <f t="shared" si="302"/>
        <v>0</v>
      </c>
      <c r="O869" s="12" t="b">
        <f t="shared" si="303"/>
        <v>0</v>
      </c>
      <c r="P869" s="12" t="b">
        <f t="shared" si="304"/>
        <v>0</v>
      </c>
      <c r="Q869" s="12" t="str">
        <f t="shared" si="305"/>
        <v>Everton Draw</v>
      </c>
      <c r="R869" s="12" t="str">
        <f t="shared" si="306"/>
        <v>Spurs Draw</v>
      </c>
      <c r="S869" s="12" t="b">
        <f t="shared" si="307"/>
        <v>0</v>
      </c>
      <c r="T869" s="12" t="b">
        <f t="shared" si="308"/>
        <v>0</v>
      </c>
    </row>
    <row r="870" spans="1:20">
      <c r="A870" s="22" t="s">
        <v>578</v>
      </c>
      <c r="B870" t="s">
        <v>178</v>
      </c>
      <c r="C870" s="2" t="s">
        <v>54</v>
      </c>
      <c r="D870" s="3">
        <v>44507.583333333336</v>
      </c>
      <c r="E870" t="s">
        <v>50</v>
      </c>
      <c r="F870" t="s">
        <v>20</v>
      </c>
      <c r="G870" t="s">
        <v>30</v>
      </c>
      <c r="H870" t="s">
        <v>84</v>
      </c>
      <c r="I870">
        <v>1</v>
      </c>
      <c r="J870" s="9">
        <v>1</v>
      </c>
      <c r="K870">
        <f t="shared" si="300"/>
        <v>2</v>
      </c>
      <c r="L870" t="str">
        <f t="shared" si="299"/>
        <v>Draw</v>
      </c>
      <c r="M870">
        <f t="shared" si="301"/>
        <v>0</v>
      </c>
      <c r="N870">
        <f t="shared" si="302"/>
        <v>0</v>
      </c>
      <c r="O870" s="12" t="b">
        <f t="shared" si="303"/>
        <v>0</v>
      </c>
      <c r="P870" s="12" t="b">
        <f t="shared" si="304"/>
        <v>0</v>
      </c>
      <c r="Q870" s="12" t="str">
        <f t="shared" si="305"/>
        <v>Leeds Draw</v>
      </c>
      <c r="R870" s="12" t="str">
        <f t="shared" si="306"/>
        <v>Leicester Draw</v>
      </c>
      <c r="S870" s="12" t="b">
        <f t="shared" si="307"/>
        <v>0</v>
      </c>
      <c r="T870" s="12" t="b">
        <f t="shared" si="308"/>
        <v>0</v>
      </c>
    </row>
    <row r="871" spans="1:20">
      <c r="A871" s="22" t="s">
        <v>578</v>
      </c>
      <c r="B871" t="s">
        <v>174</v>
      </c>
      <c r="C871" s="2" t="s">
        <v>54</v>
      </c>
      <c r="D871" s="3">
        <v>44507.6875</v>
      </c>
      <c r="E871" t="s">
        <v>23</v>
      </c>
      <c r="F871" t="s">
        <v>24</v>
      </c>
      <c r="G871" t="s">
        <v>19</v>
      </c>
      <c r="H871" t="s">
        <v>267</v>
      </c>
      <c r="I871">
        <v>3</v>
      </c>
      <c r="J871" s="9">
        <v>2</v>
      </c>
      <c r="K871">
        <f t="shared" si="300"/>
        <v>5</v>
      </c>
      <c r="L871" t="str">
        <f t="shared" si="299"/>
        <v>Home Win</v>
      </c>
      <c r="M871">
        <f t="shared" si="301"/>
        <v>1</v>
      </c>
      <c r="N871">
        <f t="shared" si="302"/>
        <v>0</v>
      </c>
      <c r="O871" s="12" t="str">
        <f t="shared" si="303"/>
        <v>West Ham Win</v>
      </c>
      <c r="P871" s="12" t="b">
        <f t="shared" si="304"/>
        <v>0</v>
      </c>
      <c r="Q871" s="12" t="b">
        <f t="shared" si="305"/>
        <v>0</v>
      </c>
      <c r="R871" s="12" t="b">
        <f t="shared" si="306"/>
        <v>0</v>
      </c>
      <c r="S871" s="12" t="b">
        <f t="shared" si="307"/>
        <v>0</v>
      </c>
      <c r="T871" s="12" t="str">
        <f t="shared" si="308"/>
        <v>Liverpool Lose</v>
      </c>
    </row>
    <row r="872" spans="1:20">
      <c r="A872" s="22" t="s">
        <v>578</v>
      </c>
      <c r="B872" t="s">
        <v>186</v>
      </c>
      <c r="C872" s="2" t="s">
        <v>68</v>
      </c>
      <c r="D872" s="3">
        <v>44520.520833333336</v>
      </c>
      <c r="E872" t="s">
        <v>65</v>
      </c>
      <c r="F872" t="s">
        <v>30</v>
      </c>
      <c r="G872" t="s">
        <v>43</v>
      </c>
      <c r="H872" t="s">
        <v>11</v>
      </c>
      <c r="I872">
        <v>0</v>
      </c>
      <c r="J872" s="9">
        <v>3</v>
      </c>
      <c r="K872">
        <f t="shared" si="300"/>
        <v>3</v>
      </c>
      <c r="L872" t="str">
        <f t="shared" si="299"/>
        <v>Away Win</v>
      </c>
      <c r="M872">
        <f t="shared" si="301"/>
        <v>0</v>
      </c>
      <c r="N872">
        <f t="shared" si="302"/>
        <v>1</v>
      </c>
      <c r="O872" s="12" t="b">
        <f t="shared" si="303"/>
        <v>0</v>
      </c>
      <c r="P872" s="12" t="str">
        <f t="shared" si="304"/>
        <v>Leicester Lose</v>
      </c>
      <c r="Q872" s="12" t="b">
        <f t="shared" si="305"/>
        <v>0</v>
      </c>
      <c r="R872" s="12" t="b">
        <f t="shared" si="306"/>
        <v>0</v>
      </c>
      <c r="S872" s="12" t="str">
        <f t="shared" si="307"/>
        <v>Chelsea Win</v>
      </c>
      <c r="T872" s="12" t="b">
        <f t="shared" si="308"/>
        <v>0</v>
      </c>
    </row>
    <row r="873" spans="1:20">
      <c r="A873" s="22" t="s">
        <v>578</v>
      </c>
      <c r="B873" t="s">
        <v>190</v>
      </c>
      <c r="C873" s="2" t="s">
        <v>68</v>
      </c>
      <c r="D873" s="3">
        <v>44520.625</v>
      </c>
      <c r="E873" t="s">
        <v>69</v>
      </c>
      <c r="F873" t="s">
        <v>70</v>
      </c>
      <c r="G873" t="s">
        <v>42</v>
      </c>
      <c r="H873" t="s">
        <v>98</v>
      </c>
      <c r="I873">
        <v>2</v>
      </c>
      <c r="J873" s="9">
        <v>0</v>
      </c>
      <c r="K873">
        <f t="shared" si="300"/>
        <v>2</v>
      </c>
      <c r="L873" t="str">
        <f t="shared" si="299"/>
        <v>Home Win</v>
      </c>
      <c r="M873">
        <f t="shared" si="301"/>
        <v>1</v>
      </c>
      <c r="N873">
        <f t="shared" si="302"/>
        <v>0</v>
      </c>
      <c r="O873" s="12" t="str">
        <f t="shared" si="303"/>
        <v>Aston Villa Win</v>
      </c>
      <c r="P873" s="12" t="b">
        <f t="shared" si="304"/>
        <v>0</v>
      </c>
      <c r="Q873" s="12" t="b">
        <f t="shared" si="305"/>
        <v>0</v>
      </c>
      <c r="R873" s="12" t="b">
        <f t="shared" si="306"/>
        <v>0</v>
      </c>
      <c r="S873" s="12" t="b">
        <f t="shared" si="307"/>
        <v>0</v>
      </c>
      <c r="T873" s="12" t="str">
        <f t="shared" si="308"/>
        <v>Brighton Lose</v>
      </c>
    </row>
    <row r="874" spans="1:20">
      <c r="A874" s="22" t="s">
        <v>578</v>
      </c>
      <c r="B874" t="s">
        <v>188</v>
      </c>
      <c r="C874" s="2" t="s">
        <v>68</v>
      </c>
      <c r="D874" s="3">
        <v>44520.625</v>
      </c>
      <c r="E874" t="s">
        <v>81</v>
      </c>
      <c r="F874" t="s">
        <v>66</v>
      </c>
      <c r="G874" t="s">
        <v>14</v>
      </c>
      <c r="H874" t="s">
        <v>79</v>
      </c>
      <c r="I874">
        <v>3</v>
      </c>
      <c r="J874" s="9">
        <v>3</v>
      </c>
      <c r="K874">
        <f t="shared" si="300"/>
        <v>6</v>
      </c>
      <c r="L874" t="str">
        <f t="shared" si="299"/>
        <v>Draw</v>
      </c>
      <c r="M874">
        <f t="shared" si="301"/>
        <v>0</v>
      </c>
      <c r="N874">
        <f t="shared" si="302"/>
        <v>0</v>
      </c>
      <c r="O874" s="12" t="b">
        <f t="shared" si="303"/>
        <v>0</v>
      </c>
      <c r="P874" s="12" t="b">
        <f t="shared" si="304"/>
        <v>0</v>
      </c>
      <c r="Q874" s="12" t="str">
        <f t="shared" si="305"/>
        <v>Burnley Draw</v>
      </c>
      <c r="R874" s="12" t="str">
        <f t="shared" si="306"/>
        <v>Crystal Palace Draw</v>
      </c>
      <c r="S874" s="12" t="b">
        <f t="shared" si="307"/>
        <v>0</v>
      </c>
      <c r="T874" s="12" t="b">
        <f t="shared" si="308"/>
        <v>0</v>
      </c>
    </row>
    <row r="875" spans="1:20">
      <c r="A875" s="22" t="s">
        <v>578</v>
      </c>
      <c r="B875" t="s">
        <v>191</v>
      </c>
      <c r="C875" s="2" t="s">
        <v>68</v>
      </c>
      <c r="D875" s="3">
        <v>44520.625</v>
      </c>
      <c r="E875" t="s">
        <v>61</v>
      </c>
      <c r="F875" t="s">
        <v>25</v>
      </c>
      <c r="G875" t="s">
        <v>461</v>
      </c>
      <c r="H875" t="s">
        <v>79</v>
      </c>
      <c r="I875">
        <v>3</v>
      </c>
      <c r="J875" s="9">
        <v>3</v>
      </c>
      <c r="K875">
        <f t="shared" si="300"/>
        <v>6</v>
      </c>
      <c r="L875" t="str">
        <f t="shared" si="299"/>
        <v>Draw</v>
      </c>
      <c r="M875">
        <f t="shared" si="301"/>
        <v>0</v>
      </c>
      <c r="N875">
        <f t="shared" si="302"/>
        <v>0</v>
      </c>
      <c r="O875" s="12" t="b">
        <f t="shared" si="303"/>
        <v>0</v>
      </c>
      <c r="P875" s="12" t="b">
        <f t="shared" si="304"/>
        <v>0</v>
      </c>
      <c r="Q875" s="12" t="str">
        <f t="shared" si="305"/>
        <v>Newcastle Draw</v>
      </c>
      <c r="R875" s="12" t="str">
        <f t="shared" si="306"/>
        <v>Brentford Draw</v>
      </c>
      <c r="S875" s="12" t="b">
        <f t="shared" si="307"/>
        <v>0</v>
      </c>
      <c r="T875" s="12" t="b">
        <f t="shared" si="308"/>
        <v>0</v>
      </c>
    </row>
    <row r="876" spans="1:20">
      <c r="A876" s="22" t="s">
        <v>578</v>
      </c>
      <c r="B876" t="s">
        <v>185</v>
      </c>
      <c r="C876" s="2" t="s">
        <v>68</v>
      </c>
      <c r="D876" s="3">
        <v>44520.625</v>
      </c>
      <c r="E876" t="s">
        <v>465</v>
      </c>
      <c r="F876" t="s">
        <v>466</v>
      </c>
      <c r="G876" t="s">
        <v>15</v>
      </c>
      <c r="H876" t="s">
        <v>56</v>
      </c>
      <c r="I876">
        <v>2</v>
      </c>
      <c r="J876" s="9">
        <v>1</v>
      </c>
      <c r="K876">
        <f t="shared" si="300"/>
        <v>3</v>
      </c>
      <c r="L876" t="str">
        <f t="shared" si="299"/>
        <v>Home Win</v>
      </c>
      <c r="M876">
        <f t="shared" si="301"/>
        <v>1</v>
      </c>
      <c r="N876">
        <f t="shared" si="302"/>
        <v>0</v>
      </c>
      <c r="O876" s="12" t="str">
        <f t="shared" si="303"/>
        <v>Norwich Win</v>
      </c>
      <c r="P876" s="12" t="b">
        <f t="shared" si="304"/>
        <v>0</v>
      </c>
      <c r="Q876" s="12" t="b">
        <f t="shared" si="305"/>
        <v>0</v>
      </c>
      <c r="R876" s="12" t="b">
        <f t="shared" si="306"/>
        <v>0</v>
      </c>
      <c r="S876" s="12" t="b">
        <f t="shared" si="307"/>
        <v>0</v>
      </c>
      <c r="T876" s="12" t="str">
        <f t="shared" si="308"/>
        <v>Southampton Lose</v>
      </c>
    </row>
    <row r="877" spans="1:20">
      <c r="A877" s="22" t="s">
        <v>578</v>
      </c>
      <c r="B877" t="s">
        <v>187</v>
      </c>
      <c r="C877" s="2" t="s">
        <v>68</v>
      </c>
      <c r="D877" s="3">
        <v>44520.625</v>
      </c>
      <c r="E877" t="s">
        <v>463</v>
      </c>
      <c r="F877" t="s">
        <v>464</v>
      </c>
      <c r="G877" t="s">
        <v>53</v>
      </c>
      <c r="H877" t="s">
        <v>143</v>
      </c>
      <c r="I877">
        <v>4</v>
      </c>
      <c r="J877" s="9">
        <v>1</v>
      </c>
      <c r="K877">
        <f t="shared" si="300"/>
        <v>5</v>
      </c>
      <c r="L877" t="str">
        <f t="shared" si="299"/>
        <v>Home Win</v>
      </c>
      <c r="M877">
        <f t="shared" si="301"/>
        <v>1</v>
      </c>
      <c r="N877">
        <f t="shared" si="302"/>
        <v>0</v>
      </c>
      <c r="O877" s="12" t="str">
        <f t="shared" si="303"/>
        <v>Watford Win</v>
      </c>
      <c r="P877" s="12" t="b">
        <f t="shared" si="304"/>
        <v>0</v>
      </c>
      <c r="Q877" s="12" t="b">
        <f t="shared" si="305"/>
        <v>0</v>
      </c>
      <c r="R877" s="12" t="b">
        <f t="shared" si="306"/>
        <v>0</v>
      </c>
      <c r="S877" s="12" t="b">
        <f t="shared" si="307"/>
        <v>0</v>
      </c>
      <c r="T877" s="12" t="str">
        <f t="shared" si="308"/>
        <v>Man Utd Lose</v>
      </c>
    </row>
    <row r="878" spans="1:20">
      <c r="A878" s="22" t="s">
        <v>578</v>
      </c>
      <c r="B878" t="s">
        <v>183</v>
      </c>
      <c r="C878" s="2" t="s">
        <v>68</v>
      </c>
      <c r="D878" s="3">
        <v>44520.625</v>
      </c>
      <c r="E878" t="s">
        <v>72</v>
      </c>
      <c r="F878" t="s">
        <v>39</v>
      </c>
      <c r="G878" t="s">
        <v>24</v>
      </c>
      <c r="H878" t="s">
        <v>16</v>
      </c>
      <c r="I878">
        <v>1</v>
      </c>
      <c r="J878" s="9">
        <v>0</v>
      </c>
      <c r="K878">
        <f t="shared" si="300"/>
        <v>1</v>
      </c>
      <c r="L878" t="str">
        <f t="shared" si="299"/>
        <v>Home Win</v>
      </c>
      <c r="M878">
        <f t="shared" si="301"/>
        <v>1</v>
      </c>
      <c r="N878">
        <f t="shared" si="302"/>
        <v>0</v>
      </c>
      <c r="O878" s="12" t="str">
        <f t="shared" si="303"/>
        <v>Wolves Win</v>
      </c>
      <c r="P878" s="12" t="b">
        <f t="shared" si="304"/>
        <v>0</v>
      </c>
      <c r="Q878" s="12" t="b">
        <f t="shared" si="305"/>
        <v>0</v>
      </c>
      <c r="R878" s="12" t="b">
        <f t="shared" si="306"/>
        <v>0</v>
      </c>
      <c r="S878" s="12" t="b">
        <f t="shared" si="307"/>
        <v>0</v>
      </c>
      <c r="T878" s="12" t="str">
        <f t="shared" si="308"/>
        <v>West Ham Lose</v>
      </c>
    </row>
    <row r="879" spans="1:20">
      <c r="A879" s="22" t="s">
        <v>578</v>
      </c>
      <c r="B879" t="s">
        <v>189</v>
      </c>
      <c r="C879" s="2" t="s">
        <v>68</v>
      </c>
      <c r="D879" s="3">
        <v>44520.729166666664</v>
      </c>
      <c r="E879" t="s">
        <v>18</v>
      </c>
      <c r="F879" t="s">
        <v>19</v>
      </c>
      <c r="G879" t="s">
        <v>10</v>
      </c>
      <c r="H879" t="s">
        <v>88</v>
      </c>
      <c r="I879">
        <v>4</v>
      </c>
      <c r="J879" s="9">
        <v>0</v>
      </c>
      <c r="K879">
        <f t="shared" si="300"/>
        <v>4</v>
      </c>
      <c r="L879" t="str">
        <f t="shared" si="299"/>
        <v>Home Win</v>
      </c>
      <c r="M879">
        <f t="shared" si="301"/>
        <v>1</v>
      </c>
      <c r="N879">
        <f t="shared" si="302"/>
        <v>0</v>
      </c>
      <c r="O879" s="12" t="str">
        <f t="shared" si="303"/>
        <v>Liverpool Win</v>
      </c>
      <c r="P879" s="12" t="b">
        <f t="shared" si="304"/>
        <v>0</v>
      </c>
      <c r="Q879" s="12" t="b">
        <f t="shared" si="305"/>
        <v>0</v>
      </c>
      <c r="R879" s="12" t="b">
        <f t="shared" si="306"/>
        <v>0</v>
      </c>
      <c r="S879" s="12" t="b">
        <f t="shared" si="307"/>
        <v>0</v>
      </c>
      <c r="T879" s="12" t="str">
        <f t="shared" si="308"/>
        <v>Arsenal Lose</v>
      </c>
    </row>
    <row r="880" spans="1:20">
      <c r="A880" s="22" t="s">
        <v>578</v>
      </c>
      <c r="B880" t="s">
        <v>182</v>
      </c>
      <c r="C880" s="2" t="s">
        <v>68</v>
      </c>
      <c r="D880" s="3">
        <v>44521.583333333336</v>
      </c>
      <c r="E880" t="s">
        <v>86</v>
      </c>
      <c r="F880" t="s">
        <v>73</v>
      </c>
      <c r="G880" t="s">
        <v>34</v>
      </c>
      <c r="H880" t="s">
        <v>158</v>
      </c>
      <c r="I880">
        <v>3</v>
      </c>
      <c r="J880" s="9">
        <v>0</v>
      </c>
      <c r="K880">
        <f t="shared" si="300"/>
        <v>3</v>
      </c>
      <c r="L880" t="str">
        <f t="shared" si="299"/>
        <v>Home Win</v>
      </c>
      <c r="M880">
        <f t="shared" si="301"/>
        <v>1</v>
      </c>
      <c r="N880">
        <f t="shared" si="302"/>
        <v>0</v>
      </c>
      <c r="O880" s="12" t="str">
        <f t="shared" si="303"/>
        <v>Man City Win</v>
      </c>
      <c r="P880" s="12" t="b">
        <f t="shared" si="304"/>
        <v>0</v>
      </c>
      <c r="Q880" s="12" t="b">
        <f t="shared" si="305"/>
        <v>0</v>
      </c>
      <c r="R880" s="12" t="b">
        <f t="shared" si="306"/>
        <v>0</v>
      </c>
      <c r="S880" s="12" t="b">
        <f t="shared" si="307"/>
        <v>0</v>
      </c>
      <c r="T880" s="12" t="str">
        <f t="shared" si="308"/>
        <v>Everton Lose</v>
      </c>
    </row>
    <row r="881" spans="1:20">
      <c r="A881" s="22" t="s">
        <v>578</v>
      </c>
      <c r="B881" t="s">
        <v>184</v>
      </c>
      <c r="C881" s="2" t="s">
        <v>68</v>
      </c>
      <c r="D881" s="3">
        <v>44521.6875</v>
      </c>
      <c r="E881" t="s">
        <v>32</v>
      </c>
      <c r="F881" t="s">
        <v>33</v>
      </c>
      <c r="G881" t="s">
        <v>20</v>
      </c>
      <c r="H881" t="s">
        <v>56</v>
      </c>
      <c r="I881">
        <v>2</v>
      </c>
      <c r="J881" s="9">
        <v>1</v>
      </c>
      <c r="K881">
        <f t="shared" si="300"/>
        <v>3</v>
      </c>
      <c r="L881" t="str">
        <f t="shared" si="299"/>
        <v>Home Win</v>
      </c>
      <c r="M881">
        <f t="shared" si="301"/>
        <v>1</v>
      </c>
      <c r="N881">
        <f t="shared" si="302"/>
        <v>0</v>
      </c>
      <c r="O881" s="12" t="str">
        <f t="shared" si="303"/>
        <v>Spurs Win</v>
      </c>
      <c r="P881" s="12" t="b">
        <f t="shared" si="304"/>
        <v>0</v>
      </c>
      <c r="Q881" s="12" t="b">
        <f t="shared" si="305"/>
        <v>0</v>
      </c>
      <c r="R881" s="12" t="b">
        <f t="shared" si="306"/>
        <v>0</v>
      </c>
      <c r="S881" s="12" t="b">
        <f t="shared" si="307"/>
        <v>0</v>
      </c>
      <c r="T881" s="12" t="str">
        <f t="shared" si="308"/>
        <v>Leeds Lose</v>
      </c>
    </row>
    <row r="882" spans="1:20">
      <c r="A882" s="22" t="s">
        <v>578</v>
      </c>
      <c r="B882" t="s">
        <v>194</v>
      </c>
      <c r="C882" s="2" t="s">
        <v>62</v>
      </c>
      <c r="D882" s="3">
        <v>44527.520833333336</v>
      </c>
      <c r="E882" t="s">
        <v>55</v>
      </c>
      <c r="F882" t="s">
        <v>10</v>
      </c>
      <c r="G882" t="s">
        <v>25</v>
      </c>
      <c r="H882" t="s">
        <v>98</v>
      </c>
      <c r="I882">
        <v>2</v>
      </c>
      <c r="J882" s="9">
        <v>0</v>
      </c>
      <c r="K882">
        <f t="shared" si="300"/>
        <v>2</v>
      </c>
      <c r="L882" t="str">
        <f t="shared" si="299"/>
        <v>Home Win</v>
      </c>
      <c r="M882">
        <f t="shared" si="301"/>
        <v>1</v>
      </c>
      <c r="N882">
        <f t="shared" si="302"/>
        <v>0</v>
      </c>
      <c r="O882" s="12" t="str">
        <f t="shared" si="303"/>
        <v>Arsenal Win</v>
      </c>
      <c r="P882" s="12" t="b">
        <f t="shared" si="304"/>
        <v>0</v>
      </c>
      <c r="Q882" s="12" t="b">
        <f t="shared" si="305"/>
        <v>0</v>
      </c>
      <c r="R882" s="12" t="b">
        <f t="shared" si="306"/>
        <v>0</v>
      </c>
      <c r="S882" s="12" t="b">
        <f t="shared" si="307"/>
        <v>0</v>
      </c>
      <c r="T882" s="12" t="str">
        <f t="shared" si="308"/>
        <v>Newcastle Lose</v>
      </c>
    </row>
    <row r="883" spans="1:20">
      <c r="A883" s="22" t="s">
        <v>578</v>
      </c>
      <c r="B883" t="s">
        <v>201</v>
      </c>
      <c r="C883" s="2" t="s">
        <v>62</v>
      </c>
      <c r="D883" s="3">
        <v>44527.625</v>
      </c>
      <c r="E883" t="s">
        <v>13</v>
      </c>
      <c r="F883" t="s">
        <v>14</v>
      </c>
      <c r="G883" t="s">
        <v>70</v>
      </c>
      <c r="H883" t="s">
        <v>77</v>
      </c>
      <c r="I883">
        <v>1</v>
      </c>
      <c r="J883" s="9">
        <v>2</v>
      </c>
      <c r="K883">
        <f t="shared" si="300"/>
        <v>3</v>
      </c>
      <c r="L883" t="str">
        <f t="shared" si="299"/>
        <v>Away Win</v>
      </c>
      <c r="M883">
        <f t="shared" si="301"/>
        <v>0</v>
      </c>
      <c r="N883">
        <f t="shared" si="302"/>
        <v>1</v>
      </c>
      <c r="O883" s="12" t="b">
        <f t="shared" si="303"/>
        <v>0</v>
      </c>
      <c r="P883" s="12" t="str">
        <f t="shared" si="304"/>
        <v>Crystal Palace Lose</v>
      </c>
      <c r="Q883" s="12" t="b">
        <f t="shared" si="305"/>
        <v>0</v>
      </c>
      <c r="R883" s="12" t="b">
        <f t="shared" si="306"/>
        <v>0</v>
      </c>
      <c r="S883" s="12" t="str">
        <f t="shared" si="307"/>
        <v>Aston Villa Win</v>
      </c>
      <c r="T883" s="12" t="b">
        <f t="shared" si="308"/>
        <v>0</v>
      </c>
    </row>
    <row r="884" spans="1:20">
      <c r="A884" s="22" t="s">
        <v>578</v>
      </c>
      <c r="B884" t="s">
        <v>192</v>
      </c>
      <c r="C884" s="2" t="s">
        <v>62</v>
      </c>
      <c r="D884" s="3">
        <v>44527.625</v>
      </c>
      <c r="E884" t="s">
        <v>18</v>
      </c>
      <c r="F884" t="s">
        <v>19</v>
      </c>
      <c r="G884" t="s">
        <v>15</v>
      </c>
      <c r="H884" t="s">
        <v>88</v>
      </c>
      <c r="I884">
        <v>4</v>
      </c>
      <c r="J884" s="9">
        <v>0</v>
      </c>
      <c r="K884">
        <f t="shared" si="300"/>
        <v>4</v>
      </c>
      <c r="L884" t="str">
        <f t="shared" si="299"/>
        <v>Home Win</v>
      </c>
      <c r="M884">
        <f t="shared" si="301"/>
        <v>1</v>
      </c>
      <c r="N884">
        <f t="shared" si="302"/>
        <v>0</v>
      </c>
      <c r="O884" s="12" t="str">
        <f t="shared" si="303"/>
        <v>Liverpool Win</v>
      </c>
      <c r="P884" s="12" t="b">
        <f t="shared" si="304"/>
        <v>0</v>
      </c>
      <c r="Q884" s="12" t="b">
        <f t="shared" si="305"/>
        <v>0</v>
      </c>
      <c r="R884" s="12" t="b">
        <f t="shared" si="306"/>
        <v>0</v>
      </c>
      <c r="S884" s="12" t="b">
        <f t="shared" si="307"/>
        <v>0</v>
      </c>
      <c r="T884" s="12" t="str">
        <f t="shared" si="308"/>
        <v>Southampton Lose</v>
      </c>
    </row>
    <row r="885" spans="1:20">
      <c r="A885" s="22" t="s">
        <v>578</v>
      </c>
      <c r="B885" t="s">
        <v>193</v>
      </c>
      <c r="C885" s="2" t="s">
        <v>62</v>
      </c>
      <c r="D885" s="3">
        <v>44527.625</v>
      </c>
      <c r="E885" t="s">
        <v>465</v>
      </c>
      <c r="F885" t="s">
        <v>466</v>
      </c>
      <c r="G885" t="s">
        <v>39</v>
      </c>
      <c r="H885" t="s">
        <v>116</v>
      </c>
      <c r="I885">
        <v>0</v>
      </c>
      <c r="J885" s="9">
        <v>0</v>
      </c>
      <c r="K885">
        <f t="shared" si="300"/>
        <v>0</v>
      </c>
      <c r="L885" t="str">
        <f t="shared" si="299"/>
        <v>Draw</v>
      </c>
      <c r="M885">
        <f t="shared" si="301"/>
        <v>0</v>
      </c>
      <c r="N885">
        <f t="shared" si="302"/>
        <v>0</v>
      </c>
      <c r="O885" s="12" t="b">
        <f t="shared" si="303"/>
        <v>0</v>
      </c>
      <c r="P885" s="12" t="b">
        <f t="shared" si="304"/>
        <v>0</v>
      </c>
      <c r="Q885" s="12" t="str">
        <f t="shared" si="305"/>
        <v>Norwich Draw</v>
      </c>
      <c r="R885" s="12" t="str">
        <f t="shared" si="306"/>
        <v>Wolves Draw</v>
      </c>
      <c r="S885" s="12" t="b">
        <f t="shared" si="307"/>
        <v>0</v>
      </c>
      <c r="T885" s="12" t="b">
        <f t="shared" si="308"/>
        <v>0</v>
      </c>
    </row>
    <row r="886" spans="1:20">
      <c r="A886" s="22" t="s">
        <v>578</v>
      </c>
      <c r="B886" t="s">
        <v>197</v>
      </c>
      <c r="C886" s="2" t="s">
        <v>62</v>
      </c>
      <c r="D886" s="3">
        <v>44527.729166666664</v>
      </c>
      <c r="E886" t="s">
        <v>41</v>
      </c>
      <c r="F886" t="s">
        <v>42</v>
      </c>
      <c r="G886" t="s">
        <v>20</v>
      </c>
      <c r="H886" t="s">
        <v>116</v>
      </c>
      <c r="I886">
        <v>0</v>
      </c>
      <c r="J886" s="9">
        <v>0</v>
      </c>
      <c r="K886">
        <f t="shared" si="300"/>
        <v>0</v>
      </c>
      <c r="L886" t="str">
        <f t="shared" si="299"/>
        <v>Draw</v>
      </c>
      <c r="M886">
        <f t="shared" si="301"/>
        <v>0</v>
      </c>
      <c r="N886">
        <f t="shared" si="302"/>
        <v>0</v>
      </c>
      <c r="O886" s="12" t="b">
        <f t="shared" si="303"/>
        <v>0</v>
      </c>
      <c r="P886" s="12" t="b">
        <f t="shared" si="304"/>
        <v>0</v>
      </c>
      <c r="Q886" s="12" t="str">
        <f t="shared" si="305"/>
        <v>Brighton Draw</v>
      </c>
      <c r="R886" s="12" t="str">
        <f t="shared" si="306"/>
        <v>Leeds Draw</v>
      </c>
      <c r="S886" s="12" t="b">
        <f t="shared" si="307"/>
        <v>0</v>
      </c>
      <c r="T886" s="12" t="b">
        <f t="shared" si="308"/>
        <v>0</v>
      </c>
    </row>
    <row r="887" spans="1:20">
      <c r="A887" s="22" t="s">
        <v>578</v>
      </c>
      <c r="B887" t="s">
        <v>200</v>
      </c>
      <c r="C887" s="2" t="s">
        <v>62</v>
      </c>
      <c r="D887" s="3">
        <v>44528.583333333336</v>
      </c>
      <c r="E887" t="s">
        <v>460</v>
      </c>
      <c r="F887" t="s">
        <v>461</v>
      </c>
      <c r="G887" t="s">
        <v>34</v>
      </c>
      <c r="H887" t="s">
        <v>16</v>
      </c>
      <c r="I887">
        <v>1</v>
      </c>
      <c r="J887" s="9">
        <v>0</v>
      </c>
      <c r="K887">
        <f t="shared" si="300"/>
        <v>1</v>
      </c>
      <c r="L887" t="str">
        <f t="shared" si="299"/>
        <v>Home Win</v>
      </c>
      <c r="M887">
        <f t="shared" si="301"/>
        <v>1</v>
      </c>
      <c r="N887">
        <f t="shared" si="302"/>
        <v>0</v>
      </c>
      <c r="O887" s="12" t="str">
        <f t="shared" si="303"/>
        <v>Brentford Win</v>
      </c>
      <c r="P887" s="12" t="b">
        <f t="shared" si="304"/>
        <v>0</v>
      </c>
      <c r="Q887" s="12" t="b">
        <f t="shared" si="305"/>
        <v>0</v>
      </c>
      <c r="R887" s="12" t="b">
        <f t="shared" si="306"/>
        <v>0</v>
      </c>
      <c r="S887" s="12" t="b">
        <f t="shared" si="307"/>
        <v>0</v>
      </c>
      <c r="T887" s="12" t="str">
        <f t="shared" si="308"/>
        <v>Everton Lose</v>
      </c>
    </row>
    <row r="888" spans="1:20">
      <c r="A888" s="22" t="s">
        <v>578</v>
      </c>
      <c r="B888" t="s">
        <v>198</v>
      </c>
      <c r="C888" s="2" t="s">
        <v>62</v>
      </c>
      <c r="D888" s="3">
        <v>44528.583333333336</v>
      </c>
      <c r="E888" t="s">
        <v>65</v>
      </c>
      <c r="F888" t="s">
        <v>30</v>
      </c>
      <c r="G888" t="s">
        <v>464</v>
      </c>
      <c r="H888" t="s">
        <v>67</v>
      </c>
      <c r="I888">
        <v>4</v>
      </c>
      <c r="J888" s="9">
        <v>2</v>
      </c>
      <c r="K888">
        <f t="shared" si="300"/>
        <v>6</v>
      </c>
      <c r="L888" t="str">
        <f t="shared" si="299"/>
        <v>Home Win</v>
      </c>
      <c r="M888">
        <f t="shared" si="301"/>
        <v>1</v>
      </c>
      <c r="N888">
        <f t="shared" si="302"/>
        <v>0</v>
      </c>
      <c r="O888" s="12" t="str">
        <f t="shared" si="303"/>
        <v>Leicester Win</v>
      </c>
      <c r="P888" s="12" t="b">
        <f t="shared" si="304"/>
        <v>0</v>
      </c>
      <c r="Q888" s="12" t="b">
        <f t="shared" si="305"/>
        <v>0</v>
      </c>
      <c r="R888" s="12" t="b">
        <f t="shared" si="306"/>
        <v>0</v>
      </c>
      <c r="S888" s="12" t="b">
        <f t="shared" si="307"/>
        <v>0</v>
      </c>
      <c r="T888" s="12" t="str">
        <f t="shared" si="308"/>
        <v>Watford Lose</v>
      </c>
    </row>
    <row r="889" spans="1:20">
      <c r="A889" s="22" t="s">
        <v>578</v>
      </c>
      <c r="B889" t="s">
        <v>199</v>
      </c>
      <c r="C889" s="2" t="s">
        <v>62</v>
      </c>
      <c r="D889" s="3">
        <v>44528.583333333336</v>
      </c>
      <c r="E889" t="s">
        <v>86</v>
      </c>
      <c r="F889" t="s">
        <v>73</v>
      </c>
      <c r="G889" t="s">
        <v>24</v>
      </c>
      <c r="H889" t="s">
        <v>56</v>
      </c>
      <c r="I889">
        <v>2</v>
      </c>
      <c r="J889" s="9">
        <v>1</v>
      </c>
      <c r="K889">
        <f t="shared" si="300"/>
        <v>3</v>
      </c>
      <c r="L889" t="str">
        <f t="shared" si="299"/>
        <v>Home Win</v>
      </c>
      <c r="M889">
        <f t="shared" si="301"/>
        <v>1</v>
      </c>
      <c r="N889">
        <f t="shared" si="302"/>
        <v>0</v>
      </c>
      <c r="O889" s="12" t="str">
        <f t="shared" si="303"/>
        <v>Man City Win</v>
      </c>
      <c r="P889" s="12" t="b">
        <f t="shared" si="304"/>
        <v>0</v>
      </c>
      <c r="Q889" s="12" t="b">
        <f t="shared" si="305"/>
        <v>0</v>
      </c>
      <c r="R889" s="12" t="b">
        <f t="shared" si="306"/>
        <v>0</v>
      </c>
      <c r="S889" s="12" t="b">
        <f t="shared" si="307"/>
        <v>0</v>
      </c>
      <c r="T889" s="12" t="str">
        <f t="shared" si="308"/>
        <v>West Ham Lose</v>
      </c>
    </row>
    <row r="890" spans="1:20">
      <c r="A890" s="22" t="s">
        <v>578</v>
      </c>
      <c r="B890" t="s">
        <v>196</v>
      </c>
      <c r="C890" s="2" t="s">
        <v>62</v>
      </c>
      <c r="D890" s="3">
        <v>44528.6875</v>
      </c>
      <c r="E890" t="s">
        <v>63</v>
      </c>
      <c r="F890" t="s">
        <v>43</v>
      </c>
      <c r="G890" t="s">
        <v>53</v>
      </c>
      <c r="H890" t="s">
        <v>84</v>
      </c>
      <c r="I890">
        <v>1</v>
      </c>
      <c r="J890" s="9">
        <v>1</v>
      </c>
      <c r="K890">
        <f t="shared" si="300"/>
        <v>2</v>
      </c>
      <c r="L890" t="str">
        <f t="shared" si="299"/>
        <v>Draw</v>
      </c>
      <c r="M890">
        <f t="shared" si="301"/>
        <v>0</v>
      </c>
      <c r="N890">
        <f t="shared" si="302"/>
        <v>0</v>
      </c>
      <c r="O890" s="12" t="b">
        <f t="shared" si="303"/>
        <v>0</v>
      </c>
      <c r="P890" s="12" t="b">
        <f t="shared" si="304"/>
        <v>0</v>
      </c>
      <c r="Q890" s="12" t="str">
        <f t="shared" si="305"/>
        <v>Chelsea Draw</v>
      </c>
      <c r="R890" s="12" t="str">
        <f t="shared" si="306"/>
        <v>Man Utd Draw</v>
      </c>
      <c r="S890" s="12" t="b">
        <f t="shared" si="307"/>
        <v>0</v>
      </c>
      <c r="T890" s="12" t="b">
        <f t="shared" si="308"/>
        <v>0</v>
      </c>
    </row>
    <row r="891" spans="1:20">
      <c r="A891" s="22" t="s">
        <v>578</v>
      </c>
      <c r="B891" t="s">
        <v>195</v>
      </c>
      <c r="C891" s="2" t="s">
        <v>62</v>
      </c>
      <c r="D891" s="3">
        <v>44615.8125</v>
      </c>
      <c r="E891" t="s">
        <v>81</v>
      </c>
      <c r="F891" t="s">
        <v>66</v>
      </c>
      <c r="G891" t="s">
        <v>33</v>
      </c>
      <c r="H891" t="s">
        <v>16</v>
      </c>
      <c r="I891">
        <v>1</v>
      </c>
      <c r="J891" s="9">
        <v>0</v>
      </c>
      <c r="K891">
        <f t="shared" si="300"/>
        <v>1</v>
      </c>
      <c r="L891" t="str">
        <f t="shared" si="299"/>
        <v>Home Win</v>
      </c>
      <c r="M891">
        <f t="shared" si="301"/>
        <v>1</v>
      </c>
      <c r="N891">
        <f t="shared" si="302"/>
        <v>0</v>
      </c>
      <c r="O891" s="12" t="str">
        <f t="shared" si="303"/>
        <v>Burnley Win</v>
      </c>
      <c r="P891" s="12" t="b">
        <f t="shared" si="304"/>
        <v>0</v>
      </c>
      <c r="Q891" s="12" t="b">
        <f t="shared" si="305"/>
        <v>0</v>
      </c>
      <c r="R891" s="12" t="b">
        <f t="shared" si="306"/>
        <v>0</v>
      </c>
      <c r="S891" s="12" t="b">
        <f t="shared" si="307"/>
        <v>0</v>
      </c>
      <c r="T891" s="12" t="str">
        <f t="shared" si="308"/>
        <v>Spurs Lose</v>
      </c>
    </row>
    <row r="892" spans="1:20">
      <c r="A892" s="22" t="s">
        <v>578</v>
      </c>
      <c r="B892" t="s">
        <v>204</v>
      </c>
      <c r="C892" s="2" t="s">
        <v>45</v>
      </c>
      <c r="D892" s="3">
        <v>44530.8125</v>
      </c>
      <c r="E892" t="s">
        <v>61</v>
      </c>
      <c r="F892" t="s">
        <v>25</v>
      </c>
      <c r="G892" t="s">
        <v>466</v>
      </c>
      <c r="H892" t="s">
        <v>84</v>
      </c>
      <c r="I892">
        <v>1</v>
      </c>
      <c r="J892" s="9">
        <v>1</v>
      </c>
      <c r="K892">
        <f t="shared" si="300"/>
        <v>2</v>
      </c>
      <c r="L892" t="str">
        <f t="shared" si="299"/>
        <v>Draw</v>
      </c>
      <c r="M892">
        <f t="shared" si="301"/>
        <v>0</v>
      </c>
      <c r="N892">
        <f t="shared" si="302"/>
        <v>0</v>
      </c>
      <c r="O892" s="12" t="b">
        <f t="shared" si="303"/>
        <v>0</v>
      </c>
      <c r="P892" s="12" t="b">
        <f t="shared" si="304"/>
        <v>0</v>
      </c>
      <c r="Q892" s="12" t="str">
        <f t="shared" si="305"/>
        <v>Newcastle Draw</v>
      </c>
      <c r="R892" s="12" t="str">
        <f t="shared" si="306"/>
        <v>Norwich Draw</v>
      </c>
      <c r="S892" s="12" t="b">
        <f t="shared" si="307"/>
        <v>0</v>
      </c>
      <c r="T892" s="12" t="b">
        <f t="shared" si="308"/>
        <v>0</v>
      </c>
    </row>
    <row r="893" spans="1:20">
      <c r="A893" s="22" t="s">
        <v>578</v>
      </c>
      <c r="B893" t="s">
        <v>213</v>
      </c>
      <c r="C893" s="2" t="s">
        <v>45</v>
      </c>
      <c r="D893" s="3">
        <v>44530.84375</v>
      </c>
      <c r="E893" t="s">
        <v>50</v>
      </c>
      <c r="F893" t="s">
        <v>20</v>
      </c>
      <c r="G893" t="s">
        <v>14</v>
      </c>
      <c r="H893" t="s">
        <v>16</v>
      </c>
      <c r="I893">
        <v>1</v>
      </c>
      <c r="J893" s="9">
        <v>0</v>
      </c>
      <c r="K893">
        <f t="shared" si="300"/>
        <v>1</v>
      </c>
      <c r="L893" t="str">
        <f t="shared" si="299"/>
        <v>Home Win</v>
      </c>
      <c r="M893">
        <f t="shared" si="301"/>
        <v>1</v>
      </c>
      <c r="N893">
        <f t="shared" si="302"/>
        <v>0</v>
      </c>
      <c r="O893" s="12" t="str">
        <f t="shared" si="303"/>
        <v>Leeds Win</v>
      </c>
      <c r="P893" s="12" t="b">
        <f t="shared" si="304"/>
        <v>0</v>
      </c>
      <c r="Q893" s="12" t="b">
        <f t="shared" si="305"/>
        <v>0</v>
      </c>
      <c r="R893" s="12" t="b">
        <f t="shared" si="306"/>
        <v>0</v>
      </c>
      <c r="S893" s="12" t="b">
        <f t="shared" si="307"/>
        <v>0</v>
      </c>
      <c r="T893" s="12" t="str">
        <f t="shared" si="308"/>
        <v>Crystal Palace Lose</v>
      </c>
    </row>
    <row r="894" spans="1:20">
      <c r="A894" s="22" t="s">
        <v>578</v>
      </c>
      <c r="B894" t="s">
        <v>202</v>
      </c>
      <c r="C894" s="2" t="s">
        <v>45</v>
      </c>
      <c r="D894" s="3">
        <v>44531.8125</v>
      </c>
      <c r="E894" t="s">
        <v>463</v>
      </c>
      <c r="F894" t="s">
        <v>464</v>
      </c>
      <c r="G894" t="s">
        <v>43</v>
      </c>
      <c r="H894" t="s">
        <v>77</v>
      </c>
      <c r="I894">
        <v>1</v>
      </c>
      <c r="J894" s="9">
        <v>2</v>
      </c>
      <c r="K894">
        <f t="shared" si="300"/>
        <v>3</v>
      </c>
      <c r="L894" t="str">
        <f t="shared" si="299"/>
        <v>Away Win</v>
      </c>
      <c r="M894">
        <f t="shared" si="301"/>
        <v>0</v>
      </c>
      <c r="N894">
        <f t="shared" si="302"/>
        <v>1</v>
      </c>
      <c r="O894" s="12" t="b">
        <f t="shared" si="303"/>
        <v>0</v>
      </c>
      <c r="P894" s="12" t="str">
        <f t="shared" si="304"/>
        <v>Watford Lose</v>
      </c>
      <c r="Q894" s="12" t="b">
        <f t="shared" si="305"/>
        <v>0</v>
      </c>
      <c r="R894" s="12" t="b">
        <f t="shared" si="306"/>
        <v>0</v>
      </c>
      <c r="S894" s="12" t="str">
        <f t="shared" si="307"/>
        <v>Chelsea Win</v>
      </c>
      <c r="T894" s="12" t="b">
        <f t="shared" si="308"/>
        <v>0</v>
      </c>
    </row>
    <row r="895" spans="1:20">
      <c r="A895" s="22" t="s">
        <v>578</v>
      </c>
      <c r="B895" t="s">
        <v>205</v>
      </c>
      <c r="C895" s="2" t="s">
        <v>45</v>
      </c>
      <c r="D895" s="3">
        <v>44531.8125</v>
      </c>
      <c r="E895" t="s">
        <v>23</v>
      </c>
      <c r="F895" t="s">
        <v>24</v>
      </c>
      <c r="G895" t="s">
        <v>42</v>
      </c>
      <c r="H895" t="s">
        <v>84</v>
      </c>
      <c r="I895">
        <v>1</v>
      </c>
      <c r="J895" s="9">
        <v>1</v>
      </c>
      <c r="K895">
        <f t="shared" si="300"/>
        <v>2</v>
      </c>
      <c r="L895" t="str">
        <f t="shared" si="299"/>
        <v>Draw</v>
      </c>
      <c r="M895">
        <f t="shared" si="301"/>
        <v>0</v>
      </c>
      <c r="N895">
        <f t="shared" si="302"/>
        <v>0</v>
      </c>
      <c r="O895" s="12" t="b">
        <f t="shared" si="303"/>
        <v>0</v>
      </c>
      <c r="P895" s="12" t="b">
        <f t="shared" si="304"/>
        <v>0</v>
      </c>
      <c r="Q895" s="12" t="str">
        <f t="shared" si="305"/>
        <v>West Ham Draw</v>
      </c>
      <c r="R895" s="12" t="str">
        <f t="shared" si="306"/>
        <v>Brighton Draw</v>
      </c>
      <c r="S895" s="12" t="b">
        <f t="shared" si="307"/>
        <v>0</v>
      </c>
      <c r="T895" s="12" t="b">
        <f t="shared" si="308"/>
        <v>0</v>
      </c>
    </row>
    <row r="896" spans="1:20">
      <c r="A896" s="22" t="s">
        <v>578</v>
      </c>
      <c r="B896" t="s">
        <v>209</v>
      </c>
      <c r="C896" s="2" t="s">
        <v>45</v>
      </c>
      <c r="D896" s="3">
        <v>44531.8125</v>
      </c>
      <c r="E896" t="s">
        <v>72</v>
      </c>
      <c r="F896" t="s">
        <v>39</v>
      </c>
      <c r="G896" t="s">
        <v>66</v>
      </c>
      <c r="H896" t="s">
        <v>116</v>
      </c>
      <c r="I896">
        <v>0</v>
      </c>
      <c r="J896" s="9">
        <v>0</v>
      </c>
      <c r="K896">
        <f t="shared" si="300"/>
        <v>0</v>
      </c>
      <c r="L896" t="str">
        <f t="shared" si="299"/>
        <v>Draw</v>
      </c>
      <c r="M896">
        <f t="shared" si="301"/>
        <v>0</v>
      </c>
      <c r="N896">
        <f t="shared" si="302"/>
        <v>0</v>
      </c>
      <c r="O896" s="12" t="b">
        <f t="shared" si="303"/>
        <v>0</v>
      </c>
      <c r="P896" s="12" t="b">
        <f t="shared" si="304"/>
        <v>0</v>
      </c>
      <c r="Q896" s="12" t="str">
        <f t="shared" si="305"/>
        <v>Wolves Draw</v>
      </c>
      <c r="R896" s="12" t="str">
        <f t="shared" si="306"/>
        <v>Burnley Draw</v>
      </c>
      <c r="S896" s="12" t="b">
        <f t="shared" si="307"/>
        <v>0</v>
      </c>
      <c r="T896" s="12" t="b">
        <f t="shared" si="308"/>
        <v>0</v>
      </c>
    </row>
    <row r="897" spans="1:20">
      <c r="A897" s="22" t="s">
        <v>578</v>
      </c>
      <c r="B897" t="s">
        <v>208</v>
      </c>
      <c r="C897" s="2" t="s">
        <v>45</v>
      </c>
      <c r="D897" s="3">
        <v>44531.8125</v>
      </c>
      <c r="E897" t="s">
        <v>58</v>
      </c>
      <c r="F897" t="s">
        <v>15</v>
      </c>
      <c r="G897" t="s">
        <v>30</v>
      </c>
      <c r="H897" t="s">
        <v>106</v>
      </c>
      <c r="I897">
        <v>2</v>
      </c>
      <c r="J897" s="9">
        <v>2</v>
      </c>
      <c r="K897">
        <f t="shared" si="300"/>
        <v>4</v>
      </c>
      <c r="L897" t="str">
        <f t="shared" si="299"/>
        <v>Draw</v>
      </c>
      <c r="M897">
        <f t="shared" si="301"/>
        <v>0</v>
      </c>
      <c r="N897">
        <f t="shared" si="302"/>
        <v>0</v>
      </c>
      <c r="O897" s="12" t="b">
        <f t="shared" si="303"/>
        <v>0</v>
      </c>
      <c r="P897" s="12" t="b">
        <f t="shared" si="304"/>
        <v>0</v>
      </c>
      <c r="Q897" s="12" t="str">
        <f t="shared" si="305"/>
        <v>Southampton Draw</v>
      </c>
      <c r="R897" s="12" t="str">
        <f t="shared" si="306"/>
        <v>Leicester Draw</v>
      </c>
      <c r="S897" s="12" t="b">
        <f t="shared" si="307"/>
        <v>0</v>
      </c>
      <c r="T897" s="12" t="b">
        <f t="shared" si="308"/>
        <v>0</v>
      </c>
    </row>
    <row r="898" spans="1:20">
      <c r="A898" s="22" t="s">
        <v>578</v>
      </c>
      <c r="B898" t="s">
        <v>207</v>
      </c>
      <c r="C898" s="2" t="s">
        <v>45</v>
      </c>
      <c r="D898" s="3">
        <v>44531.84375</v>
      </c>
      <c r="E898" t="s">
        <v>69</v>
      </c>
      <c r="F898" t="s">
        <v>70</v>
      </c>
      <c r="G898" t="s">
        <v>73</v>
      </c>
      <c r="H898" t="s">
        <v>77</v>
      </c>
      <c r="I898">
        <v>1</v>
      </c>
      <c r="J898" s="9">
        <v>2</v>
      </c>
      <c r="K898">
        <f t="shared" si="300"/>
        <v>3</v>
      </c>
      <c r="L898" t="str">
        <f t="shared" ref="L898:L961" si="309">IF(ISBLANK(H898),"Not Played",IF(I898&gt;J898,"Home Win",IF(I898&lt;J898,"Away Win",IF(I898=J898,"Draw"))))</f>
        <v>Away Win</v>
      </c>
      <c r="M898">
        <f t="shared" si="301"/>
        <v>0</v>
      </c>
      <c r="N898">
        <f t="shared" si="302"/>
        <v>1</v>
      </c>
      <c r="O898" s="12" t="b">
        <f t="shared" si="303"/>
        <v>0</v>
      </c>
      <c r="P898" s="12" t="str">
        <f t="shared" si="304"/>
        <v>Aston Villa Lose</v>
      </c>
      <c r="Q898" s="12" t="b">
        <f t="shared" si="305"/>
        <v>0</v>
      </c>
      <c r="R898" s="12" t="b">
        <f t="shared" si="306"/>
        <v>0</v>
      </c>
      <c r="S898" s="12" t="str">
        <f t="shared" si="307"/>
        <v>Man City Win</v>
      </c>
      <c r="T898" s="12" t="b">
        <f t="shared" si="308"/>
        <v>0</v>
      </c>
    </row>
    <row r="899" spans="1:20">
      <c r="A899" s="22" t="s">
        <v>578</v>
      </c>
      <c r="B899" t="s">
        <v>212</v>
      </c>
      <c r="C899" s="2" t="s">
        <v>45</v>
      </c>
      <c r="D899" s="3">
        <v>44531.84375</v>
      </c>
      <c r="E899" t="s">
        <v>47</v>
      </c>
      <c r="F899" t="s">
        <v>34</v>
      </c>
      <c r="G899" t="s">
        <v>19</v>
      </c>
      <c r="H899" t="s">
        <v>110</v>
      </c>
      <c r="I899">
        <v>1</v>
      </c>
      <c r="J899" s="9">
        <v>4</v>
      </c>
      <c r="K899">
        <f t="shared" ref="K899:K962" si="310">SUM(I899:J899)</f>
        <v>5</v>
      </c>
      <c r="L899" t="str">
        <f t="shared" si="309"/>
        <v>Away Win</v>
      </c>
      <c r="M899">
        <f t="shared" ref="M899:M962" si="311">COUNTIF(L899,"Home Win")</f>
        <v>0</v>
      </c>
      <c r="N899">
        <f t="shared" ref="N899:N962" si="312">COUNTIF(L899,"Away Win")</f>
        <v>1</v>
      </c>
      <c r="O899" s="12" t="b">
        <f t="shared" ref="O899:O962" si="313">IF(L899="Home Win",INDEX(F899:F2897,1) &amp; " Win")</f>
        <v>0</v>
      </c>
      <c r="P899" s="12" t="str">
        <f t="shared" ref="P899:P962" si="314">IF(L899="Away Win",INDEX(F899:F2897,1) &amp; " Lose")</f>
        <v>Everton Lose</v>
      </c>
      <c r="Q899" s="12" t="b">
        <f t="shared" ref="Q899:Q962" si="315">IF(L899="Draw",INDEX(F899:F2897,1) &amp; " Draw")</f>
        <v>0</v>
      </c>
      <c r="R899" s="12" t="b">
        <f t="shared" ref="R899:R962" si="316">IF(L899="Draw",INDEX(G899:G2897,1)&amp;" Draw")</f>
        <v>0</v>
      </c>
      <c r="S899" s="12" t="str">
        <f t="shared" ref="S899:S962" si="317">IF(L899="Away Win",INDEX(G899:G2897,1) &amp; " Win")</f>
        <v>Liverpool Win</v>
      </c>
      <c r="T899" s="12" t="b">
        <f t="shared" ref="T899:T962" si="318">IF(L899="Home Win",INDEX(G899:G2897,1)&amp;" Lose")</f>
        <v>0</v>
      </c>
    </row>
    <row r="900" spans="1:20">
      <c r="A900" s="22" t="s">
        <v>578</v>
      </c>
      <c r="B900" t="s">
        <v>211</v>
      </c>
      <c r="C900" s="2" t="s">
        <v>45</v>
      </c>
      <c r="D900" s="3">
        <v>44532.8125</v>
      </c>
      <c r="E900" t="s">
        <v>32</v>
      </c>
      <c r="F900" t="s">
        <v>33</v>
      </c>
      <c r="G900" t="s">
        <v>461</v>
      </c>
      <c r="H900" t="s">
        <v>98</v>
      </c>
      <c r="I900">
        <v>2</v>
      </c>
      <c r="J900" s="9">
        <v>0</v>
      </c>
      <c r="K900">
        <f t="shared" si="310"/>
        <v>2</v>
      </c>
      <c r="L900" t="str">
        <f t="shared" si="309"/>
        <v>Home Win</v>
      </c>
      <c r="M900">
        <f t="shared" si="311"/>
        <v>1</v>
      </c>
      <c r="N900">
        <f t="shared" si="312"/>
        <v>0</v>
      </c>
      <c r="O900" s="12" t="str">
        <f t="shared" si="313"/>
        <v>Spurs Win</v>
      </c>
      <c r="P900" s="12" t="b">
        <f t="shared" si="314"/>
        <v>0</v>
      </c>
      <c r="Q900" s="12" t="b">
        <f t="shared" si="315"/>
        <v>0</v>
      </c>
      <c r="R900" s="12" t="b">
        <f t="shared" si="316"/>
        <v>0</v>
      </c>
      <c r="S900" s="12" t="b">
        <f t="shared" si="317"/>
        <v>0</v>
      </c>
      <c r="T900" s="12" t="str">
        <f t="shared" si="318"/>
        <v>Brentford Lose</v>
      </c>
    </row>
    <row r="901" spans="1:20">
      <c r="A901" s="22" t="s">
        <v>578</v>
      </c>
      <c r="B901" t="s">
        <v>206</v>
      </c>
      <c r="C901" s="2" t="s">
        <v>45</v>
      </c>
      <c r="D901" s="3">
        <v>44532.84375</v>
      </c>
      <c r="E901" t="s">
        <v>52</v>
      </c>
      <c r="F901" t="s">
        <v>53</v>
      </c>
      <c r="G901" t="s">
        <v>10</v>
      </c>
      <c r="H901" t="s">
        <v>267</v>
      </c>
      <c r="I901">
        <v>3</v>
      </c>
      <c r="J901" s="9">
        <v>2</v>
      </c>
      <c r="K901">
        <f t="shared" si="310"/>
        <v>5</v>
      </c>
      <c r="L901" t="str">
        <f t="shared" si="309"/>
        <v>Home Win</v>
      </c>
      <c r="M901">
        <f t="shared" si="311"/>
        <v>1</v>
      </c>
      <c r="N901">
        <f t="shared" si="312"/>
        <v>0</v>
      </c>
      <c r="O901" s="12" t="str">
        <f t="shared" si="313"/>
        <v>Man Utd Win</v>
      </c>
      <c r="P901" s="12" t="b">
        <f t="shared" si="314"/>
        <v>0</v>
      </c>
      <c r="Q901" s="12" t="b">
        <f t="shared" si="315"/>
        <v>0</v>
      </c>
      <c r="R901" s="12" t="b">
        <f t="shared" si="316"/>
        <v>0</v>
      </c>
      <c r="S901" s="12" t="b">
        <f t="shared" si="317"/>
        <v>0</v>
      </c>
      <c r="T901" s="12" t="str">
        <f t="shared" si="318"/>
        <v>Arsenal Lose</v>
      </c>
    </row>
    <row r="902" spans="1:20">
      <c r="A902" s="22" t="s">
        <v>578</v>
      </c>
      <c r="B902" t="s">
        <v>221</v>
      </c>
      <c r="C902" s="2" t="s">
        <v>49</v>
      </c>
      <c r="D902" s="3">
        <v>44534.520833333336</v>
      </c>
      <c r="E902" t="s">
        <v>23</v>
      </c>
      <c r="F902" t="s">
        <v>24</v>
      </c>
      <c r="G902" t="s">
        <v>43</v>
      </c>
      <c r="H902" t="s">
        <v>267</v>
      </c>
      <c r="I902">
        <v>3</v>
      </c>
      <c r="J902" s="9">
        <v>2</v>
      </c>
      <c r="K902">
        <f t="shared" si="310"/>
        <v>5</v>
      </c>
      <c r="L902" t="str">
        <f t="shared" si="309"/>
        <v>Home Win</v>
      </c>
      <c r="M902">
        <f t="shared" si="311"/>
        <v>1</v>
      </c>
      <c r="N902">
        <f t="shared" si="312"/>
        <v>0</v>
      </c>
      <c r="O902" s="12" t="str">
        <f t="shared" si="313"/>
        <v>West Ham Win</v>
      </c>
      <c r="P902" s="12" t="b">
        <f t="shared" si="314"/>
        <v>0</v>
      </c>
      <c r="Q902" s="12" t="b">
        <f t="shared" si="315"/>
        <v>0</v>
      </c>
      <c r="R902" s="12" t="b">
        <f t="shared" si="316"/>
        <v>0</v>
      </c>
      <c r="S902" s="12" t="b">
        <f t="shared" si="317"/>
        <v>0</v>
      </c>
      <c r="T902" s="12" t="str">
        <f t="shared" si="318"/>
        <v>Chelsea Lose</v>
      </c>
    </row>
    <row r="903" spans="1:20">
      <c r="A903" s="22" t="s">
        <v>578</v>
      </c>
      <c r="B903" t="s">
        <v>214</v>
      </c>
      <c r="C903" s="2" t="s">
        <v>49</v>
      </c>
      <c r="D903" s="3">
        <v>44534.625</v>
      </c>
      <c r="E903" t="s">
        <v>61</v>
      </c>
      <c r="F903" t="s">
        <v>25</v>
      </c>
      <c r="G903" t="s">
        <v>66</v>
      </c>
      <c r="H903" t="s">
        <v>16</v>
      </c>
      <c r="I903">
        <v>1</v>
      </c>
      <c r="J903" s="9">
        <v>0</v>
      </c>
      <c r="K903">
        <f t="shared" si="310"/>
        <v>1</v>
      </c>
      <c r="L903" t="str">
        <f t="shared" si="309"/>
        <v>Home Win</v>
      </c>
      <c r="M903">
        <f t="shared" si="311"/>
        <v>1</v>
      </c>
      <c r="N903">
        <f t="shared" si="312"/>
        <v>0</v>
      </c>
      <c r="O903" s="12" t="str">
        <f t="shared" si="313"/>
        <v>Newcastle Win</v>
      </c>
      <c r="P903" s="12" t="b">
        <f t="shared" si="314"/>
        <v>0</v>
      </c>
      <c r="Q903" s="12" t="b">
        <f t="shared" si="315"/>
        <v>0</v>
      </c>
      <c r="R903" s="12" t="b">
        <f t="shared" si="316"/>
        <v>0</v>
      </c>
      <c r="S903" s="12" t="b">
        <f t="shared" si="317"/>
        <v>0</v>
      </c>
      <c r="T903" s="12" t="str">
        <f t="shared" si="318"/>
        <v>Burnley Lose</v>
      </c>
    </row>
    <row r="904" spans="1:20">
      <c r="A904" s="22" t="s">
        <v>578</v>
      </c>
      <c r="B904" t="s">
        <v>222</v>
      </c>
      <c r="C904" s="2" t="s">
        <v>49</v>
      </c>
      <c r="D904" s="3">
        <v>44534.625</v>
      </c>
      <c r="E904" t="s">
        <v>58</v>
      </c>
      <c r="F904" t="s">
        <v>15</v>
      </c>
      <c r="G904" t="s">
        <v>42</v>
      </c>
      <c r="H904" t="s">
        <v>84</v>
      </c>
      <c r="I904">
        <v>1</v>
      </c>
      <c r="J904" s="9">
        <v>1</v>
      </c>
      <c r="K904">
        <f t="shared" si="310"/>
        <v>2</v>
      </c>
      <c r="L904" t="str">
        <f t="shared" si="309"/>
        <v>Draw</v>
      </c>
      <c r="M904">
        <f t="shared" si="311"/>
        <v>0</v>
      </c>
      <c r="N904">
        <f t="shared" si="312"/>
        <v>0</v>
      </c>
      <c r="O904" s="12" t="b">
        <f t="shared" si="313"/>
        <v>0</v>
      </c>
      <c r="P904" s="12" t="b">
        <f t="shared" si="314"/>
        <v>0</v>
      </c>
      <c r="Q904" s="12" t="str">
        <f t="shared" si="315"/>
        <v>Southampton Draw</v>
      </c>
      <c r="R904" s="12" t="str">
        <f t="shared" si="316"/>
        <v>Brighton Draw</v>
      </c>
      <c r="S904" s="12" t="b">
        <f t="shared" si="317"/>
        <v>0</v>
      </c>
      <c r="T904" s="12" t="b">
        <f t="shared" si="318"/>
        <v>0</v>
      </c>
    </row>
    <row r="905" spans="1:20">
      <c r="A905" s="22" t="s">
        <v>578</v>
      </c>
      <c r="B905" t="s">
        <v>223</v>
      </c>
      <c r="C905" s="2" t="s">
        <v>49</v>
      </c>
      <c r="D905" s="3">
        <v>44534.625</v>
      </c>
      <c r="E905" t="s">
        <v>72</v>
      </c>
      <c r="F905" t="s">
        <v>39</v>
      </c>
      <c r="G905" t="s">
        <v>19</v>
      </c>
      <c r="H905" t="s">
        <v>35</v>
      </c>
      <c r="I905">
        <v>0</v>
      </c>
      <c r="J905" s="9">
        <v>1</v>
      </c>
      <c r="K905">
        <f t="shared" si="310"/>
        <v>1</v>
      </c>
      <c r="L905" t="str">
        <f t="shared" si="309"/>
        <v>Away Win</v>
      </c>
      <c r="M905">
        <f t="shared" si="311"/>
        <v>0</v>
      </c>
      <c r="N905">
        <f t="shared" si="312"/>
        <v>1</v>
      </c>
      <c r="O905" s="12" t="b">
        <f t="shared" si="313"/>
        <v>0</v>
      </c>
      <c r="P905" s="12" t="str">
        <f t="shared" si="314"/>
        <v>Wolves Lose</v>
      </c>
      <c r="Q905" s="12" t="b">
        <f t="shared" si="315"/>
        <v>0</v>
      </c>
      <c r="R905" s="12" t="b">
        <f t="shared" si="316"/>
        <v>0</v>
      </c>
      <c r="S905" s="12" t="str">
        <f t="shared" si="317"/>
        <v>Liverpool Win</v>
      </c>
      <c r="T905" s="12" t="b">
        <f t="shared" si="318"/>
        <v>0</v>
      </c>
    </row>
    <row r="906" spans="1:20">
      <c r="A906" s="22" t="s">
        <v>578</v>
      </c>
      <c r="B906" t="s">
        <v>219</v>
      </c>
      <c r="C906" s="2" t="s">
        <v>49</v>
      </c>
      <c r="D906" s="3">
        <v>44534.729166666664</v>
      </c>
      <c r="E906" t="s">
        <v>463</v>
      </c>
      <c r="F906" t="s">
        <v>464</v>
      </c>
      <c r="G906" t="s">
        <v>73</v>
      </c>
      <c r="H906" t="s">
        <v>44</v>
      </c>
      <c r="I906">
        <v>1</v>
      </c>
      <c r="J906" s="9">
        <v>3</v>
      </c>
      <c r="K906">
        <f t="shared" si="310"/>
        <v>4</v>
      </c>
      <c r="L906" t="str">
        <f t="shared" si="309"/>
        <v>Away Win</v>
      </c>
      <c r="M906">
        <f t="shared" si="311"/>
        <v>0</v>
      </c>
      <c r="N906">
        <f t="shared" si="312"/>
        <v>1</v>
      </c>
      <c r="O906" s="12" t="b">
        <f t="shared" si="313"/>
        <v>0</v>
      </c>
      <c r="P906" s="12" t="str">
        <f t="shared" si="314"/>
        <v>Watford Lose</v>
      </c>
      <c r="Q906" s="12" t="b">
        <f t="shared" si="315"/>
        <v>0</v>
      </c>
      <c r="R906" s="12" t="b">
        <f t="shared" si="316"/>
        <v>0</v>
      </c>
      <c r="S906" s="12" t="str">
        <f t="shared" si="317"/>
        <v>Man City Win</v>
      </c>
      <c r="T906" s="12" t="b">
        <f t="shared" si="318"/>
        <v>0</v>
      </c>
    </row>
    <row r="907" spans="1:20">
      <c r="A907" s="22" t="s">
        <v>578</v>
      </c>
      <c r="B907" t="s">
        <v>216</v>
      </c>
      <c r="C907" s="2" t="s">
        <v>49</v>
      </c>
      <c r="D907" s="3">
        <v>44535.583333333336</v>
      </c>
      <c r="E907" t="s">
        <v>50</v>
      </c>
      <c r="F907" t="s">
        <v>20</v>
      </c>
      <c r="G907" t="s">
        <v>461</v>
      </c>
      <c r="H907" t="s">
        <v>106</v>
      </c>
      <c r="I907">
        <v>2</v>
      </c>
      <c r="J907" s="9">
        <v>2</v>
      </c>
      <c r="K907">
        <f t="shared" si="310"/>
        <v>4</v>
      </c>
      <c r="L907" t="str">
        <f t="shared" si="309"/>
        <v>Draw</v>
      </c>
      <c r="M907">
        <f t="shared" si="311"/>
        <v>0</v>
      </c>
      <c r="N907">
        <f t="shared" si="312"/>
        <v>0</v>
      </c>
      <c r="O907" s="12" t="b">
        <f t="shared" si="313"/>
        <v>0</v>
      </c>
      <c r="P907" s="12" t="b">
        <f t="shared" si="314"/>
        <v>0</v>
      </c>
      <c r="Q907" s="12" t="str">
        <f t="shared" si="315"/>
        <v>Leeds Draw</v>
      </c>
      <c r="R907" s="12" t="str">
        <f t="shared" si="316"/>
        <v>Brentford Draw</v>
      </c>
      <c r="S907" s="12" t="b">
        <f t="shared" si="317"/>
        <v>0</v>
      </c>
      <c r="T907" s="12" t="b">
        <f t="shared" si="318"/>
        <v>0</v>
      </c>
    </row>
    <row r="908" spans="1:20">
      <c r="A908" s="22" t="s">
        <v>578</v>
      </c>
      <c r="B908" t="s">
        <v>220</v>
      </c>
      <c r="C908" s="2" t="s">
        <v>49</v>
      </c>
      <c r="D908" s="3">
        <v>44535.583333333336</v>
      </c>
      <c r="E908" t="s">
        <v>52</v>
      </c>
      <c r="F908" t="s">
        <v>53</v>
      </c>
      <c r="G908" t="s">
        <v>14</v>
      </c>
      <c r="H908" t="s">
        <v>16</v>
      </c>
      <c r="I908">
        <v>1</v>
      </c>
      <c r="J908" s="9">
        <v>0</v>
      </c>
      <c r="K908">
        <f t="shared" si="310"/>
        <v>1</v>
      </c>
      <c r="L908" t="str">
        <f t="shared" si="309"/>
        <v>Home Win</v>
      </c>
      <c r="M908">
        <f t="shared" si="311"/>
        <v>1</v>
      </c>
      <c r="N908">
        <f t="shared" si="312"/>
        <v>0</v>
      </c>
      <c r="O908" s="12" t="str">
        <f t="shared" si="313"/>
        <v>Man Utd Win</v>
      </c>
      <c r="P908" s="12" t="b">
        <f t="shared" si="314"/>
        <v>0</v>
      </c>
      <c r="Q908" s="12" t="b">
        <f t="shared" si="315"/>
        <v>0</v>
      </c>
      <c r="R908" s="12" t="b">
        <f t="shared" si="316"/>
        <v>0</v>
      </c>
      <c r="S908" s="12" t="b">
        <f t="shared" si="317"/>
        <v>0</v>
      </c>
      <c r="T908" s="12" t="str">
        <f t="shared" si="318"/>
        <v>Crystal Palace Lose</v>
      </c>
    </row>
    <row r="909" spans="1:20">
      <c r="A909" s="22" t="s">
        <v>578</v>
      </c>
      <c r="B909" t="s">
        <v>218</v>
      </c>
      <c r="C909" s="2" t="s">
        <v>49</v>
      </c>
      <c r="D909" s="3">
        <v>44535.583333333336</v>
      </c>
      <c r="E909" t="s">
        <v>32</v>
      </c>
      <c r="F909" t="s">
        <v>33</v>
      </c>
      <c r="G909" t="s">
        <v>466</v>
      </c>
      <c r="H909" t="s">
        <v>158</v>
      </c>
      <c r="I909">
        <v>3</v>
      </c>
      <c r="J909" s="9">
        <v>0</v>
      </c>
      <c r="K909">
        <f t="shared" si="310"/>
        <v>3</v>
      </c>
      <c r="L909" t="str">
        <f t="shared" si="309"/>
        <v>Home Win</v>
      </c>
      <c r="M909">
        <f t="shared" si="311"/>
        <v>1</v>
      </c>
      <c r="N909">
        <f t="shared" si="312"/>
        <v>0</v>
      </c>
      <c r="O909" s="12" t="str">
        <f t="shared" si="313"/>
        <v>Spurs Win</v>
      </c>
      <c r="P909" s="12" t="b">
        <f t="shared" si="314"/>
        <v>0</v>
      </c>
      <c r="Q909" s="12" t="b">
        <f t="shared" si="315"/>
        <v>0</v>
      </c>
      <c r="R909" s="12" t="b">
        <f t="shared" si="316"/>
        <v>0</v>
      </c>
      <c r="S909" s="12" t="b">
        <f t="shared" si="317"/>
        <v>0</v>
      </c>
      <c r="T909" s="12" t="str">
        <f t="shared" si="318"/>
        <v>Norwich Lose</v>
      </c>
    </row>
    <row r="910" spans="1:20">
      <c r="A910" s="22" t="s">
        <v>578</v>
      </c>
      <c r="B910" t="s">
        <v>217</v>
      </c>
      <c r="C910" s="2" t="s">
        <v>49</v>
      </c>
      <c r="D910" s="3">
        <v>44535.6875</v>
      </c>
      <c r="E910" t="s">
        <v>69</v>
      </c>
      <c r="F910" t="s">
        <v>70</v>
      </c>
      <c r="G910" t="s">
        <v>30</v>
      </c>
      <c r="H910" t="s">
        <v>56</v>
      </c>
      <c r="I910">
        <v>2</v>
      </c>
      <c r="J910" s="9">
        <v>1</v>
      </c>
      <c r="K910">
        <f t="shared" si="310"/>
        <v>3</v>
      </c>
      <c r="L910" t="str">
        <f t="shared" si="309"/>
        <v>Home Win</v>
      </c>
      <c r="M910">
        <f t="shared" si="311"/>
        <v>1</v>
      </c>
      <c r="N910">
        <f t="shared" si="312"/>
        <v>0</v>
      </c>
      <c r="O910" s="12" t="str">
        <f t="shared" si="313"/>
        <v>Aston Villa Win</v>
      </c>
      <c r="P910" s="12" t="b">
        <f t="shared" si="314"/>
        <v>0</v>
      </c>
      <c r="Q910" s="12" t="b">
        <f t="shared" si="315"/>
        <v>0</v>
      </c>
      <c r="R910" s="12" t="b">
        <f t="shared" si="316"/>
        <v>0</v>
      </c>
      <c r="S910" s="12" t="b">
        <f t="shared" si="317"/>
        <v>0</v>
      </c>
      <c r="T910" s="12" t="str">
        <f t="shared" si="318"/>
        <v>Leicester Lose</v>
      </c>
    </row>
    <row r="911" spans="1:20">
      <c r="A911" s="22" t="s">
        <v>578</v>
      </c>
      <c r="B911" t="s">
        <v>215</v>
      </c>
      <c r="C911" s="2" t="s">
        <v>49</v>
      </c>
      <c r="D911" s="3">
        <v>44536.833333333336</v>
      </c>
      <c r="E911" t="s">
        <v>47</v>
      </c>
      <c r="F911" t="s">
        <v>34</v>
      </c>
      <c r="G911" t="s">
        <v>10</v>
      </c>
      <c r="H911" t="s">
        <v>56</v>
      </c>
      <c r="I911">
        <v>2</v>
      </c>
      <c r="J911" s="9">
        <v>1</v>
      </c>
      <c r="K911">
        <f t="shared" si="310"/>
        <v>3</v>
      </c>
      <c r="L911" t="str">
        <f t="shared" si="309"/>
        <v>Home Win</v>
      </c>
      <c r="M911">
        <f t="shared" si="311"/>
        <v>1</v>
      </c>
      <c r="N911">
        <f t="shared" si="312"/>
        <v>0</v>
      </c>
      <c r="O911" s="12" t="str">
        <f t="shared" si="313"/>
        <v>Everton Win</v>
      </c>
      <c r="P911" s="12" t="b">
        <f t="shared" si="314"/>
        <v>0</v>
      </c>
      <c r="Q911" s="12" t="b">
        <f t="shared" si="315"/>
        <v>0</v>
      </c>
      <c r="R911" s="12" t="b">
        <f t="shared" si="316"/>
        <v>0</v>
      </c>
      <c r="S911" s="12" t="b">
        <f t="shared" si="317"/>
        <v>0</v>
      </c>
      <c r="T911" s="12" t="str">
        <f t="shared" si="318"/>
        <v>Arsenal Lose</v>
      </c>
    </row>
    <row r="912" spans="1:20">
      <c r="A912" s="22" t="s">
        <v>578</v>
      </c>
      <c r="B912" t="s">
        <v>227</v>
      </c>
      <c r="C912" s="2" t="s">
        <v>64</v>
      </c>
      <c r="D912" s="3">
        <v>44540.833333333336</v>
      </c>
      <c r="E912" t="s">
        <v>460</v>
      </c>
      <c r="F912" t="s">
        <v>461</v>
      </c>
      <c r="G912" t="s">
        <v>464</v>
      </c>
      <c r="H912" t="s">
        <v>56</v>
      </c>
      <c r="I912">
        <v>2</v>
      </c>
      <c r="J912" s="10">
        <v>1</v>
      </c>
      <c r="K912">
        <f t="shared" si="310"/>
        <v>3</v>
      </c>
      <c r="L912" t="str">
        <f t="shared" si="309"/>
        <v>Home Win</v>
      </c>
      <c r="M912">
        <f t="shared" si="311"/>
        <v>1</v>
      </c>
      <c r="N912">
        <f t="shared" si="312"/>
        <v>0</v>
      </c>
      <c r="O912" s="12" t="str">
        <f t="shared" si="313"/>
        <v>Brentford Win</v>
      </c>
      <c r="P912" s="12" t="b">
        <f t="shared" si="314"/>
        <v>0</v>
      </c>
      <c r="Q912" s="12" t="b">
        <f t="shared" si="315"/>
        <v>0</v>
      </c>
      <c r="R912" s="12" t="b">
        <f t="shared" si="316"/>
        <v>0</v>
      </c>
      <c r="S912" s="12" t="b">
        <f t="shared" si="317"/>
        <v>0</v>
      </c>
      <c r="T912" s="12" t="str">
        <f t="shared" si="318"/>
        <v>Watford Lose</v>
      </c>
    </row>
    <row r="913" spans="1:20">
      <c r="A913" s="22" t="s">
        <v>578</v>
      </c>
      <c r="B913" t="s">
        <v>246</v>
      </c>
      <c r="C913" s="2" t="s">
        <v>64</v>
      </c>
      <c r="D913" s="3">
        <v>44541.520833333336</v>
      </c>
      <c r="E913" t="s">
        <v>86</v>
      </c>
      <c r="F913" t="s">
        <v>73</v>
      </c>
      <c r="G913" t="s">
        <v>39</v>
      </c>
      <c r="H913" t="s">
        <v>16</v>
      </c>
      <c r="I913">
        <v>1</v>
      </c>
      <c r="J913" s="9">
        <v>0</v>
      </c>
      <c r="K913">
        <f t="shared" si="310"/>
        <v>1</v>
      </c>
      <c r="L913" t="str">
        <f t="shared" si="309"/>
        <v>Home Win</v>
      </c>
      <c r="M913">
        <f t="shared" si="311"/>
        <v>1</v>
      </c>
      <c r="N913">
        <f t="shared" si="312"/>
        <v>0</v>
      </c>
      <c r="O913" s="12" t="str">
        <f t="shared" si="313"/>
        <v>Man City Win</v>
      </c>
      <c r="P913" s="12" t="b">
        <f t="shared" si="314"/>
        <v>0</v>
      </c>
      <c r="Q913" s="12" t="b">
        <f t="shared" si="315"/>
        <v>0</v>
      </c>
      <c r="R913" s="12" t="b">
        <f t="shared" si="316"/>
        <v>0</v>
      </c>
      <c r="S913" s="12" t="b">
        <f t="shared" si="317"/>
        <v>0</v>
      </c>
      <c r="T913" s="12" t="str">
        <f t="shared" si="318"/>
        <v>Wolves Lose</v>
      </c>
    </row>
    <row r="914" spans="1:20">
      <c r="A914" s="22" t="s">
        <v>578</v>
      </c>
      <c r="B914" t="s">
        <v>226</v>
      </c>
      <c r="C914" s="2" t="s">
        <v>64</v>
      </c>
      <c r="D914" s="3">
        <v>44541.625</v>
      </c>
      <c r="E914" t="s">
        <v>55</v>
      </c>
      <c r="F914" t="s">
        <v>10</v>
      </c>
      <c r="G914" t="s">
        <v>15</v>
      </c>
      <c r="H914" t="s">
        <v>158</v>
      </c>
      <c r="I914">
        <v>3</v>
      </c>
      <c r="J914" s="9">
        <v>0</v>
      </c>
      <c r="K914">
        <f t="shared" si="310"/>
        <v>3</v>
      </c>
      <c r="L914" t="str">
        <f t="shared" si="309"/>
        <v>Home Win</v>
      </c>
      <c r="M914">
        <f t="shared" si="311"/>
        <v>1</v>
      </c>
      <c r="N914">
        <f t="shared" si="312"/>
        <v>0</v>
      </c>
      <c r="O914" s="12" t="str">
        <f t="shared" si="313"/>
        <v>Arsenal Win</v>
      </c>
      <c r="P914" s="12" t="b">
        <f t="shared" si="314"/>
        <v>0</v>
      </c>
      <c r="Q914" s="12" t="b">
        <f t="shared" si="315"/>
        <v>0</v>
      </c>
      <c r="R914" s="12" t="b">
        <f t="shared" si="316"/>
        <v>0</v>
      </c>
      <c r="S914" s="12" t="b">
        <f t="shared" si="317"/>
        <v>0</v>
      </c>
      <c r="T914" s="12" t="str">
        <f t="shared" si="318"/>
        <v>Southampton Lose</v>
      </c>
    </row>
    <row r="915" spans="1:20">
      <c r="A915" s="22" t="s">
        <v>578</v>
      </c>
      <c r="B915" t="s">
        <v>315</v>
      </c>
      <c r="C915" s="2" t="s">
        <v>64</v>
      </c>
      <c r="D915" s="3">
        <v>44541.625</v>
      </c>
      <c r="E915" t="s">
        <v>63</v>
      </c>
      <c r="F915" t="s">
        <v>43</v>
      </c>
      <c r="G915" t="s">
        <v>20</v>
      </c>
      <c r="H915" t="s">
        <v>267</v>
      </c>
      <c r="I915">
        <v>3</v>
      </c>
      <c r="J915" s="9">
        <v>2</v>
      </c>
      <c r="K915">
        <f t="shared" si="310"/>
        <v>5</v>
      </c>
      <c r="L915" t="str">
        <f t="shared" si="309"/>
        <v>Home Win</v>
      </c>
      <c r="M915">
        <f t="shared" si="311"/>
        <v>1</v>
      </c>
      <c r="N915">
        <f t="shared" si="312"/>
        <v>0</v>
      </c>
      <c r="O915" s="12" t="str">
        <f t="shared" si="313"/>
        <v>Chelsea Win</v>
      </c>
      <c r="P915" s="12" t="b">
        <f t="shared" si="314"/>
        <v>0</v>
      </c>
      <c r="Q915" s="12" t="b">
        <f t="shared" si="315"/>
        <v>0</v>
      </c>
      <c r="R915" s="12" t="b">
        <f t="shared" si="316"/>
        <v>0</v>
      </c>
      <c r="S915" s="12" t="b">
        <f t="shared" si="317"/>
        <v>0</v>
      </c>
      <c r="T915" s="12" t="str">
        <f t="shared" si="318"/>
        <v>Leeds Lose</v>
      </c>
    </row>
    <row r="916" spans="1:20">
      <c r="A916" s="22" t="s">
        <v>578</v>
      </c>
      <c r="B916" t="s">
        <v>228</v>
      </c>
      <c r="C916" s="2" t="s">
        <v>64</v>
      </c>
      <c r="D916" s="3">
        <v>44541.625</v>
      </c>
      <c r="E916" t="s">
        <v>18</v>
      </c>
      <c r="F916" t="s">
        <v>19</v>
      </c>
      <c r="G916" t="s">
        <v>70</v>
      </c>
      <c r="H916" t="s">
        <v>16</v>
      </c>
      <c r="I916">
        <v>1</v>
      </c>
      <c r="J916" s="9">
        <v>0</v>
      </c>
      <c r="K916">
        <f t="shared" si="310"/>
        <v>1</v>
      </c>
      <c r="L916" t="str">
        <f t="shared" si="309"/>
        <v>Home Win</v>
      </c>
      <c r="M916">
        <f t="shared" si="311"/>
        <v>1</v>
      </c>
      <c r="N916">
        <f t="shared" si="312"/>
        <v>0</v>
      </c>
      <c r="O916" s="12" t="str">
        <f t="shared" si="313"/>
        <v>Liverpool Win</v>
      </c>
      <c r="P916" s="12" t="b">
        <f t="shared" si="314"/>
        <v>0</v>
      </c>
      <c r="Q916" s="12" t="b">
        <f t="shared" si="315"/>
        <v>0</v>
      </c>
      <c r="R916" s="12" t="b">
        <f t="shared" si="316"/>
        <v>0</v>
      </c>
      <c r="S916" s="12" t="b">
        <f t="shared" si="317"/>
        <v>0</v>
      </c>
      <c r="T916" s="12" t="str">
        <f t="shared" si="318"/>
        <v>Aston Villa Lose</v>
      </c>
    </row>
    <row r="917" spans="1:20">
      <c r="A917" s="22" t="s">
        <v>578</v>
      </c>
      <c r="B917" t="s">
        <v>229</v>
      </c>
      <c r="C917" s="2" t="s">
        <v>64</v>
      </c>
      <c r="D917" s="3">
        <v>44541.729166666664</v>
      </c>
      <c r="E917" t="s">
        <v>465</v>
      </c>
      <c r="F917" t="s">
        <v>466</v>
      </c>
      <c r="G917" t="s">
        <v>53</v>
      </c>
      <c r="H917" t="s">
        <v>35</v>
      </c>
      <c r="I917">
        <v>0</v>
      </c>
      <c r="J917" s="9">
        <v>1</v>
      </c>
      <c r="K917">
        <f t="shared" si="310"/>
        <v>1</v>
      </c>
      <c r="L917" t="str">
        <f t="shared" si="309"/>
        <v>Away Win</v>
      </c>
      <c r="M917">
        <f t="shared" si="311"/>
        <v>0</v>
      </c>
      <c r="N917">
        <f t="shared" si="312"/>
        <v>1</v>
      </c>
      <c r="O917" s="12" t="b">
        <f t="shared" si="313"/>
        <v>0</v>
      </c>
      <c r="P917" s="12" t="str">
        <f t="shared" si="314"/>
        <v>Norwich Lose</v>
      </c>
      <c r="Q917" s="12" t="b">
        <f t="shared" si="315"/>
        <v>0</v>
      </c>
      <c r="R917" s="12" t="b">
        <f t="shared" si="316"/>
        <v>0</v>
      </c>
      <c r="S917" s="12" t="str">
        <f t="shared" si="317"/>
        <v>Man Utd Win</v>
      </c>
      <c r="T917" s="12" t="b">
        <f t="shared" si="318"/>
        <v>0</v>
      </c>
    </row>
    <row r="918" spans="1:20">
      <c r="A918" s="22" t="s">
        <v>578</v>
      </c>
      <c r="B918" t="s">
        <v>224</v>
      </c>
      <c r="C918" s="2" t="s">
        <v>64</v>
      </c>
      <c r="D918" s="3">
        <v>44542.583333333336</v>
      </c>
      <c r="E918" t="s">
        <v>81</v>
      </c>
      <c r="F918" t="s">
        <v>66</v>
      </c>
      <c r="G918" t="s">
        <v>24</v>
      </c>
      <c r="H918" t="s">
        <v>116</v>
      </c>
      <c r="I918">
        <v>0</v>
      </c>
      <c r="J918" s="9">
        <v>0</v>
      </c>
      <c r="K918">
        <f t="shared" si="310"/>
        <v>0</v>
      </c>
      <c r="L918" t="str">
        <f t="shared" si="309"/>
        <v>Draw</v>
      </c>
      <c r="M918">
        <f t="shared" si="311"/>
        <v>0</v>
      </c>
      <c r="N918">
        <f t="shared" si="312"/>
        <v>0</v>
      </c>
      <c r="O918" s="12" t="b">
        <f t="shared" si="313"/>
        <v>0</v>
      </c>
      <c r="P918" s="12" t="b">
        <f t="shared" si="314"/>
        <v>0</v>
      </c>
      <c r="Q918" s="12" t="str">
        <f t="shared" si="315"/>
        <v>Burnley Draw</v>
      </c>
      <c r="R918" s="12" t="str">
        <f t="shared" si="316"/>
        <v>West Ham Draw</v>
      </c>
      <c r="S918" s="12" t="b">
        <f t="shared" si="317"/>
        <v>0</v>
      </c>
      <c r="T918" s="12" t="b">
        <f t="shared" si="318"/>
        <v>0</v>
      </c>
    </row>
    <row r="919" spans="1:20">
      <c r="A919" s="22" t="s">
        <v>578</v>
      </c>
      <c r="B919" t="s">
        <v>232</v>
      </c>
      <c r="C919" s="2" t="s">
        <v>64</v>
      </c>
      <c r="D919" s="3">
        <v>44542.583333333336</v>
      </c>
      <c r="E919" t="s">
        <v>65</v>
      </c>
      <c r="F919" t="s">
        <v>30</v>
      </c>
      <c r="G919" t="s">
        <v>25</v>
      </c>
      <c r="H919" t="s">
        <v>88</v>
      </c>
      <c r="I919">
        <v>4</v>
      </c>
      <c r="J919" s="9">
        <v>0</v>
      </c>
      <c r="K919">
        <f t="shared" si="310"/>
        <v>4</v>
      </c>
      <c r="L919" t="str">
        <f t="shared" si="309"/>
        <v>Home Win</v>
      </c>
      <c r="M919">
        <f t="shared" si="311"/>
        <v>1</v>
      </c>
      <c r="N919">
        <f t="shared" si="312"/>
        <v>0</v>
      </c>
      <c r="O919" s="12" t="str">
        <f t="shared" si="313"/>
        <v>Leicester Win</v>
      </c>
      <c r="P919" s="12" t="b">
        <f t="shared" si="314"/>
        <v>0</v>
      </c>
      <c r="Q919" s="12" t="b">
        <f t="shared" si="315"/>
        <v>0</v>
      </c>
      <c r="R919" s="12" t="b">
        <f t="shared" si="316"/>
        <v>0</v>
      </c>
      <c r="S919" s="12" t="b">
        <f t="shared" si="317"/>
        <v>0</v>
      </c>
      <c r="T919" s="12" t="str">
        <f t="shared" si="318"/>
        <v>Newcastle Lose</v>
      </c>
    </row>
    <row r="920" spans="1:20">
      <c r="A920" s="22" t="s">
        <v>578</v>
      </c>
      <c r="B920" t="s">
        <v>231</v>
      </c>
      <c r="C920" s="2" t="s">
        <v>64</v>
      </c>
      <c r="D920" s="3">
        <v>44542.6875</v>
      </c>
      <c r="E920" t="s">
        <v>13</v>
      </c>
      <c r="F920" t="s">
        <v>14</v>
      </c>
      <c r="G920" t="s">
        <v>34</v>
      </c>
      <c r="H920" t="s">
        <v>91</v>
      </c>
      <c r="I920">
        <v>3</v>
      </c>
      <c r="J920" s="9">
        <v>1</v>
      </c>
      <c r="K920">
        <f t="shared" si="310"/>
        <v>4</v>
      </c>
      <c r="L920" t="str">
        <f t="shared" si="309"/>
        <v>Home Win</v>
      </c>
      <c r="M920">
        <f t="shared" si="311"/>
        <v>1</v>
      </c>
      <c r="N920">
        <f t="shared" si="312"/>
        <v>0</v>
      </c>
      <c r="O920" s="12" t="str">
        <f t="shared" si="313"/>
        <v>Crystal Palace Win</v>
      </c>
      <c r="P920" s="12" t="b">
        <f t="shared" si="314"/>
        <v>0</v>
      </c>
      <c r="Q920" s="12" t="b">
        <f t="shared" si="315"/>
        <v>0</v>
      </c>
      <c r="R920" s="12" t="b">
        <f t="shared" si="316"/>
        <v>0</v>
      </c>
      <c r="S920" s="12" t="b">
        <f t="shared" si="317"/>
        <v>0</v>
      </c>
      <c r="T920" s="12" t="str">
        <f t="shared" si="318"/>
        <v>Everton Lose</v>
      </c>
    </row>
    <row r="921" spans="1:20">
      <c r="A921" s="22" t="s">
        <v>578</v>
      </c>
      <c r="B921" t="s">
        <v>225</v>
      </c>
      <c r="C921" s="2" t="s">
        <v>64</v>
      </c>
      <c r="D921" s="3">
        <v>44636.8125</v>
      </c>
      <c r="E921" t="s">
        <v>41</v>
      </c>
      <c r="F921" t="s">
        <v>42</v>
      </c>
      <c r="G921" t="s">
        <v>33</v>
      </c>
      <c r="H921" t="s">
        <v>26</v>
      </c>
      <c r="I921">
        <v>0</v>
      </c>
      <c r="J921" s="9">
        <v>2</v>
      </c>
      <c r="K921">
        <f t="shared" si="310"/>
        <v>2</v>
      </c>
      <c r="L921" t="str">
        <f t="shared" si="309"/>
        <v>Away Win</v>
      </c>
      <c r="M921">
        <f t="shared" si="311"/>
        <v>0</v>
      </c>
      <c r="N921">
        <f t="shared" si="312"/>
        <v>1</v>
      </c>
      <c r="O921" s="12" t="b">
        <f t="shared" si="313"/>
        <v>0</v>
      </c>
      <c r="P921" s="12" t="str">
        <f t="shared" si="314"/>
        <v>Brighton Lose</v>
      </c>
      <c r="Q921" s="12" t="b">
        <f t="shared" si="315"/>
        <v>0</v>
      </c>
      <c r="R921" s="12" t="b">
        <f t="shared" si="316"/>
        <v>0</v>
      </c>
      <c r="S921" s="12" t="str">
        <f t="shared" si="317"/>
        <v>Spurs Win</v>
      </c>
      <c r="T921" s="12" t="b">
        <f t="shared" si="318"/>
        <v>0</v>
      </c>
    </row>
    <row r="922" spans="1:20">
      <c r="A922" s="22" t="s">
        <v>578</v>
      </c>
      <c r="B922" t="s">
        <v>234</v>
      </c>
      <c r="C922" s="2" t="s">
        <v>51</v>
      </c>
      <c r="D922" s="3">
        <v>44544.822916666664</v>
      </c>
      <c r="E922" t="s">
        <v>465</v>
      </c>
      <c r="F922" t="s">
        <v>466</v>
      </c>
      <c r="G922" t="s">
        <v>70</v>
      </c>
      <c r="H922" t="s">
        <v>26</v>
      </c>
      <c r="I922">
        <v>0</v>
      </c>
      <c r="J922" s="9">
        <v>2</v>
      </c>
      <c r="K922">
        <f t="shared" si="310"/>
        <v>2</v>
      </c>
      <c r="L922" t="str">
        <f t="shared" si="309"/>
        <v>Away Win</v>
      </c>
      <c r="M922">
        <f t="shared" si="311"/>
        <v>0</v>
      </c>
      <c r="N922">
        <f t="shared" si="312"/>
        <v>1</v>
      </c>
      <c r="O922" s="12" t="b">
        <f t="shared" si="313"/>
        <v>0</v>
      </c>
      <c r="P922" s="12" t="str">
        <f t="shared" si="314"/>
        <v>Norwich Lose</v>
      </c>
      <c r="Q922" s="12" t="b">
        <f t="shared" si="315"/>
        <v>0</v>
      </c>
      <c r="R922" s="12" t="b">
        <f t="shared" si="316"/>
        <v>0</v>
      </c>
      <c r="S922" s="12" t="str">
        <f t="shared" si="317"/>
        <v>Aston Villa Win</v>
      </c>
      <c r="T922" s="12" t="b">
        <f t="shared" si="318"/>
        <v>0</v>
      </c>
    </row>
    <row r="923" spans="1:20">
      <c r="A923" s="22" t="s">
        <v>578</v>
      </c>
      <c r="B923" t="s">
        <v>238</v>
      </c>
      <c r="C923" s="2" t="s">
        <v>51</v>
      </c>
      <c r="D923" s="3">
        <v>44544.833333333336</v>
      </c>
      <c r="E923" t="s">
        <v>86</v>
      </c>
      <c r="F923" t="s">
        <v>73</v>
      </c>
      <c r="G923" t="s">
        <v>20</v>
      </c>
      <c r="H923" t="s">
        <v>467</v>
      </c>
      <c r="I923">
        <v>7</v>
      </c>
      <c r="J923" s="9">
        <v>0</v>
      </c>
      <c r="K923">
        <f t="shared" si="310"/>
        <v>7</v>
      </c>
      <c r="L923" t="str">
        <f t="shared" si="309"/>
        <v>Home Win</v>
      </c>
      <c r="M923">
        <f t="shared" si="311"/>
        <v>1</v>
      </c>
      <c r="N923">
        <f t="shared" si="312"/>
        <v>0</v>
      </c>
      <c r="O923" s="12" t="str">
        <f t="shared" si="313"/>
        <v>Man City Win</v>
      </c>
      <c r="P923" s="12" t="b">
        <f t="shared" si="314"/>
        <v>0</v>
      </c>
      <c r="Q923" s="12" t="b">
        <f t="shared" si="315"/>
        <v>0</v>
      </c>
      <c r="R923" s="12" t="b">
        <f t="shared" si="316"/>
        <v>0</v>
      </c>
      <c r="S923" s="12" t="b">
        <f t="shared" si="317"/>
        <v>0</v>
      </c>
      <c r="T923" s="12" t="str">
        <f t="shared" si="318"/>
        <v>Leeds Lose</v>
      </c>
    </row>
    <row r="924" spans="1:20">
      <c r="A924" s="22" t="s">
        <v>578</v>
      </c>
      <c r="B924" t="s">
        <v>241</v>
      </c>
      <c r="C924" s="2" t="s">
        <v>51</v>
      </c>
      <c r="D924" s="3">
        <v>44545.8125</v>
      </c>
      <c r="E924" t="s">
        <v>41</v>
      </c>
      <c r="F924" t="s">
        <v>42</v>
      </c>
      <c r="G924" t="s">
        <v>39</v>
      </c>
      <c r="H924" t="s">
        <v>35</v>
      </c>
      <c r="I924">
        <v>0</v>
      </c>
      <c r="J924" s="9">
        <v>1</v>
      </c>
      <c r="K924">
        <f t="shared" si="310"/>
        <v>1</v>
      </c>
      <c r="L924" t="str">
        <f t="shared" si="309"/>
        <v>Away Win</v>
      </c>
      <c r="M924">
        <f t="shared" si="311"/>
        <v>0</v>
      </c>
      <c r="N924">
        <f t="shared" si="312"/>
        <v>1</v>
      </c>
      <c r="O924" s="12" t="b">
        <f t="shared" si="313"/>
        <v>0</v>
      </c>
      <c r="P924" s="12" t="str">
        <f t="shared" si="314"/>
        <v>Brighton Lose</v>
      </c>
      <c r="Q924" s="12" t="b">
        <f t="shared" si="315"/>
        <v>0</v>
      </c>
      <c r="R924" s="12" t="b">
        <f t="shared" si="316"/>
        <v>0</v>
      </c>
      <c r="S924" s="12" t="str">
        <f t="shared" si="317"/>
        <v>Wolves Win</v>
      </c>
      <c r="T924" s="12" t="b">
        <f t="shared" si="318"/>
        <v>0</v>
      </c>
    </row>
    <row r="925" spans="1:20">
      <c r="A925" s="22" t="s">
        <v>578</v>
      </c>
      <c r="B925" t="s">
        <v>240</v>
      </c>
      <c r="C925" s="2" t="s">
        <v>51</v>
      </c>
      <c r="D925" s="3">
        <v>44545.8125</v>
      </c>
      <c r="E925" t="s">
        <v>13</v>
      </c>
      <c r="F925" t="s">
        <v>14</v>
      </c>
      <c r="G925" t="s">
        <v>15</v>
      </c>
      <c r="H925" t="s">
        <v>106</v>
      </c>
      <c r="I925">
        <v>2</v>
      </c>
      <c r="J925" s="9">
        <v>2</v>
      </c>
      <c r="K925">
        <f t="shared" si="310"/>
        <v>4</v>
      </c>
      <c r="L925" t="str">
        <f t="shared" si="309"/>
        <v>Draw</v>
      </c>
      <c r="M925">
        <f t="shared" si="311"/>
        <v>0</v>
      </c>
      <c r="N925">
        <f t="shared" si="312"/>
        <v>0</v>
      </c>
      <c r="O925" s="12" t="b">
        <f t="shared" si="313"/>
        <v>0</v>
      </c>
      <c r="P925" s="12" t="b">
        <f t="shared" si="314"/>
        <v>0</v>
      </c>
      <c r="Q925" s="12" t="str">
        <f t="shared" si="315"/>
        <v>Crystal Palace Draw</v>
      </c>
      <c r="R925" s="12" t="str">
        <f t="shared" si="316"/>
        <v>Southampton Draw</v>
      </c>
      <c r="S925" s="12" t="b">
        <f t="shared" si="317"/>
        <v>0</v>
      </c>
      <c r="T925" s="12" t="b">
        <f t="shared" si="318"/>
        <v>0</v>
      </c>
    </row>
    <row r="926" spans="1:20">
      <c r="A926" s="22" t="s">
        <v>578</v>
      </c>
      <c r="B926" t="s">
        <v>237</v>
      </c>
      <c r="C926" s="2" t="s">
        <v>51</v>
      </c>
      <c r="D926" s="3">
        <v>44545.833333333336</v>
      </c>
      <c r="E926" t="s">
        <v>55</v>
      </c>
      <c r="F926" t="s">
        <v>10</v>
      </c>
      <c r="G926" t="s">
        <v>24</v>
      </c>
      <c r="H926" t="s">
        <v>98</v>
      </c>
      <c r="I926">
        <v>2</v>
      </c>
      <c r="J926" s="9">
        <v>0</v>
      </c>
      <c r="K926">
        <f t="shared" si="310"/>
        <v>2</v>
      </c>
      <c r="L926" t="str">
        <f t="shared" si="309"/>
        <v>Home Win</v>
      </c>
      <c r="M926">
        <f t="shared" si="311"/>
        <v>1</v>
      </c>
      <c r="N926">
        <f t="shared" si="312"/>
        <v>0</v>
      </c>
      <c r="O926" s="12" t="str">
        <f t="shared" si="313"/>
        <v>Arsenal Win</v>
      </c>
      <c r="P926" s="12" t="b">
        <f t="shared" si="314"/>
        <v>0</v>
      </c>
      <c r="Q926" s="12" t="b">
        <f t="shared" si="315"/>
        <v>0</v>
      </c>
      <c r="R926" s="12" t="b">
        <f t="shared" si="316"/>
        <v>0</v>
      </c>
      <c r="S926" s="12" t="b">
        <f t="shared" si="317"/>
        <v>0</v>
      </c>
      <c r="T926" s="12" t="str">
        <f t="shared" si="318"/>
        <v>West Ham Lose</v>
      </c>
    </row>
    <row r="927" spans="1:20">
      <c r="A927" s="22" t="s">
        <v>578</v>
      </c>
      <c r="B927" t="s">
        <v>242</v>
      </c>
      <c r="C927" s="2" t="s">
        <v>51</v>
      </c>
      <c r="D927" s="3">
        <v>44546.822916666664</v>
      </c>
      <c r="E927" t="s">
        <v>63</v>
      </c>
      <c r="F927" t="s">
        <v>43</v>
      </c>
      <c r="G927" t="s">
        <v>34</v>
      </c>
      <c r="H927" t="s">
        <v>84</v>
      </c>
      <c r="I927">
        <v>1</v>
      </c>
      <c r="J927" s="9">
        <v>1</v>
      </c>
      <c r="K927">
        <f t="shared" si="310"/>
        <v>2</v>
      </c>
      <c r="L927" t="str">
        <f t="shared" si="309"/>
        <v>Draw</v>
      </c>
      <c r="M927">
        <f t="shared" si="311"/>
        <v>0</v>
      </c>
      <c r="N927">
        <f t="shared" si="312"/>
        <v>0</v>
      </c>
      <c r="O927" s="12" t="b">
        <f t="shared" si="313"/>
        <v>0</v>
      </c>
      <c r="P927" s="12" t="b">
        <f t="shared" si="314"/>
        <v>0</v>
      </c>
      <c r="Q927" s="12" t="str">
        <f t="shared" si="315"/>
        <v>Chelsea Draw</v>
      </c>
      <c r="R927" s="12" t="str">
        <f t="shared" si="316"/>
        <v>Everton Draw</v>
      </c>
      <c r="S927" s="12" t="b">
        <f t="shared" si="317"/>
        <v>0</v>
      </c>
      <c r="T927" s="12" t="b">
        <f t="shared" si="318"/>
        <v>0</v>
      </c>
    </row>
    <row r="928" spans="1:20">
      <c r="A928" s="22" t="s">
        <v>578</v>
      </c>
      <c r="B928" t="s">
        <v>235</v>
      </c>
      <c r="C928" s="2" t="s">
        <v>51</v>
      </c>
      <c r="D928" s="3">
        <v>44546.833333333336</v>
      </c>
      <c r="E928" t="s">
        <v>18</v>
      </c>
      <c r="F928" t="s">
        <v>19</v>
      </c>
      <c r="G928" t="s">
        <v>25</v>
      </c>
      <c r="H928" t="s">
        <v>91</v>
      </c>
      <c r="I928">
        <v>3</v>
      </c>
      <c r="J928" s="9">
        <v>1</v>
      </c>
      <c r="K928">
        <f t="shared" si="310"/>
        <v>4</v>
      </c>
      <c r="L928" t="str">
        <f t="shared" si="309"/>
        <v>Home Win</v>
      </c>
      <c r="M928">
        <f t="shared" si="311"/>
        <v>1</v>
      </c>
      <c r="N928">
        <f t="shared" si="312"/>
        <v>0</v>
      </c>
      <c r="O928" s="12" t="str">
        <f t="shared" si="313"/>
        <v>Liverpool Win</v>
      </c>
      <c r="P928" s="12" t="b">
        <f t="shared" si="314"/>
        <v>0</v>
      </c>
      <c r="Q928" s="12" t="b">
        <f t="shared" si="315"/>
        <v>0</v>
      </c>
      <c r="R928" s="12" t="b">
        <f t="shared" si="316"/>
        <v>0</v>
      </c>
      <c r="S928" s="12" t="b">
        <f t="shared" si="317"/>
        <v>0</v>
      </c>
      <c r="T928" s="12" t="str">
        <f t="shared" si="318"/>
        <v>Newcastle Lose</v>
      </c>
    </row>
    <row r="929" spans="1:20">
      <c r="A929" s="22" t="s">
        <v>578</v>
      </c>
      <c r="B929" t="s">
        <v>233</v>
      </c>
      <c r="C929" s="2" t="s">
        <v>51</v>
      </c>
      <c r="D929" s="3">
        <v>44580.8125</v>
      </c>
      <c r="E929" t="s">
        <v>65</v>
      </c>
      <c r="F929" t="s">
        <v>30</v>
      </c>
      <c r="G929" t="s">
        <v>33</v>
      </c>
      <c r="H929" t="s">
        <v>75</v>
      </c>
      <c r="I929">
        <v>2</v>
      </c>
      <c r="J929" s="9">
        <v>3</v>
      </c>
      <c r="K929">
        <f t="shared" si="310"/>
        <v>5</v>
      </c>
      <c r="L929" t="str">
        <f t="shared" si="309"/>
        <v>Away Win</v>
      </c>
      <c r="M929">
        <f t="shared" si="311"/>
        <v>0</v>
      </c>
      <c r="N929">
        <f t="shared" si="312"/>
        <v>1</v>
      </c>
      <c r="O929" s="12" t="b">
        <f t="shared" si="313"/>
        <v>0</v>
      </c>
      <c r="P929" s="12" t="str">
        <f t="shared" si="314"/>
        <v>Leicester Lose</v>
      </c>
      <c r="Q929" s="12" t="b">
        <f t="shared" si="315"/>
        <v>0</v>
      </c>
      <c r="R929" s="12" t="b">
        <f t="shared" si="316"/>
        <v>0</v>
      </c>
      <c r="S929" s="12" t="str">
        <f t="shared" si="317"/>
        <v>Spurs Win</v>
      </c>
      <c r="T929" s="12" t="b">
        <f t="shared" si="318"/>
        <v>0</v>
      </c>
    </row>
    <row r="930" spans="1:20">
      <c r="A930" s="22" t="s">
        <v>578</v>
      </c>
      <c r="B930" t="s">
        <v>314</v>
      </c>
      <c r="C930" s="2" t="s">
        <v>51</v>
      </c>
      <c r="D930" s="3">
        <v>44580.833333333336</v>
      </c>
      <c r="E930" t="s">
        <v>460</v>
      </c>
      <c r="F930" t="s">
        <v>461</v>
      </c>
      <c r="G930" t="s">
        <v>53</v>
      </c>
      <c r="H930" t="s">
        <v>44</v>
      </c>
      <c r="I930">
        <v>1</v>
      </c>
      <c r="J930" s="9">
        <v>3</v>
      </c>
      <c r="K930">
        <f t="shared" si="310"/>
        <v>4</v>
      </c>
      <c r="L930" t="str">
        <f t="shared" si="309"/>
        <v>Away Win</v>
      </c>
      <c r="M930">
        <f t="shared" si="311"/>
        <v>0</v>
      </c>
      <c r="N930">
        <f t="shared" si="312"/>
        <v>1</v>
      </c>
      <c r="O930" s="12" t="b">
        <f t="shared" si="313"/>
        <v>0</v>
      </c>
      <c r="P930" s="12" t="str">
        <f t="shared" si="314"/>
        <v>Brentford Lose</v>
      </c>
      <c r="Q930" s="12" t="b">
        <f t="shared" si="315"/>
        <v>0</v>
      </c>
      <c r="R930" s="12" t="b">
        <f t="shared" si="316"/>
        <v>0</v>
      </c>
      <c r="S930" s="12" t="str">
        <f t="shared" si="317"/>
        <v>Man Utd Win</v>
      </c>
      <c r="T930" s="12" t="b">
        <f t="shared" si="318"/>
        <v>0</v>
      </c>
    </row>
    <row r="931" spans="1:20">
      <c r="A931" s="22" t="s">
        <v>578</v>
      </c>
      <c r="B931" t="s">
        <v>236</v>
      </c>
      <c r="C931" s="2" t="s">
        <v>51</v>
      </c>
      <c r="D931" s="3">
        <v>44597.75</v>
      </c>
      <c r="E931" t="s">
        <v>81</v>
      </c>
      <c r="F931" t="s">
        <v>66</v>
      </c>
      <c r="G931" t="s">
        <v>464</v>
      </c>
      <c r="H931" t="s">
        <v>116</v>
      </c>
      <c r="I931">
        <v>0</v>
      </c>
      <c r="J931" s="9">
        <v>0</v>
      </c>
      <c r="K931">
        <f t="shared" si="310"/>
        <v>0</v>
      </c>
      <c r="L931" t="str">
        <f t="shared" si="309"/>
        <v>Draw</v>
      </c>
      <c r="M931">
        <f t="shared" si="311"/>
        <v>0</v>
      </c>
      <c r="N931">
        <f t="shared" si="312"/>
        <v>0</v>
      </c>
      <c r="O931" s="12" t="b">
        <f t="shared" si="313"/>
        <v>0</v>
      </c>
      <c r="P931" s="12" t="b">
        <f t="shared" si="314"/>
        <v>0</v>
      </c>
      <c r="Q931" s="12" t="str">
        <f t="shared" si="315"/>
        <v>Burnley Draw</v>
      </c>
      <c r="R931" s="12" t="str">
        <f t="shared" si="316"/>
        <v>Watford Draw</v>
      </c>
      <c r="S931" s="12" t="b">
        <f t="shared" si="317"/>
        <v>0</v>
      </c>
      <c r="T931" s="12" t="b">
        <f t="shared" si="318"/>
        <v>0</v>
      </c>
    </row>
    <row r="932" spans="1:20">
      <c r="A932" s="22" t="s">
        <v>578</v>
      </c>
      <c r="B932" t="s">
        <v>259</v>
      </c>
      <c r="C932" s="2" t="s">
        <v>60</v>
      </c>
      <c r="D932" s="3">
        <v>44548.729166666664</v>
      </c>
      <c r="E932" t="s">
        <v>50</v>
      </c>
      <c r="F932" t="s">
        <v>20</v>
      </c>
      <c r="G932" t="s">
        <v>10</v>
      </c>
      <c r="H932" t="s">
        <v>110</v>
      </c>
      <c r="I932">
        <v>1</v>
      </c>
      <c r="J932" s="9">
        <v>4</v>
      </c>
      <c r="K932">
        <f t="shared" si="310"/>
        <v>5</v>
      </c>
      <c r="L932" t="str">
        <f t="shared" si="309"/>
        <v>Away Win</v>
      </c>
      <c r="M932">
        <f t="shared" si="311"/>
        <v>0</v>
      </c>
      <c r="N932">
        <f t="shared" si="312"/>
        <v>1</v>
      </c>
      <c r="O932" s="12" t="b">
        <f t="shared" si="313"/>
        <v>0</v>
      </c>
      <c r="P932" s="12" t="str">
        <f t="shared" si="314"/>
        <v>Leeds Lose</v>
      </c>
      <c r="Q932" s="12" t="b">
        <f t="shared" si="315"/>
        <v>0</v>
      </c>
      <c r="R932" s="12" t="b">
        <f t="shared" si="316"/>
        <v>0</v>
      </c>
      <c r="S932" s="12" t="str">
        <f t="shared" si="317"/>
        <v>Arsenal Win</v>
      </c>
      <c r="T932" s="12" t="b">
        <f t="shared" si="318"/>
        <v>0</v>
      </c>
    </row>
    <row r="933" spans="1:20">
      <c r="A933" s="22" t="s">
        <v>578</v>
      </c>
      <c r="B933" t="s">
        <v>258</v>
      </c>
      <c r="C933" s="2" t="s">
        <v>60</v>
      </c>
      <c r="D933" s="3">
        <v>44549.583333333336</v>
      </c>
      <c r="E933" t="s">
        <v>61</v>
      </c>
      <c r="F933" t="s">
        <v>25</v>
      </c>
      <c r="G933" t="s">
        <v>73</v>
      </c>
      <c r="H933" t="s">
        <v>239</v>
      </c>
      <c r="I933">
        <v>0</v>
      </c>
      <c r="J933" s="9">
        <v>4</v>
      </c>
      <c r="K933">
        <f t="shared" si="310"/>
        <v>4</v>
      </c>
      <c r="L933" t="str">
        <f t="shared" si="309"/>
        <v>Away Win</v>
      </c>
      <c r="M933">
        <f t="shared" si="311"/>
        <v>0</v>
      </c>
      <c r="N933">
        <f t="shared" si="312"/>
        <v>1</v>
      </c>
      <c r="O933" s="12" t="b">
        <f t="shared" si="313"/>
        <v>0</v>
      </c>
      <c r="P933" s="12" t="str">
        <f t="shared" si="314"/>
        <v>Newcastle Lose</v>
      </c>
      <c r="Q933" s="12" t="b">
        <f t="shared" si="315"/>
        <v>0</v>
      </c>
      <c r="R933" s="12" t="b">
        <f t="shared" si="316"/>
        <v>0</v>
      </c>
      <c r="S933" s="12" t="str">
        <f t="shared" si="317"/>
        <v>Man City Win</v>
      </c>
      <c r="T933" s="12" t="b">
        <f t="shared" si="318"/>
        <v>0</v>
      </c>
    </row>
    <row r="934" spans="1:20">
      <c r="A934" s="22" t="s">
        <v>578</v>
      </c>
      <c r="B934" t="s">
        <v>245</v>
      </c>
      <c r="C934" s="2" t="s">
        <v>60</v>
      </c>
      <c r="D934" s="3">
        <v>44549.583333333336</v>
      </c>
      <c r="E934" t="s">
        <v>72</v>
      </c>
      <c r="F934" t="s">
        <v>39</v>
      </c>
      <c r="G934" t="s">
        <v>43</v>
      </c>
      <c r="H934" t="s">
        <v>116</v>
      </c>
      <c r="I934">
        <v>0</v>
      </c>
      <c r="J934" s="9">
        <v>0</v>
      </c>
      <c r="K934">
        <f t="shared" si="310"/>
        <v>0</v>
      </c>
      <c r="L934" t="str">
        <f t="shared" si="309"/>
        <v>Draw</v>
      </c>
      <c r="M934">
        <f t="shared" si="311"/>
        <v>0</v>
      </c>
      <c r="N934">
        <f t="shared" si="312"/>
        <v>0</v>
      </c>
      <c r="O934" s="12" t="b">
        <f t="shared" si="313"/>
        <v>0</v>
      </c>
      <c r="P934" s="12" t="b">
        <f t="shared" si="314"/>
        <v>0</v>
      </c>
      <c r="Q934" s="12" t="str">
        <f t="shared" si="315"/>
        <v>Wolves Draw</v>
      </c>
      <c r="R934" s="12" t="str">
        <f t="shared" si="316"/>
        <v>Chelsea Draw</v>
      </c>
      <c r="S934" s="12" t="b">
        <f t="shared" si="317"/>
        <v>0</v>
      </c>
      <c r="T934" s="12" t="b">
        <f t="shared" si="318"/>
        <v>0</v>
      </c>
    </row>
    <row r="935" spans="1:20">
      <c r="A935" s="22" t="s">
        <v>578</v>
      </c>
      <c r="B935" t="s">
        <v>257</v>
      </c>
      <c r="C935" s="2" t="s">
        <v>60</v>
      </c>
      <c r="D935" s="3">
        <v>44549.6875</v>
      </c>
      <c r="E935" t="s">
        <v>32</v>
      </c>
      <c r="F935" t="s">
        <v>33</v>
      </c>
      <c r="G935" t="s">
        <v>19</v>
      </c>
      <c r="H935" t="s">
        <v>106</v>
      </c>
      <c r="I935">
        <v>2</v>
      </c>
      <c r="J935" s="9">
        <v>2</v>
      </c>
      <c r="K935">
        <f t="shared" si="310"/>
        <v>4</v>
      </c>
      <c r="L935" t="str">
        <f t="shared" si="309"/>
        <v>Draw</v>
      </c>
      <c r="M935">
        <f t="shared" si="311"/>
        <v>0</v>
      </c>
      <c r="N935">
        <f t="shared" si="312"/>
        <v>0</v>
      </c>
      <c r="O935" s="12" t="b">
        <f t="shared" si="313"/>
        <v>0</v>
      </c>
      <c r="P935" s="12" t="b">
        <f t="shared" si="314"/>
        <v>0</v>
      </c>
      <c r="Q935" s="12" t="str">
        <f t="shared" si="315"/>
        <v>Spurs Draw</v>
      </c>
      <c r="R935" s="12" t="str">
        <f t="shared" si="316"/>
        <v>Liverpool Draw</v>
      </c>
      <c r="S935" s="12" t="b">
        <f t="shared" si="317"/>
        <v>0</v>
      </c>
      <c r="T935" s="12" t="b">
        <f t="shared" si="318"/>
        <v>0</v>
      </c>
    </row>
    <row r="936" spans="1:20">
      <c r="A936" s="22" t="s">
        <v>578</v>
      </c>
      <c r="B936" t="s">
        <v>243</v>
      </c>
      <c r="C936" s="2" t="s">
        <v>60</v>
      </c>
      <c r="D936" s="3">
        <v>44572.822916666664</v>
      </c>
      <c r="E936" t="s">
        <v>58</v>
      </c>
      <c r="F936" t="s">
        <v>15</v>
      </c>
      <c r="G936" t="s">
        <v>461</v>
      </c>
      <c r="H936" t="s">
        <v>143</v>
      </c>
      <c r="I936">
        <v>4</v>
      </c>
      <c r="J936" s="9">
        <v>1</v>
      </c>
      <c r="K936">
        <f t="shared" si="310"/>
        <v>5</v>
      </c>
      <c r="L936" t="str">
        <f t="shared" si="309"/>
        <v>Home Win</v>
      </c>
      <c r="M936">
        <f t="shared" si="311"/>
        <v>1</v>
      </c>
      <c r="N936">
        <f t="shared" si="312"/>
        <v>0</v>
      </c>
      <c r="O936" s="12" t="str">
        <f t="shared" si="313"/>
        <v>Southampton Win</v>
      </c>
      <c r="P936" s="12" t="b">
        <f t="shared" si="314"/>
        <v>0</v>
      </c>
      <c r="Q936" s="12" t="b">
        <f t="shared" si="315"/>
        <v>0</v>
      </c>
      <c r="R936" s="12" t="b">
        <f t="shared" si="316"/>
        <v>0</v>
      </c>
      <c r="S936" s="12" t="b">
        <f t="shared" si="317"/>
        <v>0</v>
      </c>
      <c r="T936" s="12" t="str">
        <f t="shared" si="318"/>
        <v>Brentford Lose</v>
      </c>
    </row>
    <row r="937" spans="1:20">
      <c r="A937" s="22" t="s">
        <v>578</v>
      </c>
      <c r="B937" t="s">
        <v>260</v>
      </c>
      <c r="C937" s="2" t="s">
        <v>60</v>
      </c>
      <c r="D937" s="3">
        <v>44573.822916666664</v>
      </c>
      <c r="E937" t="s">
        <v>23</v>
      </c>
      <c r="F937" t="s">
        <v>24</v>
      </c>
      <c r="G937" t="s">
        <v>466</v>
      </c>
      <c r="H937" t="s">
        <v>98</v>
      </c>
      <c r="I937">
        <v>2</v>
      </c>
      <c r="J937" s="9">
        <v>0</v>
      </c>
      <c r="K937">
        <f t="shared" si="310"/>
        <v>2</v>
      </c>
      <c r="L937" t="str">
        <f t="shared" si="309"/>
        <v>Home Win</v>
      </c>
      <c r="M937">
        <f t="shared" si="311"/>
        <v>1</v>
      </c>
      <c r="N937">
        <f t="shared" si="312"/>
        <v>0</v>
      </c>
      <c r="O937" s="12" t="str">
        <f t="shared" si="313"/>
        <v>West Ham Win</v>
      </c>
      <c r="P937" s="12" t="b">
        <f t="shared" si="314"/>
        <v>0</v>
      </c>
      <c r="Q937" s="12" t="b">
        <f t="shared" si="315"/>
        <v>0</v>
      </c>
      <c r="R937" s="12" t="b">
        <f t="shared" si="316"/>
        <v>0</v>
      </c>
      <c r="S937" s="12" t="b">
        <f t="shared" si="317"/>
        <v>0</v>
      </c>
      <c r="T937" s="12" t="str">
        <f t="shared" si="318"/>
        <v>Norwich Lose</v>
      </c>
    </row>
    <row r="938" spans="1:20">
      <c r="A938" s="22" t="s">
        <v>578</v>
      </c>
      <c r="B938" t="s">
        <v>326</v>
      </c>
      <c r="C938" s="2" t="s">
        <v>60</v>
      </c>
      <c r="D938" s="3">
        <v>44607.84375</v>
      </c>
      <c r="E938" t="s">
        <v>52</v>
      </c>
      <c r="F938" t="s">
        <v>53</v>
      </c>
      <c r="G938" t="s">
        <v>42</v>
      </c>
      <c r="H938" t="s">
        <v>98</v>
      </c>
      <c r="I938">
        <v>2</v>
      </c>
      <c r="J938" s="9">
        <v>0</v>
      </c>
      <c r="K938">
        <f t="shared" si="310"/>
        <v>2</v>
      </c>
      <c r="L938" t="str">
        <f t="shared" si="309"/>
        <v>Home Win</v>
      </c>
      <c r="M938">
        <f t="shared" si="311"/>
        <v>1</v>
      </c>
      <c r="N938">
        <f t="shared" si="312"/>
        <v>0</v>
      </c>
      <c r="O938" s="12" t="str">
        <f t="shared" si="313"/>
        <v>Man Utd Win</v>
      </c>
      <c r="P938" s="12" t="b">
        <f t="shared" si="314"/>
        <v>0</v>
      </c>
      <c r="Q938" s="12" t="b">
        <f t="shared" si="315"/>
        <v>0</v>
      </c>
      <c r="R938" s="12" t="b">
        <f t="shared" si="316"/>
        <v>0</v>
      </c>
      <c r="S938" s="12" t="b">
        <f t="shared" si="317"/>
        <v>0</v>
      </c>
      <c r="T938" s="12" t="str">
        <f t="shared" si="318"/>
        <v>Brighton Lose</v>
      </c>
    </row>
    <row r="939" spans="1:20">
      <c r="A939" s="22" t="s">
        <v>578</v>
      </c>
      <c r="B939" t="s">
        <v>244</v>
      </c>
      <c r="C939" s="2" t="s">
        <v>60</v>
      </c>
      <c r="D939" s="3">
        <v>44615.8125</v>
      </c>
      <c r="E939" t="s">
        <v>463</v>
      </c>
      <c r="F939" t="s">
        <v>464</v>
      </c>
      <c r="G939" t="s">
        <v>14</v>
      </c>
      <c r="H939" t="s">
        <v>110</v>
      </c>
      <c r="I939">
        <v>1</v>
      </c>
      <c r="J939" s="9">
        <v>4</v>
      </c>
      <c r="K939">
        <f t="shared" si="310"/>
        <v>5</v>
      </c>
      <c r="L939" t="str">
        <f t="shared" si="309"/>
        <v>Away Win</v>
      </c>
      <c r="M939">
        <f t="shared" si="311"/>
        <v>0</v>
      </c>
      <c r="N939">
        <f t="shared" si="312"/>
        <v>1</v>
      </c>
      <c r="O939" s="12" t="b">
        <f t="shared" si="313"/>
        <v>0</v>
      </c>
      <c r="P939" s="12" t="str">
        <f t="shared" si="314"/>
        <v>Watford Lose</v>
      </c>
      <c r="Q939" s="12" t="b">
        <f t="shared" si="315"/>
        <v>0</v>
      </c>
      <c r="R939" s="12" t="b">
        <f t="shared" si="316"/>
        <v>0</v>
      </c>
      <c r="S939" s="12" t="str">
        <f t="shared" si="317"/>
        <v>Crystal Palace Win</v>
      </c>
      <c r="T939" s="12" t="b">
        <f t="shared" si="318"/>
        <v>0</v>
      </c>
    </row>
    <row r="940" spans="1:20">
      <c r="A940" s="22" t="s">
        <v>578</v>
      </c>
      <c r="B940" t="s">
        <v>368</v>
      </c>
      <c r="C940" s="2" t="s">
        <v>60</v>
      </c>
      <c r="D940" s="3">
        <v>44671.822916666664</v>
      </c>
      <c r="E940" t="s">
        <v>47</v>
      </c>
      <c r="F940" t="s">
        <v>34</v>
      </c>
      <c r="G940" t="s">
        <v>30</v>
      </c>
      <c r="H940" t="s">
        <v>84</v>
      </c>
      <c r="I940">
        <v>1</v>
      </c>
      <c r="J940" s="9">
        <v>1</v>
      </c>
      <c r="K940">
        <f t="shared" si="310"/>
        <v>2</v>
      </c>
      <c r="L940" t="str">
        <f t="shared" si="309"/>
        <v>Draw</v>
      </c>
      <c r="M940">
        <f t="shared" si="311"/>
        <v>0</v>
      </c>
      <c r="N940">
        <f t="shared" si="312"/>
        <v>0</v>
      </c>
      <c r="O940" s="12" t="b">
        <f t="shared" si="313"/>
        <v>0</v>
      </c>
      <c r="P940" s="12" t="b">
        <f t="shared" si="314"/>
        <v>0</v>
      </c>
      <c r="Q940" s="12" t="str">
        <f t="shared" si="315"/>
        <v>Everton Draw</v>
      </c>
      <c r="R940" s="12" t="str">
        <f t="shared" si="316"/>
        <v>Leicester Draw</v>
      </c>
      <c r="S940" s="12" t="b">
        <f t="shared" si="317"/>
        <v>0</v>
      </c>
      <c r="T940" s="12" t="b">
        <f t="shared" si="318"/>
        <v>0</v>
      </c>
    </row>
    <row r="941" spans="1:20">
      <c r="A941" s="22" t="s">
        <v>578</v>
      </c>
      <c r="B941" t="s">
        <v>252</v>
      </c>
      <c r="C941" s="2" t="s">
        <v>57</v>
      </c>
      <c r="D941" s="3">
        <v>44556.625</v>
      </c>
      <c r="E941" t="s">
        <v>86</v>
      </c>
      <c r="F941" t="s">
        <v>73</v>
      </c>
      <c r="G941" t="s">
        <v>30</v>
      </c>
      <c r="H941" t="s">
        <v>468</v>
      </c>
      <c r="I941">
        <v>6</v>
      </c>
      <c r="J941" s="9">
        <v>3</v>
      </c>
      <c r="K941">
        <f t="shared" si="310"/>
        <v>9</v>
      </c>
      <c r="L941" t="str">
        <f t="shared" si="309"/>
        <v>Home Win</v>
      </c>
      <c r="M941">
        <f t="shared" si="311"/>
        <v>1</v>
      </c>
      <c r="N941">
        <f t="shared" si="312"/>
        <v>0</v>
      </c>
      <c r="O941" s="12" t="str">
        <f t="shared" si="313"/>
        <v>Man City Win</v>
      </c>
      <c r="P941" s="12" t="b">
        <f t="shared" si="314"/>
        <v>0</v>
      </c>
      <c r="Q941" s="12" t="b">
        <f t="shared" si="315"/>
        <v>0</v>
      </c>
      <c r="R941" s="12" t="b">
        <f t="shared" si="316"/>
        <v>0</v>
      </c>
      <c r="S941" s="12" t="b">
        <f t="shared" si="317"/>
        <v>0</v>
      </c>
      <c r="T941" s="12" t="str">
        <f t="shared" si="318"/>
        <v>Leicester Lose</v>
      </c>
    </row>
    <row r="942" spans="1:20">
      <c r="A942" s="22" t="s">
        <v>578</v>
      </c>
      <c r="B942" t="s">
        <v>255</v>
      </c>
      <c r="C942" s="2" t="s">
        <v>57</v>
      </c>
      <c r="D942" s="3">
        <v>44556.625</v>
      </c>
      <c r="E942" t="s">
        <v>465</v>
      </c>
      <c r="F942" t="s">
        <v>466</v>
      </c>
      <c r="G942" t="s">
        <v>10</v>
      </c>
      <c r="H942" t="s">
        <v>230</v>
      </c>
      <c r="I942">
        <v>0</v>
      </c>
      <c r="J942" s="9">
        <v>5</v>
      </c>
      <c r="K942">
        <f t="shared" si="310"/>
        <v>5</v>
      </c>
      <c r="L942" t="str">
        <f t="shared" si="309"/>
        <v>Away Win</v>
      </c>
      <c r="M942">
        <f t="shared" si="311"/>
        <v>0</v>
      </c>
      <c r="N942">
        <f t="shared" si="312"/>
        <v>1</v>
      </c>
      <c r="O942" s="12" t="b">
        <f t="shared" si="313"/>
        <v>0</v>
      </c>
      <c r="P942" s="12" t="str">
        <f t="shared" si="314"/>
        <v>Norwich Lose</v>
      </c>
      <c r="Q942" s="12" t="b">
        <f t="shared" si="315"/>
        <v>0</v>
      </c>
      <c r="R942" s="12" t="b">
        <f t="shared" si="316"/>
        <v>0</v>
      </c>
      <c r="S942" s="12" t="str">
        <f t="shared" si="317"/>
        <v>Arsenal Win</v>
      </c>
      <c r="T942" s="12" t="b">
        <f t="shared" si="318"/>
        <v>0</v>
      </c>
    </row>
    <row r="943" spans="1:20">
      <c r="A943" s="22" t="s">
        <v>578</v>
      </c>
      <c r="B943" t="s">
        <v>253</v>
      </c>
      <c r="C943" s="2" t="s">
        <v>57</v>
      </c>
      <c r="D943" s="3">
        <v>44556.625</v>
      </c>
      <c r="E943" t="s">
        <v>32</v>
      </c>
      <c r="F943" t="s">
        <v>33</v>
      </c>
      <c r="G943" t="s">
        <v>14</v>
      </c>
      <c r="H943" t="s">
        <v>158</v>
      </c>
      <c r="I943">
        <v>3</v>
      </c>
      <c r="J943" s="9">
        <v>0</v>
      </c>
      <c r="K943">
        <f t="shared" si="310"/>
        <v>3</v>
      </c>
      <c r="L943" t="str">
        <f t="shared" si="309"/>
        <v>Home Win</v>
      </c>
      <c r="M943">
        <f t="shared" si="311"/>
        <v>1</v>
      </c>
      <c r="N943">
        <f t="shared" si="312"/>
        <v>0</v>
      </c>
      <c r="O943" s="12" t="str">
        <f t="shared" si="313"/>
        <v>Spurs Win</v>
      </c>
      <c r="P943" s="12" t="b">
        <f t="shared" si="314"/>
        <v>0</v>
      </c>
      <c r="Q943" s="12" t="b">
        <f t="shared" si="315"/>
        <v>0</v>
      </c>
      <c r="R943" s="12" t="b">
        <f t="shared" si="316"/>
        <v>0</v>
      </c>
      <c r="S943" s="12" t="b">
        <f t="shared" si="317"/>
        <v>0</v>
      </c>
      <c r="T943" s="12" t="str">
        <f t="shared" si="318"/>
        <v>Crystal Palace Lose</v>
      </c>
    </row>
    <row r="944" spans="1:20">
      <c r="A944" s="22" t="s">
        <v>578</v>
      </c>
      <c r="B944" t="s">
        <v>250</v>
      </c>
      <c r="C944" s="2" t="s">
        <v>57</v>
      </c>
      <c r="D944" s="3">
        <v>44556.625</v>
      </c>
      <c r="E944" t="s">
        <v>23</v>
      </c>
      <c r="F944" t="s">
        <v>24</v>
      </c>
      <c r="G944" t="s">
        <v>15</v>
      </c>
      <c r="H944" t="s">
        <v>75</v>
      </c>
      <c r="I944">
        <v>2</v>
      </c>
      <c r="J944" s="9">
        <v>3</v>
      </c>
      <c r="K944">
        <f t="shared" si="310"/>
        <v>5</v>
      </c>
      <c r="L944" t="str">
        <f t="shared" si="309"/>
        <v>Away Win</v>
      </c>
      <c r="M944">
        <f t="shared" si="311"/>
        <v>0</v>
      </c>
      <c r="N944">
        <f t="shared" si="312"/>
        <v>1</v>
      </c>
      <c r="O944" s="12" t="b">
        <f t="shared" si="313"/>
        <v>0</v>
      </c>
      <c r="P944" s="12" t="str">
        <f t="shared" si="314"/>
        <v>West Ham Lose</v>
      </c>
      <c r="Q944" s="12" t="b">
        <f t="shared" si="315"/>
        <v>0</v>
      </c>
      <c r="R944" s="12" t="b">
        <f t="shared" si="316"/>
        <v>0</v>
      </c>
      <c r="S944" s="12" t="str">
        <f t="shared" si="317"/>
        <v>Southampton Win</v>
      </c>
      <c r="T944" s="12" t="b">
        <f t="shared" si="318"/>
        <v>0</v>
      </c>
    </row>
    <row r="945" spans="1:20">
      <c r="A945" s="22" t="s">
        <v>578</v>
      </c>
      <c r="B945" t="s">
        <v>256</v>
      </c>
      <c r="C945" s="2" t="s">
        <v>57</v>
      </c>
      <c r="D945" s="3">
        <v>44556.729166666664</v>
      </c>
      <c r="E945" t="s">
        <v>69</v>
      </c>
      <c r="F945" t="s">
        <v>70</v>
      </c>
      <c r="G945" t="s">
        <v>43</v>
      </c>
      <c r="H945" t="s">
        <v>44</v>
      </c>
      <c r="I945">
        <v>1</v>
      </c>
      <c r="J945" s="9">
        <v>3</v>
      </c>
      <c r="K945">
        <f t="shared" si="310"/>
        <v>4</v>
      </c>
      <c r="L945" t="str">
        <f t="shared" si="309"/>
        <v>Away Win</v>
      </c>
      <c r="M945">
        <f t="shared" si="311"/>
        <v>0</v>
      </c>
      <c r="N945">
        <f t="shared" si="312"/>
        <v>1</v>
      </c>
      <c r="O945" s="12" t="b">
        <f t="shared" si="313"/>
        <v>0</v>
      </c>
      <c r="P945" s="12" t="str">
        <f t="shared" si="314"/>
        <v>Aston Villa Lose</v>
      </c>
      <c r="Q945" s="12" t="b">
        <f t="shared" si="315"/>
        <v>0</v>
      </c>
      <c r="R945" s="12" t="b">
        <f t="shared" si="316"/>
        <v>0</v>
      </c>
      <c r="S945" s="12" t="str">
        <f t="shared" si="317"/>
        <v>Chelsea Win</v>
      </c>
      <c r="T945" s="12" t="b">
        <f t="shared" si="318"/>
        <v>0</v>
      </c>
    </row>
    <row r="946" spans="1:20">
      <c r="A946" s="22" t="s">
        <v>578</v>
      </c>
      <c r="B946" t="s">
        <v>430</v>
      </c>
      <c r="C946" s="2" t="s">
        <v>57</v>
      </c>
      <c r="D946" s="3">
        <v>44556.833333333336</v>
      </c>
      <c r="E946" t="s">
        <v>41</v>
      </c>
      <c r="F946" t="s">
        <v>42</v>
      </c>
      <c r="G946" t="s">
        <v>461</v>
      </c>
      <c r="H946" t="s">
        <v>98</v>
      </c>
      <c r="I946">
        <v>2</v>
      </c>
      <c r="J946" s="9">
        <v>0</v>
      </c>
      <c r="K946">
        <f t="shared" si="310"/>
        <v>2</v>
      </c>
      <c r="L946" t="str">
        <f t="shared" si="309"/>
        <v>Home Win</v>
      </c>
      <c r="M946">
        <f t="shared" si="311"/>
        <v>1</v>
      </c>
      <c r="N946">
        <f t="shared" si="312"/>
        <v>0</v>
      </c>
      <c r="O946" s="12" t="str">
        <f t="shared" si="313"/>
        <v>Brighton Win</v>
      </c>
      <c r="P946" s="12" t="b">
        <f t="shared" si="314"/>
        <v>0</v>
      </c>
      <c r="Q946" s="12" t="b">
        <f t="shared" si="315"/>
        <v>0</v>
      </c>
      <c r="R946" s="12" t="b">
        <f t="shared" si="316"/>
        <v>0</v>
      </c>
      <c r="S946" s="12" t="b">
        <f t="shared" si="317"/>
        <v>0</v>
      </c>
      <c r="T946" s="12" t="str">
        <f t="shared" si="318"/>
        <v>Brentford Lose</v>
      </c>
    </row>
    <row r="947" spans="1:20">
      <c r="A947" s="22" t="s">
        <v>578</v>
      </c>
      <c r="B947" t="s">
        <v>254</v>
      </c>
      <c r="C947" s="2" t="s">
        <v>57</v>
      </c>
      <c r="D947" s="3">
        <v>44557.833333333336</v>
      </c>
      <c r="E947" t="s">
        <v>61</v>
      </c>
      <c r="F947" t="s">
        <v>25</v>
      </c>
      <c r="G947" t="s">
        <v>53</v>
      </c>
      <c r="H947" t="s">
        <v>84</v>
      </c>
      <c r="I947">
        <v>1</v>
      </c>
      <c r="J947" s="9">
        <v>1</v>
      </c>
      <c r="K947">
        <f t="shared" si="310"/>
        <v>2</v>
      </c>
      <c r="L947" t="str">
        <f t="shared" si="309"/>
        <v>Draw</v>
      </c>
      <c r="M947">
        <f t="shared" si="311"/>
        <v>0</v>
      </c>
      <c r="N947">
        <f t="shared" si="312"/>
        <v>0</v>
      </c>
      <c r="O947" s="12" t="b">
        <f t="shared" si="313"/>
        <v>0</v>
      </c>
      <c r="P947" s="12" t="b">
        <f t="shared" si="314"/>
        <v>0</v>
      </c>
      <c r="Q947" s="12" t="str">
        <f t="shared" si="315"/>
        <v>Newcastle Draw</v>
      </c>
      <c r="R947" s="12" t="str">
        <f t="shared" si="316"/>
        <v>Man Utd Draw</v>
      </c>
      <c r="S947" s="12" t="b">
        <f t="shared" si="317"/>
        <v>0</v>
      </c>
      <c r="T947" s="12" t="b">
        <f t="shared" si="318"/>
        <v>0</v>
      </c>
    </row>
    <row r="948" spans="1:20">
      <c r="A948" s="22" t="s">
        <v>578</v>
      </c>
      <c r="B948" t="s">
        <v>249</v>
      </c>
      <c r="C948" s="2" t="s">
        <v>57</v>
      </c>
      <c r="D948" s="3">
        <v>44615.822916666664</v>
      </c>
      <c r="E948" t="s">
        <v>18</v>
      </c>
      <c r="F948" t="s">
        <v>19</v>
      </c>
      <c r="G948" t="s">
        <v>20</v>
      </c>
      <c r="H948" t="s">
        <v>469</v>
      </c>
      <c r="I948">
        <v>6</v>
      </c>
      <c r="J948" s="9">
        <v>0</v>
      </c>
      <c r="K948">
        <f t="shared" si="310"/>
        <v>6</v>
      </c>
      <c r="L948" t="str">
        <f t="shared" si="309"/>
        <v>Home Win</v>
      </c>
      <c r="M948">
        <f t="shared" si="311"/>
        <v>1</v>
      </c>
      <c r="N948">
        <f t="shared" si="312"/>
        <v>0</v>
      </c>
      <c r="O948" s="12" t="str">
        <f t="shared" si="313"/>
        <v>Liverpool Win</v>
      </c>
      <c r="P948" s="12" t="b">
        <f t="shared" si="314"/>
        <v>0</v>
      </c>
      <c r="Q948" s="12" t="b">
        <f t="shared" si="315"/>
        <v>0</v>
      </c>
      <c r="R948" s="12" t="b">
        <f t="shared" si="316"/>
        <v>0</v>
      </c>
      <c r="S948" s="12" t="b">
        <f t="shared" si="317"/>
        <v>0</v>
      </c>
      <c r="T948" s="12" t="str">
        <f t="shared" si="318"/>
        <v>Leeds Lose</v>
      </c>
    </row>
    <row r="949" spans="1:20">
      <c r="A949" s="22" t="s">
        <v>578</v>
      </c>
      <c r="B949" t="s">
        <v>248</v>
      </c>
      <c r="C949" s="2" t="s">
        <v>57</v>
      </c>
      <c r="D949" s="3">
        <v>44630.8125</v>
      </c>
      <c r="E949" t="s">
        <v>72</v>
      </c>
      <c r="F949" t="s">
        <v>39</v>
      </c>
      <c r="G949" t="s">
        <v>464</v>
      </c>
      <c r="H949" t="s">
        <v>88</v>
      </c>
      <c r="I949">
        <v>4</v>
      </c>
      <c r="J949" s="9">
        <v>0</v>
      </c>
      <c r="K949">
        <f t="shared" si="310"/>
        <v>4</v>
      </c>
      <c r="L949" t="str">
        <f t="shared" si="309"/>
        <v>Home Win</v>
      </c>
      <c r="M949">
        <f t="shared" si="311"/>
        <v>1</v>
      </c>
      <c r="N949">
        <f t="shared" si="312"/>
        <v>0</v>
      </c>
      <c r="O949" s="12" t="str">
        <f t="shared" si="313"/>
        <v>Wolves Win</v>
      </c>
      <c r="P949" s="12" t="b">
        <f t="shared" si="314"/>
        <v>0</v>
      </c>
      <c r="Q949" s="12" t="b">
        <f t="shared" si="315"/>
        <v>0</v>
      </c>
      <c r="R949" s="12" t="b">
        <f t="shared" si="316"/>
        <v>0</v>
      </c>
      <c r="S949" s="12" t="b">
        <f t="shared" si="317"/>
        <v>0</v>
      </c>
      <c r="T949" s="12" t="str">
        <f t="shared" si="318"/>
        <v>Watford Lose</v>
      </c>
    </row>
    <row r="950" spans="1:20">
      <c r="A950" s="22" t="s">
        <v>578</v>
      </c>
      <c r="B950" t="s">
        <v>251</v>
      </c>
      <c r="C950" s="2" t="s">
        <v>57</v>
      </c>
      <c r="D950" s="3">
        <v>44657.8125</v>
      </c>
      <c r="E950" t="s">
        <v>81</v>
      </c>
      <c r="F950" t="s">
        <v>66</v>
      </c>
      <c r="G950" t="s">
        <v>34</v>
      </c>
      <c r="H950" t="s">
        <v>267</v>
      </c>
      <c r="I950">
        <v>3</v>
      </c>
      <c r="J950" s="9">
        <v>2</v>
      </c>
      <c r="K950">
        <f t="shared" si="310"/>
        <v>5</v>
      </c>
      <c r="L950" t="str">
        <f t="shared" si="309"/>
        <v>Home Win</v>
      </c>
      <c r="M950">
        <f t="shared" si="311"/>
        <v>1</v>
      </c>
      <c r="N950">
        <f t="shared" si="312"/>
        <v>0</v>
      </c>
      <c r="O950" s="12" t="str">
        <f t="shared" si="313"/>
        <v>Burnley Win</v>
      </c>
      <c r="P950" s="12" t="b">
        <f t="shared" si="314"/>
        <v>0</v>
      </c>
      <c r="Q950" s="12" t="b">
        <f t="shared" si="315"/>
        <v>0</v>
      </c>
      <c r="R950" s="12" t="b">
        <f t="shared" si="316"/>
        <v>0</v>
      </c>
      <c r="S950" s="12" t="b">
        <f t="shared" si="317"/>
        <v>0</v>
      </c>
      <c r="T950" s="12" t="str">
        <f t="shared" si="318"/>
        <v>Everton Lose</v>
      </c>
    </row>
    <row r="951" spans="1:20">
      <c r="A951" s="22" t="s">
        <v>578</v>
      </c>
      <c r="B951" t="s">
        <v>271</v>
      </c>
      <c r="C951" s="2" t="s">
        <v>71</v>
      </c>
      <c r="D951" s="3">
        <v>44558.625</v>
      </c>
      <c r="E951" t="s">
        <v>13</v>
      </c>
      <c r="F951" t="s">
        <v>14</v>
      </c>
      <c r="G951" t="s">
        <v>466</v>
      </c>
      <c r="H951" t="s">
        <v>158</v>
      </c>
      <c r="I951">
        <v>3</v>
      </c>
      <c r="J951" s="9">
        <v>0</v>
      </c>
      <c r="K951">
        <f t="shared" si="310"/>
        <v>3</v>
      </c>
      <c r="L951" t="str">
        <f t="shared" si="309"/>
        <v>Home Win</v>
      </c>
      <c r="M951">
        <f t="shared" si="311"/>
        <v>1</v>
      </c>
      <c r="N951">
        <f t="shared" si="312"/>
        <v>0</v>
      </c>
      <c r="O951" s="12" t="str">
        <f t="shared" si="313"/>
        <v>Crystal Palace Win</v>
      </c>
      <c r="P951" s="12" t="b">
        <f t="shared" si="314"/>
        <v>0</v>
      </c>
      <c r="Q951" s="12" t="b">
        <f t="shared" si="315"/>
        <v>0</v>
      </c>
      <c r="R951" s="12" t="b">
        <f t="shared" si="316"/>
        <v>0</v>
      </c>
      <c r="S951" s="12" t="b">
        <f t="shared" si="317"/>
        <v>0</v>
      </c>
      <c r="T951" s="12" t="str">
        <f t="shared" si="318"/>
        <v>Norwich Lose</v>
      </c>
    </row>
    <row r="952" spans="1:20">
      <c r="A952" s="22" t="s">
        <v>578</v>
      </c>
      <c r="B952" t="s">
        <v>272</v>
      </c>
      <c r="C952" s="2" t="s">
        <v>71</v>
      </c>
      <c r="D952" s="3">
        <v>44558.625</v>
      </c>
      <c r="E952" t="s">
        <v>58</v>
      </c>
      <c r="F952" t="s">
        <v>15</v>
      </c>
      <c r="G952" t="s">
        <v>33</v>
      </c>
      <c r="H952" t="s">
        <v>84</v>
      </c>
      <c r="I952">
        <v>1</v>
      </c>
      <c r="J952" s="9">
        <v>1</v>
      </c>
      <c r="K952">
        <f t="shared" si="310"/>
        <v>2</v>
      </c>
      <c r="L952" t="str">
        <f t="shared" si="309"/>
        <v>Draw</v>
      </c>
      <c r="M952">
        <f t="shared" si="311"/>
        <v>0</v>
      </c>
      <c r="N952">
        <f t="shared" si="312"/>
        <v>0</v>
      </c>
      <c r="O952" s="12" t="b">
        <f t="shared" si="313"/>
        <v>0</v>
      </c>
      <c r="P952" s="12" t="b">
        <f t="shared" si="314"/>
        <v>0</v>
      </c>
      <c r="Q952" s="12" t="str">
        <f t="shared" si="315"/>
        <v>Southampton Draw</v>
      </c>
      <c r="R952" s="12" t="str">
        <f t="shared" si="316"/>
        <v>Spurs Draw</v>
      </c>
      <c r="S952" s="12" t="b">
        <f t="shared" si="317"/>
        <v>0</v>
      </c>
      <c r="T952" s="12" t="b">
        <f t="shared" si="318"/>
        <v>0</v>
      </c>
    </row>
    <row r="953" spans="1:20">
      <c r="A953" s="22" t="s">
        <v>578</v>
      </c>
      <c r="B953" t="s">
        <v>263</v>
      </c>
      <c r="C953" s="2" t="s">
        <v>71</v>
      </c>
      <c r="D953" s="3">
        <v>44558.625</v>
      </c>
      <c r="E953" t="s">
        <v>463</v>
      </c>
      <c r="F953" t="s">
        <v>464</v>
      </c>
      <c r="G953" t="s">
        <v>24</v>
      </c>
      <c r="H953" t="s">
        <v>110</v>
      </c>
      <c r="I953">
        <v>1</v>
      </c>
      <c r="J953" s="9">
        <v>4</v>
      </c>
      <c r="K953">
        <f t="shared" si="310"/>
        <v>5</v>
      </c>
      <c r="L953" t="str">
        <f t="shared" si="309"/>
        <v>Away Win</v>
      </c>
      <c r="M953">
        <f t="shared" si="311"/>
        <v>0</v>
      </c>
      <c r="N953">
        <f t="shared" si="312"/>
        <v>1</v>
      </c>
      <c r="O953" s="12" t="b">
        <f t="shared" si="313"/>
        <v>0</v>
      </c>
      <c r="P953" s="12" t="str">
        <f t="shared" si="314"/>
        <v>Watford Lose</v>
      </c>
      <c r="Q953" s="12" t="b">
        <f t="shared" si="315"/>
        <v>0</v>
      </c>
      <c r="R953" s="12" t="b">
        <f t="shared" si="316"/>
        <v>0</v>
      </c>
      <c r="S953" s="12" t="str">
        <f t="shared" si="317"/>
        <v>West Ham Win</v>
      </c>
      <c r="T953" s="12" t="b">
        <f t="shared" si="318"/>
        <v>0</v>
      </c>
    </row>
    <row r="954" spans="1:20">
      <c r="A954" s="22" t="s">
        <v>578</v>
      </c>
      <c r="B954" t="s">
        <v>262</v>
      </c>
      <c r="C954" s="2" t="s">
        <v>71</v>
      </c>
      <c r="D954" s="3">
        <v>44558.833333333336</v>
      </c>
      <c r="E954" t="s">
        <v>65</v>
      </c>
      <c r="F954" t="s">
        <v>30</v>
      </c>
      <c r="G954" t="s">
        <v>19</v>
      </c>
      <c r="H954" t="s">
        <v>16</v>
      </c>
      <c r="I954">
        <v>1</v>
      </c>
      <c r="J954" s="9">
        <v>0</v>
      </c>
      <c r="K954">
        <f t="shared" si="310"/>
        <v>1</v>
      </c>
      <c r="L954" t="str">
        <f t="shared" si="309"/>
        <v>Home Win</v>
      </c>
      <c r="M954">
        <f t="shared" si="311"/>
        <v>1</v>
      </c>
      <c r="N954">
        <f t="shared" si="312"/>
        <v>0</v>
      </c>
      <c r="O954" s="12" t="str">
        <f t="shared" si="313"/>
        <v>Leicester Win</v>
      </c>
      <c r="P954" s="12" t="b">
        <f t="shared" si="314"/>
        <v>0</v>
      </c>
      <c r="Q954" s="12" t="b">
        <f t="shared" si="315"/>
        <v>0</v>
      </c>
      <c r="R954" s="12" t="b">
        <f t="shared" si="316"/>
        <v>0</v>
      </c>
      <c r="S954" s="12" t="b">
        <f t="shared" si="317"/>
        <v>0</v>
      </c>
      <c r="T954" s="12" t="str">
        <f t="shared" si="318"/>
        <v>Liverpool Lose</v>
      </c>
    </row>
    <row r="955" spans="1:20">
      <c r="A955" s="22" t="s">
        <v>578</v>
      </c>
      <c r="B955" t="s">
        <v>270</v>
      </c>
      <c r="C955" s="2" t="s">
        <v>71</v>
      </c>
      <c r="D955" s="3">
        <v>44559.8125</v>
      </c>
      <c r="E955" t="s">
        <v>63</v>
      </c>
      <c r="F955" t="s">
        <v>43</v>
      </c>
      <c r="G955" t="s">
        <v>42</v>
      </c>
      <c r="H955" t="s">
        <v>84</v>
      </c>
      <c r="I955">
        <v>1</v>
      </c>
      <c r="J955" s="9">
        <v>1</v>
      </c>
      <c r="K955">
        <f t="shared" si="310"/>
        <v>2</v>
      </c>
      <c r="L955" t="str">
        <f t="shared" si="309"/>
        <v>Draw</v>
      </c>
      <c r="M955">
        <f t="shared" si="311"/>
        <v>0</v>
      </c>
      <c r="N955">
        <f t="shared" si="312"/>
        <v>0</v>
      </c>
      <c r="O955" s="12" t="b">
        <f t="shared" si="313"/>
        <v>0</v>
      </c>
      <c r="P955" s="12" t="b">
        <f t="shared" si="314"/>
        <v>0</v>
      </c>
      <c r="Q955" s="12" t="str">
        <f t="shared" si="315"/>
        <v>Chelsea Draw</v>
      </c>
      <c r="R955" s="12" t="str">
        <f t="shared" si="316"/>
        <v>Brighton Draw</v>
      </c>
      <c r="S955" s="12" t="b">
        <f t="shared" si="317"/>
        <v>0</v>
      </c>
      <c r="T955" s="12" t="b">
        <f t="shared" si="318"/>
        <v>0</v>
      </c>
    </row>
    <row r="956" spans="1:20">
      <c r="A956" s="22" t="s">
        <v>578</v>
      </c>
      <c r="B956" t="s">
        <v>266</v>
      </c>
      <c r="C956" s="2" t="s">
        <v>71</v>
      </c>
      <c r="D956" s="3">
        <v>44559.84375</v>
      </c>
      <c r="E956" t="s">
        <v>460</v>
      </c>
      <c r="F956" t="s">
        <v>461</v>
      </c>
      <c r="G956" t="s">
        <v>73</v>
      </c>
      <c r="H956" t="s">
        <v>35</v>
      </c>
      <c r="I956">
        <v>0</v>
      </c>
      <c r="J956" s="9">
        <v>1</v>
      </c>
      <c r="K956">
        <f t="shared" si="310"/>
        <v>1</v>
      </c>
      <c r="L956" t="str">
        <f t="shared" si="309"/>
        <v>Away Win</v>
      </c>
      <c r="M956">
        <f t="shared" si="311"/>
        <v>0</v>
      </c>
      <c r="N956">
        <f t="shared" si="312"/>
        <v>1</v>
      </c>
      <c r="O956" s="12" t="b">
        <f t="shared" si="313"/>
        <v>0</v>
      </c>
      <c r="P956" s="12" t="str">
        <f t="shared" si="314"/>
        <v>Brentford Lose</v>
      </c>
      <c r="Q956" s="12" t="b">
        <f t="shared" si="315"/>
        <v>0</v>
      </c>
      <c r="R956" s="12" t="b">
        <f t="shared" si="316"/>
        <v>0</v>
      </c>
      <c r="S956" s="12" t="str">
        <f t="shared" si="317"/>
        <v>Man City Win</v>
      </c>
      <c r="T956" s="12" t="b">
        <f t="shared" si="318"/>
        <v>0</v>
      </c>
    </row>
    <row r="957" spans="1:20">
      <c r="A957" s="22" t="s">
        <v>578</v>
      </c>
      <c r="B957" t="s">
        <v>265</v>
      </c>
      <c r="C957" s="2" t="s">
        <v>71</v>
      </c>
      <c r="D957" s="3">
        <v>44560.84375</v>
      </c>
      <c r="E957" t="s">
        <v>52</v>
      </c>
      <c r="F957" t="s">
        <v>53</v>
      </c>
      <c r="G957" t="s">
        <v>66</v>
      </c>
      <c r="H957" t="s">
        <v>91</v>
      </c>
      <c r="I957">
        <v>3</v>
      </c>
      <c r="J957" s="9">
        <v>1</v>
      </c>
      <c r="K957">
        <f t="shared" si="310"/>
        <v>4</v>
      </c>
      <c r="L957" t="str">
        <f t="shared" si="309"/>
        <v>Home Win</v>
      </c>
      <c r="M957">
        <f t="shared" si="311"/>
        <v>1</v>
      </c>
      <c r="N957">
        <f t="shared" si="312"/>
        <v>0</v>
      </c>
      <c r="O957" s="12" t="str">
        <f t="shared" si="313"/>
        <v>Man Utd Win</v>
      </c>
      <c r="P957" s="12" t="b">
        <f t="shared" si="314"/>
        <v>0</v>
      </c>
      <c r="Q957" s="12" t="b">
        <f t="shared" si="315"/>
        <v>0</v>
      </c>
      <c r="R957" s="12" t="b">
        <f t="shared" si="316"/>
        <v>0</v>
      </c>
      <c r="S957" s="12" t="b">
        <f t="shared" si="317"/>
        <v>0</v>
      </c>
      <c r="T957" s="12" t="str">
        <f t="shared" si="318"/>
        <v>Burnley Lose</v>
      </c>
    </row>
    <row r="958" spans="1:20">
      <c r="A958" s="22" t="s">
        <v>578</v>
      </c>
      <c r="B958" t="s">
        <v>269</v>
      </c>
      <c r="C958" s="2" t="s">
        <v>71</v>
      </c>
      <c r="D958" s="3">
        <v>44616.822916666664</v>
      </c>
      <c r="E958" t="s">
        <v>55</v>
      </c>
      <c r="F958" t="s">
        <v>10</v>
      </c>
      <c r="G958" t="s">
        <v>39</v>
      </c>
      <c r="H958" t="s">
        <v>56</v>
      </c>
      <c r="I958">
        <v>2</v>
      </c>
      <c r="J958" s="9">
        <v>1</v>
      </c>
      <c r="K958">
        <f t="shared" si="310"/>
        <v>3</v>
      </c>
      <c r="L958" t="str">
        <f t="shared" si="309"/>
        <v>Home Win</v>
      </c>
      <c r="M958">
        <f t="shared" si="311"/>
        <v>1</v>
      </c>
      <c r="N958">
        <f t="shared" si="312"/>
        <v>0</v>
      </c>
      <c r="O958" s="12" t="str">
        <f t="shared" si="313"/>
        <v>Arsenal Win</v>
      </c>
      <c r="P958" s="12" t="b">
        <f t="shared" si="314"/>
        <v>0</v>
      </c>
      <c r="Q958" s="12" t="b">
        <f t="shared" si="315"/>
        <v>0</v>
      </c>
      <c r="R958" s="12" t="b">
        <f t="shared" si="316"/>
        <v>0</v>
      </c>
      <c r="S958" s="12" t="b">
        <f t="shared" si="317"/>
        <v>0</v>
      </c>
      <c r="T958" s="12" t="str">
        <f t="shared" si="318"/>
        <v>Wolves Lose</v>
      </c>
    </row>
    <row r="959" spans="1:20">
      <c r="A959" s="22" t="s">
        <v>578</v>
      </c>
      <c r="B959" t="s">
        <v>268</v>
      </c>
      <c r="C959" s="2" t="s">
        <v>71</v>
      </c>
      <c r="D959" s="3">
        <v>44630.822916666664</v>
      </c>
      <c r="E959" t="s">
        <v>50</v>
      </c>
      <c r="F959" t="s">
        <v>20</v>
      </c>
      <c r="G959" t="s">
        <v>70</v>
      </c>
      <c r="H959" t="s">
        <v>11</v>
      </c>
      <c r="I959">
        <v>0</v>
      </c>
      <c r="J959" s="9">
        <v>3</v>
      </c>
      <c r="K959">
        <f t="shared" si="310"/>
        <v>3</v>
      </c>
      <c r="L959" t="str">
        <f t="shared" si="309"/>
        <v>Away Win</v>
      </c>
      <c r="M959">
        <f t="shared" si="311"/>
        <v>0</v>
      </c>
      <c r="N959">
        <f t="shared" si="312"/>
        <v>1</v>
      </c>
      <c r="O959" s="12" t="b">
        <f t="shared" si="313"/>
        <v>0</v>
      </c>
      <c r="P959" s="12" t="str">
        <f t="shared" si="314"/>
        <v>Leeds Lose</v>
      </c>
      <c r="Q959" s="12" t="b">
        <f t="shared" si="315"/>
        <v>0</v>
      </c>
      <c r="R959" s="12" t="b">
        <f t="shared" si="316"/>
        <v>0</v>
      </c>
      <c r="S959" s="12" t="str">
        <f t="shared" si="317"/>
        <v>Aston Villa Win</v>
      </c>
      <c r="T959" s="12" t="b">
        <f t="shared" si="318"/>
        <v>0</v>
      </c>
    </row>
    <row r="960" spans="1:20">
      <c r="A960" s="22" t="s">
        <v>578</v>
      </c>
      <c r="B960" t="s">
        <v>264</v>
      </c>
      <c r="C960" s="2" t="s">
        <v>71</v>
      </c>
      <c r="D960" s="3">
        <v>44637.822916666664</v>
      </c>
      <c r="E960" t="s">
        <v>47</v>
      </c>
      <c r="F960" t="s">
        <v>34</v>
      </c>
      <c r="G960" t="s">
        <v>25</v>
      </c>
      <c r="H960" t="s">
        <v>16</v>
      </c>
      <c r="I960">
        <v>1</v>
      </c>
      <c r="J960" s="9">
        <v>0</v>
      </c>
      <c r="K960">
        <f t="shared" si="310"/>
        <v>1</v>
      </c>
      <c r="L960" t="str">
        <f t="shared" si="309"/>
        <v>Home Win</v>
      </c>
      <c r="M960">
        <f t="shared" si="311"/>
        <v>1</v>
      </c>
      <c r="N960">
        <f t="shared" si="312"/>
        <v>0</v>
      </c>
      <c r="O960" s="12" t="str">
        <f t="shared" si="313"/>
        <v>Everton Win</v>
      </c>
      <c r="P960" s="12" t="b">
        <f t="shared" si="314"/>
        <v>0</v>
      </c>
      <c r="Q960" s="12" t="b">
        <f t="shared" si="315"/>
        <v>0</v>
      </c>
      <c r="R960" s="12" t="b">
        <f t="shared" si="316"/>
        <v>0</v>
      </c>
      <c r="S960" s="12" t="b">
        <f t="shared" si="317"/>
        <v>0</v>
      </c>
      <c r="T960" s="12" t="str">
        <f t="shared" si="318"/>
        <v>Newcastle Lose</v>
      </c>
    </row>
    <row r="961" spans="1:20">
      <c r="A961" s="22" t="s">
        <v>578</v>
      </c>
      <c r="B961" t="s">
        <v>277</v>
      </c>
      <c r="C961" s="2" t="s">
        <v>74</v>
      </c>
      <c r="D961" s="3">
        <v>44562.520833333336</v>
      </c>
      <c r="E961" t="s">
        <v>55</v>
      </c>
      <c r="F961" t="s">
        <v>10</v>
      </c>
      <c r="G961" t="s">
        <v>73</v>
      </c>
      <c r="H961" t="s">
        <v>77</v>
      </c>
      <c r="I961">
        <v>1</v>
      </c>
      <c r="J961" s="9">
        <v>2</v>
      </c>
      <c r="K961">
        <f t="shared" si="310"/>
        <v>3</v>
      </c>
      <c r="L961" t="str">
        <f t="shared" si="309"/>
        <v>Away Win</v>
      </c>
      <c r="M961">
        <f t="shared" si="311"/>
        <v>0</v>
      </c>
      <c r="N961">
        <f t="shared" si="312"/>
        <v>1</v>
      </c>
      <c r="O961" s="12" t="b">
        <f t="shared" si="313"/>
        <v>0</v>
      </c>
      <c r="P961" s="12" t="str">
        <f t="shared" si="314"/>
        <v>Arsenal Lose</v>
      </c>
      <c r="Q961" s="12" t="b">
        <f t="shared" si="315"/>
        <v>0</v>
      </c>
      <c r="R961" s="12" t="b">
        <f t="shared" si="316"/>
        <v>0</v>
      </c>
      <c r="S961" s="12" t="str">
        <f t="shared" si="317"/>
        <v>Man City Win</v>
      </c>
      <c r="T961" s="12" t="b">
        <f t="shared" si="318"/>
        <v>0</v>
      </c>
    </row>
    <row r="962" spans="1:20">
      <c r="A962" s="22" t="s">
        <v>578</v>
      </c>
      <c r="B962" t="s">
        <v>281</v>
      </c>
      <c r="C962" s="2" t="s">
        <v>74</v>
      </c>
      <c r="D962" s="3">
        <v>44562.625</v>
      </c>
      <c r="E962" t="s">
        <v>463</v>
      </c>
      <c r="F962" t="s">
        <v>464</v>
      </c>
      <c r="G962" t="s">
        <v>33</v>
      </c>
      <c r="H962" t="s">
        <v>35</v>
      </c>
      <c r="I962">
        <v>0</v>
      </c>
      <c r="J962" s="9">
        <v>1</v>
      </c>
      <c r="K962">
        <f t="shared" si="310"/>
        <v>1</v>
      </c>
      <c r="L962" t="str">
        <f t="shared" ref="L962:L1025" si="319">IF(ISBLANK(H962),"Not Played",IF(I962&gt;J962,"Home Win",IF(I962&lt;J962,"Away Win",IF(I962=J962,"Draw"))))</f>
        <v>Away Win</v>
      </c>
      <c r="M962">
        <f t="shared" si="311"/>
        <v>0</v>
      </c>
      <c r="N962">
        <f t="shared" si="312"/>
        <v>1</v>
      </c>
      <c r="O962" s="12" t="b">
        <f t="shared" si="313"/>
        <v>0</v>
      </c>
      <c r="P962" s="12" t="str">
        <f t="shared" si="314"/>
        <v>Watford Lose</v>
      </c>
      <c r="Q962" s="12" t="b">
        <f t="shared" si="315"/>
        <v>0</v>
      </c>
      <c r="R962" s="12" t="b">
        <f t="shared" si="316"/>
        <v>0</v>
      </c>
      <c r="S962" s="12" t="str">
        <f t="shared" si="317"/>
        <v>Spurs Win</v>
      </c>
      <c r="T962" s="12" t="b">
        <f t="shared" si="318"/>
        <v>0</v>
      </c>
    </row>
    <row r="963" spans="1:20">
      <c r="A963" s="22" t="s">
        <v>578</v>
      </c>
      <c r="B963" t="s">
        <v>274</v>
      </c>
      <c r="C963" s="2" t="s">
        <v>74</v>
      </c>
      <c r="D963" s="3">
        <v>44562.729166666664</v>
      </c>
      <c r="E963" t="s">
        <v>13</v>
      </c>
      <c r="F963" t="s">
        <v>14</v>
      </c>
      <c r="G963" t="s">
        <v>24</v>
      </c>
      <c r="H963" t="s">
        <v>75</v>
      </c>
      <c r="I963">
        <v>2</v>
      </c>
      <c r="J963" s="9">
        <v>3</v>
      </c>
      <c r="K963">
        <f t="shared" ref="K963:K1026" si="320">SUM(I963:J963)</f>
        <v>5</v>
      </c>
      <c r="L963" t="str">
        <f t="shared" si="319"/>
        <v>Away Win</v>
      </c>
      <c r="M963">
        <f t="shared" ref="M963:M1026" si="321">COUNTIF(L963,"Home Win")</f>
        <v>0</v>
      </c>
      <c r="N963">
        <f t="shared" ref="N963:N1026" si="322">COUNTIF(L963,"Away Win")</f>
        <v>1</v>
      </c>
      <c r="O963" s="12" t="b">
        <f t="shared" ref="O963:O1026" si="323">IF(L963="Home Win",INDEX(F963:F2961,1) &amp; " Win")</f>
        <v>0</v>
      </c>
      <c r="P963" s="12" t="str">
        <f t="shared" ref="P963:P1026" si="324">IF(L963="Away Win",INDEX(F963:F2961,1) &amp; " Lose")</f>
        <v>Crystal Palace Lose</v>
      </c>
      <c r="Q963" s="12" t="b">
        <f t="shared" ref="Q963:Q1026" si="325">IF(L963="Draw",INDEX(F963:F2961,1) &amp; " Draw")</f>
        <v>0</v>
      </c>
      <c r="R963" s="12" t="b">
        <f t="shared" ref="R963:R1026" si="326">IF(L963="Draw",INDEX(G963:G2961,1)&amp;" Draw")</f>
        <v>0</v>
      </c>
      <c r="S963" s="12" t="str">
        <f t="shared" ref="S963:S1026" si="327">IF(L963="Away Win",INDEX(G963:G2961,1) &amp; " Win")</f>
        <v>West Ham Win</v>
      </c>
      <c r="T963" s="12" t="b">
        <f t="shared" ref="T963:T1026" si="328">IF(L963="Home Win",INDEX(G963:G2961,1)&amp;" Lose")</f>
        <v>0</v>
      </c>
    </row>
    <row r="964" spans="1:20">
      <c r="A964" s="22" t="s">
        <v>578</v>
      </c>
      <c r="B964" t="s">
        <v>282</v>
      </c>
      <c r="C964" s="2" t="s">
        <v>74</v>
      </c>
      <c r="D964" s="3">
        <v>44563.583333333336</v>
      </c>
      <c r="E964" t="s">
        <v>460</v>
      </c>
      <c r="F964" t="s">
        <v>461</v>
      </c>
      <c r="G964" t="s">
        <v>70</v>
      </c>
      <c r="H964" t="s">
        <v>56</v>
      </c>
      <c r="I964">
        <v>2</v>
      </c>
      <c r="J964" s="9">
        <v>1</v>
      </c>
      <c r="K964">
        <f t="shared" si="320"/>
        <v>3</v>
      </c>
      <c r="L964" t="str">
        <f t="shared" si="319"/>
        <v>Home Win</v>
      </c>
      <c r="M964">
        <f t="shared" si="321"/>
        <v>1</v>
      </c>
      <c r="N964">
        <f t="shared" si="322"/>
        <v>0</v>
      </c>
      <c r="O964" s="12" t="str">
        <f t="shared" si="323"/>
        <v>Brentford Win</v>
      </c>
      <c r="P964" s="12" t="b">
        <f t="shared" si="324"/>
        <v>0</v>
      </c>
      <c r="Q964" s="12" t="b">
        <f t="shared" si="325"/>
        <v>0</v>
      </c>
      <c r="R964" s="12" t="b">
        <f t="shared" si="326"/>
        <v>0</v>
      </c>
      <c r="S964" s="12" t="b">
        <f t="shared" si="327"/>
        <v>0</v>
      </c>
      <c r="T964" s="12" t="str">
        <f t="shared" si="328"/>
        <v>Aston Villa Lose</v>
      </c>
    </row>
    <row r="965" spans="1:20">
      <c r="A965" s="22" t="s">
        <v>578</v>
      </c>
      <c r="B965" t="s">
        <v>273</v>
      </c>
      <c r="C965" s="2" t="s">
        <v>74</v>
      </c>
      <c r="D965" s="3">
        <v>44563.583333333336</v>
      </c>
      <c r="E965" t="s">
        <v>47</v>
      </c>
      <c r="F965" t="s">
        <v>34</v>
      </c>
      <c r="G965" t="s">
        <v>42</v>
      </c>
      <c r="H965" t="s">
        <v>75</v>
      </c>
      <c r="I965">
        <v>2</v>
      </c>
      <c r="J965" s="9">
        <v>3</v>
      </c>
      <c r="K965">
        <f t="shared" si="320"/>
        <v>5</v>
      </c>
      <c r="L965" t="str">
        <f t="shared" si="319"/>
        <v>Away Win</v>
      </c>
      <c r="M965">
        <f t="shared" si="321"/>
        <v>0</v>
      </c>
      <c r="N965">
        <f t="shared" si="322"/>
        <v>1</v>
      </c>
      <c r="O965" s="12" t="b">
        <f t="shared" si="323"/>
        <v>0</v>
      </c>
      <c r="P965" s="12" t="str">
        <f t="shared" si="324"/>
        <v>Everton Lose</v>
      </c>
      <c r="Q965" s="12" t="b">
        <f t="shared" si="325"/>
        <v>0</v>
      </c>
      <c r="R965" s="12" t="b">
        <f t="shared" si="326"/>
        <v>0</v>
      </c>
      <c r="S965" s="12" t="str">
        <f t="shared" si="327"/>
        <v>Brighton Win</v>
      </c>
      <c r="T965" s="12" t="b">
        <f t="shared" si="328"/>
        <v>0</v>
      </c>
    </row>
    <row r="966" spans="1:20">
      <c r="A966" s="22" t="s">
        <v>578</v>
      </c>
      <c r="B966" t="s">
        <v>280</v>
      </c>
      <c r="C966" s="2" t="s">
        <v>74</v>
      </c>
      <c r="D966" s="3">
        <v>44563.583333333336</v>
      </c>
      <c r="E966" t="s">
        <v>50</v>
      </c>
      <c r="F966" t="s">
        <v>20</v>
      </c>
      <c r="G966" t="s">
        <v>66</v>
      </c>
      <c r="H966" t="s">
        <v>91</v>
      </c>
      <c r="I966">
        <v>3</v>
      </c>
      <c r="J966" s="9">
        <v>1</v>
      </c>
      <c r="K966">
        <f t="shared" si="320"/>
        <v>4</v>
      </c>
      <c r="L966" t="str">
        <f t="shared" si="319"/>
        <v>Home Win</v>
      </c>
      <c r="M966">
        <f t="shared" si="321"/>
        <v>1</v>
      </c>
      <c r="N966">
        <f t="shared" si="322"/>
        <v>0</v>
      </c>
      <c r="O966" s="12" t="str">
        <f t="shared" si="323"/>
        <v>Leeds Win</v>
      </c>
      <c r="P966" s="12" t="b">
        <f t="shared" si="324"/>
        <v>0</v>
      </c>
      <c r="Q966" s="12" t="b">
        <f t="shared" si="325"/>
        <v>0</v>
      </c>
      <c r="R966" s="12" t="b">
        <f t="shared" si="326"/>
        <v>0</v>
      </c>
      <c r="S966" s="12" t="b">
        <f t="shared" si="327"/>
        <v>0</v>
      </c>
      <c r="T966" s="12" t="str">
        <f t="shared" si="328"/>
        <v>Burnley Lose</v>
      </c>
    </row>
    <row r="967" spans="1:20">
      <c r="A967" s="22" t="s">
        <v>578</v>
      </c>
      <c r="B967" t="s">
        <v>279</v>
      </c>
      <c r="C967" s="2" t="s">
        <v>74</v>
      </c>
      <c r="D967" s="3">
        <v>44563.6875</v>
      </c>
      <c r="E967" t="s">
        <v>63</v>
      </c>
      <c r="F967" t="s">
        <v>43</v>
      </c>
      <c r="G967" t="s">
        <v>19</v>
      </c>
      <c r="H967" t="s">
        <v>106</v>
      </c>
      <c r="I967">
        <v>2</v>
      </c>
      <c r="J967" s="9">
        <v>2</v>
      </c>
      <c r="K967">
        <f t="shared" si="320"/>
        <v>4</v>
      </c>
      <c r="L967" t="str">
        <f t="shared" si="319"/>
        <v>Draw</v>
      </c>
      <c r="M967">
        <f t="shared" si="321"/>
        <v>0</v>
      </c>
      <c r="N967">
        <f t="shared" si="322"/>
        <v>0</v>
      </c>
      <c r="O967" s="12" t="b">
        <f t="shared" si="323"/>
        <v>0</v>
      </c>
      <c r="P967" s="12" t="b">
        <f t="shared" si="324"/>
        <v>0</v>
      </c>
      <c r="Q967" s="12" t="str">
        <f t="shared" si="325"/>
        <v>Chelsea Draw</v>
      </c>
      <c r="R967" s="12" t="str">
        <f t="shared" si="326"/>
        <v>Liverpool Draw</v>
      </c>
      <c r="S967" s="12" t="b">
        <f t="shared" si="327"/>
        <v>0</v>
      </c>
      <c r="T967" s="12" t="b">
        <f t="shared" si="328"/>
        <v>0</v>
      </c>
    </row>
    <row r="968" spans="1:20">
      <c r="A968" s="22" t="s">
        <v>578</v>
      </c>
      <c r="B968" t="s">
        <v>278</v>
      </c>
      <c r="C968" s="2" t="s">
        <v>74</v>
      </c>
      <c r="D968" s="3">
        <v>44564.729166666664</v>
      </c>
      <c r="E968" t="s">
        <v>52</v>
      </c>
      <c r="F968" t="s">
        <v>53</v>
      </c>
      <c r="G968" t="s">
        <v>39</v>
      </c>
      <c r="H968" t="s">
        <v>35</v>
      </c>
      <c r="I968">
        <v>0</v>
      </c>
      <c r="J968" s="9">
        <v>1</v>
      </c>
      <c r="K968">
        <f t="shared" si="320"/>
        <v>1</v>
      </c>
      <c r="L968" t="str">
        <f t="shared" si="319"/>
        <v>Away Win</v>
      </c>
      <c r="M968">
        <f t="shared" si="321"/>
        <v>0</v>
      </c>
      <c r="N968">
        <f t="shared" si="322"/>
        <v>1</v>
      </c>
      <c r="O968" s="12" t="b">
        <f t="shared" si="323"/>
        <v>0</v>
      </c>
      <c r="P968" s="12" t="str">
        <f t="shared" si="324"/>
        <v>Man Utd Lose</v>
      </c>
      <c r="Q968" s="12" t="b">
        <f t="shared" si="325"/>
        <v>0</v>
      </c>
      <c r="R968" s="12" t="b">
        <f t="shared" si="326"/>
        <v>0</v>
      </c>
      <c r="S968" s="12" t="str">
        <f t="shared" si="327"/>
        <v>Wolves Win</v>
      </c>
      <c r="T968" s="12" t="b">
        <f t="shared" si="328"/>
        <v>0</v>
      </c>
    </row>
    <row r="969" spans="1:20">
      <c r="A969" s="22" t="s">
        <v>578</v>
      </c>
      <c r="B969" t="s">
        <v>276</v>
      </c>
      <c r="C969" s="2" t="s">
        <v>74</v>
      </c>
      <c r="D969" s="3">
        <v>44630.8125</v>
      </c>
      <c r="E969" t="s">
        <v>58</v>
      </c>
      <c r="F969" t="s">
        <v>15</v>
      </c>
      <c r="G969" t="s">
        <v>25</v>
      </c>
      <c r="H969" t="s">
        <v>77</v>
      </c>
      <c r="I969">
        <v>1</v>
      </c>
      <c r="J969" s="9">
        <v>2</v>
      </c>
      <c r="K969">
        <f t="shared" si="320"/>
        <v>3</v>
      </c>
      <c r="L969" t="str">
        <f t="shared" si="319"/>
        <v>Away Win</v>
      </c>
      <c r="M969">
        <f t="shared" si="321"/>
        <v>0</v>
      </c>
      <c r="N969">
        <f t="shared" si="322"/>
        <v>1</v>
      </c>
      <c r="O969" s="12" t="b">
        <f t="shared" si="323"/>
        <v>0</v>
      </c>
      <c r="P969" s="12" t="str">
        <f t="shared" si="324"/>
        <v>Southampton Lose</v>
      </c>
      <c r="Q969" s="12" t="b">
        <f t="shared" si="325"/>
        <v>0</v>
      </c>
      <c r="R969" s="12" t="b">
        <f t="shared" si="326"/>
        <v>0</v>
      </c>
      <c r="S969" s="12" t="str">
        <f t="shared" si="327"/>
        <v>Newcastle Win</v>
      </c>
      <c r="T969" s="12" t="b">
        <f t="shared" si="328"/>
        <v>0</v>
      </c>
    </row>
    <row r="970" spans="1:20">
      <c r="A970" s="22" t="s">
        <v>578</v>
      </c>
      <c r="B970" t="s">
        <v>275</v>
      </c>
      <c r="C970" s="2" t="s">
        <v>74</v>
      </c>
      <c r="D970" s="3">
        <v>44692.822916666664</v>
      </c>
      <c r="E970" t="s">
        <v>65</v>
      </c>
      <c r="F970" t="s">
        <v>30</v>
      </c>
      <c r="G970" t="s">
        <v>466</v>
      </c>
      <c r="H970" t="s">
        <v>158</v>
      </c>
      <c r="I970">
        <v>3</v>
      </c>
      <c r="J970" s="9">
        <v>0</v>
      </c>
      <c r="K970">
        <f t="shared" si="320"/>
        <v>3</v>
      </c>
      <c r="L970" t="str">
        <f t="shared" si="319"/>
        <v>Home Win</v>
      </c>
      <c r="M970">
        <f t="shared" si="321"/>
        <v>1</v>
      </c>
      <c r="N970">
        <f t="shared" si="322"/>
        <v>0</v>
      </c>
      <c r="O970" s="12" t="str">
        <f t="shared" si="323"/>
        <v>Leicester Win</v>
      </c>
      <c r="P970" s="12" t="b">
        <f t="shared" si="324"/>
        <v>0</v>
      </c>
      <c r="Q970" s="12" t="b">
        <f t="shared" si="325"/>
        <v>0</v>
      </c>
      <c r="R970" s="12" t="b">
        <f t="shared" si="326"/>
        <v>0</v>
      </c>
      <c r="S970" s="12" t="b">
        <f t="shared" si="327"/>
        <v>0</v>
      </c>
      <c r="T970" s="12" t="str">
        <f t="shared" si="328"/>
        <v>Norwich Lose</v>
      </c>
    </row>
    <row r="971" spans="1:20">
      <c r="A971" s="22" t="s">
        <v>578</v>
      </c>
      <c r="B971" t="s">
        <v>288</v>
      </c>
      <c r="C971" s="2" t="s">
        <v>80</v>
      </c>
      <c r="D971" s="3">
        <v>44575.833333333336</v>
      </c>
      <c r="E971" t="s">
        <v>41</v>
      </c>
      <c r="F971" t="s">
        <v>42</v>
      </c>
      <c r="G971" t="s">
        <v>14</v>
      </c>
      <c r="H971" t="s">
        <v>84</v>
      </c>
      <c r="I971">
        <v>1</v>
      </c>
      <c r="J971" s="9">
        <v>1</v>
      </c>
      <c r="K971">
        <f t="shared" si="320"/>
        <v>2</v>
      </c>
      <c r="L971" t="str">
        <f t="shared" si="319"/>
        <v>Draw</v>
      </c>
      <c r="M971">
        <f t="shared" si="321"/>
        <v>0</v>
      </c>
      <c r="N971">
        <f t="shared" si="322"/>
        <v>0</v>
      </c>
      <c r="O971" s="12" t="b">
        <f t="shared" si="323"/>
        <v>0</v>
      </c>
      <c r="P971" s="12" t="b">
        <f t="shared" si="324"/>
        <v>0</v>
      </c>
      <c r="Q971" s="12" t="str">
        <f t="shared" si="325"/>
        <v>Brighton Draw</v>
      </c>
      <c r="R971" s="12" t="str">
        <f t="shared" si="326"/>
        <v>Crystal Palace Draw</v>
      </c>
      <c r="S971" s="12" t="b">
        <f t="shared" si="327"/>
        <v>0</v>
      </c>
      <c r="T971" s="12" t="b">
        <f t="shared" si="328"/>
        <v>0</v>
      </c>
    </row>
    <row r="972" spans="1:20">
      <c r="A972" s="22" t="s">
        <v>578</v>
      </c>
      <c r="B972" t="s">
        <v>283</v>
      </c>
      <c r="C972" s="2" t="s">
        <v>80</v>
      </c>
      <c r="D972" s="3">
        <v>44576.520833333336</v>
      </c>
      <c r="E972" t="s">
        <v>86</v>
      </c>
      <c r="F972" t="s">
        <v>73</v>
      </c>
      <c r="G972" t="s">
        <v>43</v>
      </c>
      <c r="H972" t="s">
        <v>16</v>
      </c>
      <c r="I972">
        <v>1</v>
      </c>
      <c r="J972" s="9">
        <v>0</v>
      </c>
      <c r="K972">
        <f t="shared" si="320"/>
        <v>1</v>
      </c>
      <c r="L972" t="str">
        <f t="shared" si="319"/>
        <v>Home Win</v>
      </c>
      <c r="M972">
        <f t="shared" si="321"/>
        <v>1</v>
      </c>
      <c r="N972">
        <f t="shared" si="322"/>
        <v>0</v>
      </c>
      <c r="O972" s="12" t="str">
        <f t="shared" si="323"/>
        <v>Man City Win</v>
      </c>
      <c r="P972" s="12" t="b">
        <f t="shared" si="324"/>
        <v>0</v>
      </c>
      <c r="Q972" s="12" t="b">
        <f t="shared" si="325"/>
        <v>0</v>
      </c>
      <c r="R972" s="12" t="b">
        <f t="shared" si="326"/>
        <v>0</v>
      </c>
      <c r="S972" s="12" t="b">
        <f t="shared" si="327"/>
        <v>0</v>
      </c>
      <c r="T972" s="12" t="str">
        <f t="shared" si="328"/>
        <v>Chelsea Lose</v>
      </c>
    </row>
    <row r="973" spans="1:20">
      <c r="A973" s="22" t="s">
        <v>578</v>
      </c>
      <c r="B973" t="s">
        <v>284</v>
      </c>
      <c r="C973" s="2" t="s">
        <v>80</v>
      </c>
      <c r="D973" s="3">
        <v>44576.625</v>
      </c>
      <c r="E973" t="s">
        <v>61</v>
      </c>
      <c r="F973" t="s">
        <v>25</v>
      </c>
      <c r="G973" t="s">
        <v>464</v>
      </c>
      <c r="H973" t="s">
        <v>84</v>
      </c>
      <c r="I973">
        <v>1</v>
      </c>
      <c r="J973" s="9">
        <v>1</v>
      </c>
      <c r="K973">
        <f t="shared" si="320"/>
        <v>2</v>
      </c>
      <c r="L973" t="str">
        <f t="shared" si="319"/>
        <v>Draw</v>
      </c>
      <c r="M973">
        <f t="shared" si="321"/>
        <v>0</v>
      </c>
      <c r="N973">
        <f t="shared" si="322"/>
        <v>0</v>
      </c>
      <c r="O973" s="12" t="b">
        <f t="shared" si="323"/>
        <v>0</v>
      </c>
      <c r="P973" s="12" t="b">
        <f t="shared" si="324"/>
        <v>0</v>
      </c>
      <c r="Q973" s="12" t="str">
        <f t="shared" si="325"/>
        <v>Newcastle Draw</v>
      </c>
      <c r="R973" s="12" t="str">
        <f t="shared" si="326"/>
        <v>Watford Draw</v>
      </c>
      <c r="S973" s="12" t="b">
        <f t="shared" si="327"/>
        <v>0</v>
      </c>
      <c r="T973" s="12" t="b">
        <f t="shared" si="328"/>
        <v>0</v>
      </c>
    </row>
    <row r="974" spans="1:20">
      <c r="A974" s="22" t="s">
        <v>578</v>
      </c>
      <c r="B974" t="s">
        <v>285</v>
      </c>
      <c r="C974" s="2" t="s">
        <v>80</v>
      </c>
      <c r="D974" s="3">
        <v>44576.625</v>
      </c>
      <c r="E974" t="s">
        <v>465</v>
      </c>
      <c r="F974" t="s">
        <v>466</v>
      </c>
      <c r="G974" t="s">
        <v>34</v>
      </c>
      <c r="H974" t="s">
        <v>56</v>
      </c>
      <c r="I974">
        <v>2</v>
      </c>
      <c r="J974" s="9">
        <v>1</v>
      </c>
      <c r="K974">
        <f t="shared" si="320"/>
        <v>3</v>
      </c>
      <c r="L974" t="str">
        <f t="shared" si="319"/>
        <v>Home Win</v>
      </c>
      <c r="M974">
        <f t="shared" si="321"/>
        <v>1</v>
      </c>
      <c r="N974">
        <f t="shared" si="322"/>
        <v>0</v>
      </c>
      <c r="O974" s="12" t="str">
        <f t="shared" si="323"/>
        <v>Norwich Win</v>
      </c>
      <c r="P974" s="12" t="b">
        <f t="shared" si="324"/>
        <v>0</v>
      </c>
      <c r="Q974" s="12" t="b">
        <f t="shared" si="325"/>
        <v>0</v>
      </c>
      <c r="R974" s="12" t="b">
        <f t="shared" si="326"/>
        <v>0</v>
      </c>
      <c r="S974" s="12" t="b">
        <f t="shared" si="327"/>
        <v>0</v>
      </c>
      <c r="T974" s="12" t="str">
        <f t="shared" si="328"/>
        <v>Everton Lose</v>
      </c>
    </row>
    <row r="975" spans="1:20">
      <c r="A975" s="22" t="s">
        <v>578</v>
      </c>
      <c r="B975" t="s">
        <v>292</v>
      </c>
      <c r="C975" s="2" t="s">
        <v>80</v>
      </c>
      <c r="D975" s="3">
        <v>44576.625</v>
      </c>
      <c r="E975" t="s">
        <v>72</v>
      </c>
      <c r="F975" t="s">
        <v>39</v>
      </c>
      <c r="G975" t="s">
        <v>15</v>
      </c>
      <c r="H975" t="s">
        <v>91</v>
      </c>
      <c r="I975">
        <v>3</v>
      </c>
      <c r="J975" s="9">
        <v>1</v>
      </c>
      <c r="K975">
        <f t="shared" si="320"/>
        <v>4</v>
      </c>
      <c r="L975" t="str">
        <f t="shared" si="319"/>
        <v>Home Win</v>
      </c>
      <c r="M975">
        <f t="shared" si="321"/>
        <v>1</v>
      </c>
      <c r="N975">
        <f t="shared" si="322"/>
        <v>0</v>
      </c>
      <c r="O975" s="12" t="str">
        <f t="shared" si="323"/>
        <v>Wolves Win</v>
      </c>
      <c r="P975" s="12" t="b">
        <f t="shared" si="324"/>
        <v>0</v>
      </c>
      <c r="Q975" s="12" t="b">
        <f t="shared" si="325"/>
        <v>0</v>
      </c>
      <c r="R975" s="12" t="b">
        <f t="shared" si="326"/>
        <v>0</v>
      </c>
      <c r="S975" s="12" t="b">
        <f t="shared" si="327"/>
        <v>0</v>
      </c>
      <c r="T975" s="12" t="str">
        <f t="shared" si="328"/>
        <v>Southampton Lose</v>
      </c>
    </row>
    <row r="976" spans="1:20">
      <c r="A976" s="22" t="s">
        <v>578</v>
      </c>
      <c r="B976" t="s">
        <v>291</v>
      </c>
      <c r="C976" s="2" t="s">
        <v>80</v>
      </c>
      <c r="D976" s="3">
        <v>44576.729166666664</v>
      </c>
      <c r="E976" t="s">
        <v>69</v>
      </c>
      <c r="F976" t="s">
        <v>70</v>
      </c>
      <c r="G976" t="s">
        <v>53</v>
      </c>
      <c r="H976" t="s">
        <v>106</v>
      </c>
      <c r="I976">
        <v>2</v>
      </c>
      <c r="J976" s="9">
        <v>2</v>
      </c>
      <c r="K976">
        <f t="shared" si="320"/>
        <v>4</v>
      </c>
      <c r="L976" t="str">
        <f t="shared" si="319"/>
        <v>Draw</v>
      </c>
      <c r="M976">
        <f t="shared" si="321"/>
        <v>0</v>
      </c>
      <c r="N976">
        <f t="shared" si="322"/>
        <v>0</v>
      </c>
      <c r="O976" s="12" t="b">
        <f t="shared" si="323"/>
        <v>0</v>
      </c>
      <c r="P976" s="12" t="b">
        <f t="shared" si="324"/>
        <v>0</v>
      </c>
      <c r="Q976" s="12" t="str">
        <f t="shared" si="325"/>
        <v>Aston Villa Draw</v>
      </c>
      <c r="R976" s="12" t="str">
        <f t="shared" si="326"/>
        <v>Man Utd Draw</v>
      </c>
      <c r="S976" s="12" t="b">
        <f t="shared" si="327"/>
        <v>0</v>
      </c>
      <c r="T976" s="12" t="b">
        <f t="shared" si="328"/>
        <v>0</v>
      </c>
    </row>
    <row r="977" spans="1:20">
      <c r="A977" s="22" t="s">
        <v>578</v>
      </c>
      <c r="B977" t="s">
        <v>290</v>
      </c>
      <c r="C977" s="2" t="s">
        <v>80</v>
      </c>
      <c r="D977" s="3">
        <v>44577.583333333336</v>
      </c>
      <c r="E977" t="s">
        <v>18</v>
      </c>
      <c r="F977" t="s">
        <v>19</v>
      </c>
      <c r="G977" t="s">
        <v>461</v>
      </c>
      <c r="H977" t="s">
        <v>158</v>
      </c>
      <c r="I977">
        <v>3</v>
      </c>
      <c r="J977" s="9">
        <v>0</v>
      </c>
      <c r="K977">
        <f t="shared" si="320"/>
        <v>3</v>
      </c>
      <c r="L977" t="str">
        <f t="shared" si="319"/>
        <v>Home Win</v>
      </c>
      <c r="M977">
        <f t="shared" si="321"/>
        <v>1</v>
      </c>
      <c r="N977">
        <f t="shared" si="322"/>
        <v>0</v>
      </c>
      <c r="O977" s="12" t="str">
        <f t="shared" si="323"/>
        <v>Liverpool Win</v>
      </c>
      <c r="P977" s="12" t="b">
        <f t="shared" si="324"/>
        <v>0</v>
      </c>
      <c r="Q977" s="12" t="b">
        <f t="shared" si="325"/>
        <v>0</v>
      </c>
      <c r="R977" s="12" t="b">
        <f t="shared" si="326"/>
        <v>0</v>
      </c>
      <c r="S977" s="12" t="b">
        <f t="shared" si="327"/>
        <v>0</v>
      </c>
      <c r="T977" s="12" t="str">
        <f t="shared" si="328"/>
        <v>Brentford Lose</v>
      </c>
    </row>
    <row r="978" spans="1:20">
      <c r="A978" s="22" t="s">
        <v>578</v>
      </c>
      <c r="B978" t="s">
        <v>293</v>
      </c>
      <c r="C978" s="2" t="s">
        <v>80</v>
      </c>
      <c r="D978" s="3">
        <v>44577.583333333336</v>
      </c>
      <c r="E978" t="s">
        <v>23</v>
      </c>
      <c r="F978" t="s">
        <v>24</v>
      </c>
      <c r="G978" t="s">
        <v>20</v>
      </c>
      <c r="H978" t="s">
        <v>75</v>
      </c>
      <c r="I978">
        <v>2</v>
      </c>
      <c r="J978" s="9">
        <v>3</v>
      </c>
      <c r="K978">
        <f t="shared" si="320"/>
        <v>5</v>
      </c>
      <c r="L978" t="str">
        <f t="shared" si="319"/>
        <v>Away Win</v>
      </c>
      <c r="M978">
        <f t="shared" si="321"/>
        <v>0</v>
      </c>
      <c r="N978">
        <f t="shared" si="322"/>
        <v>1</v>
      </c>
      <c r="O978" s="12" t="b">
        <f t="shared" si="323"/>
        <v>0</v>
      </c>
      <c r="P978" s="12" t="str">
        <f t="shared" si="324"/>
        <v>West Ham Lose</v>
      </c>
      <c r="Q978" s="12" t="b">
        <f t="shared" si="325"/>
        <v>0</v>
      </c>
      <c r="R978" s="12" t="b">
        <f t="shared" si="326"/>
        <v>0</v>
      </c>
      <c r="S978" s="12" t="str">
        <f t="shared" si="327"/>
        <v>Leeds Win</v>
      </c>
      <c r="T978" s="12" t="b">
        <f t="shared" si="328"/>
        <v>0</v>
      </c>
    </row>
    <row r="979" spans="1:20">
      <c r="A979" s="22" t="s">
        <v>578</v>
      </c>
      <c r="B979" t="s">
        <v>289</v>
      </c>
      <c r="C979" s="2" t="s">
        <v>80</v>
      </c>
      <c r="D979" s="3">
        <v>44621.822916666664</v>
      </c>
      <c r="E979" t="s">
        <v>81</v>
      </c>
      <c r="F979" t="s">
        <v>66</v>
      </c>
      <c r="G979" t="s">
        <v>30</v>
      </c>
      <c r="H979" t="s">
        <v>26</v>
      </c>
      <c r="I979">
        <v>0</v>
      </c>
      <c r="J979" s="9">
        <v>2</v>
      </c>
      <c r="K979">
        <f t="shared" si="320"/>
        <v>2</v>
      </c>
      <c r="L979" t="str">
        <f t="shared" si="319"/>
        <v>Away Win</v>
      </c>
      <c r="M979">
        <f t="shared" si="321"/>
        <v>0</v>
      </c>
      <c r="N979">
        <f t="shared" si="322"/>
        <v>1</v>
      </c>
      <c r="O979" s="12" t="b">
        <f t="shared" si="323"/>
        <v>0</v>
      </c>
      <c r="P979" s="12" t="str">
        <f t="shared" si="324"/>
        <v>Burnley Lose</v>
      </c>
      <c r="Q979" s="12" t="b">
        <f t="shared" si="325"/>
        <v>0</v>
      </c>
      <c r="R979" s="12" t="b">
        <f t="shared" si="326"/>
        <v>0</v>
      </c>
      <c r="S979" s="12" t="str">
        <f t="shared" si="327"/>
        <v>Leicester Win</v>
      </c>
      <c r="T979" s="12" t="b">
        <f t="shared" si="328"/>
        <v>0</v>
      </c>
    </row>
    <row r="980" spans="1:20">
      <c r="A980" s="22" t="s">
        <v>578</v>
      </c>
      <c r="B980" t="s">
        <v>287</v>
      </c>
      <c r="C980" s="2" t="s">
        <v>80</v>
      </c>
      <c r="D980" s="3">
        <v>44693.822916666664</v>
      </c>
      <c r="E980" t="s">
        <v>32</v>
      </c>
      <c r="F980" t="s">
        <v>33</v>
      </c>
      <c r="G980" t="s">
        <v>10</v>
      </c>
      <c r="H980" t="s">
        <v>158</v>
      </c>
      <c r="I980">
        <v>3</v>
      </c>
      <c r="J980" s="9">
        <v>0</v>
      </c>
      <c r="K980">
        <f t="shared" si="320"/>
        <v>3</v>
      </c>
      <c r="L980" t="str">
        <f t="shared" si="319"/>
        <v>Home Win</v>
      </c>
      <c r="M980">
        <f t="shared" si="321"/>
        <v>1</v>
      </c>
      <c r="N980">
        <f t="shared" si="322"/>
        <v>0</v>
      </c>
      <c r="O980" s="12" t="str">
        <f t="shared" si="323"/>
        <v>Spurs Win</v>
      </c>
      <c r="P980" s="12" t="b">
        <f t="shared" si="324"/>
        <v>0</v>
      </c>
      <c r="Q980" s="12" t="b">
        <f t="shared" si="325"/>
        <v>0</v>
      </c>
      <c r="R980" s="12" t="b">
        <f t="shared" si="326"/>
        <v>0</v>
      </c>
      <c r="S980" s="12" t="b">
        <f t="shared" si="327"/>
        <v>0</v>
      </c>
      <c r="T980" s="12" t="str">
        <f t="shared" si="328"/>
        <v>Arsenal Lose</v>
      </c>
    </row>
    <row r="981" spans="1:20">
      <c r="A981" s="22" t="s">
        <v>578</v>
      </c>
      <c r="B981" t="s">
        <v>300</v>
      </c>
      <c r="C981" s="2" t="s">
        <v>76</v>
      </c>
      <c r="D981" s="3">
        <v>44582.833333333336</v>
      </c>
      <c r="E981" t="s">
        <v>463</v>
      </c>
      <c r="F981" t="s">
        <v>464</v>
      </c>
      <c r="G981" t="s">
        <v>466</v>
      </c>
      <c r="H981" t="s">
        <v>11</v>
      </c>
      <c r="I981">
        <v>0</v>
      </c>
      <c r="J981" s="9">
        <v>3</v>
      </c>
      <c r="K981">
        <f t="shared" si="320"/>
        <v>3</v>
      </c>
      <c r="L981" t="str">
        <f t="shared" si="319"/>
        <v>Away Win</v>
      </c>
      <c r="M981">
        <f t="shared" si="321"/>
        <v>0</v>
      </c>
      <c r="N981">
        <f t="shared" si="322"/>
        <v>1</v>
      </c>
      <c r="O981" s="12" t="b">
        <f t="shared" si="323"/>
        <v>0</v>
      </c>
      <c r="P981" s="12" t="str">
        <f t="shared" si="324"/>
        <v>Watford Lose</v>
      </c>
      <c r="Q981" s="12" t="b">
        <f t="shared" si="325"/>
        <v>0</v>
      </c>
      <c r="R981" s="12" t="b">
        <f t="shared" si="326"/>
        <v>0</v>
      </c>
      <c r="S981" s="12" t="str">
        <f t="shared" si="327"/>
        <v>Norwich Win</v>
      </c>
      <c r="T981" s="12" t="b">
        <f t="shared" si="328"/>
        <v>0</v>
      </c>
    </row>
    <row r="982" spans="1:20">
      <c r="A982" s="22" t="s">
        <v>578</v>
      </c>
      <c r="B982" t="s">
        <v>301</v>
      </c>
      <c r="C982" s="2" t="s">
        <v>76</v>
      </c>
      <c r="D982" s="3">
        <v>44583.520833333336</v>
      </c>
      <c r="E982" t="s">
        <v>47</v>
      </c>
      <c r="F982" t="s">
        <v>34</v>
      </c>
      <c r="G982" t="s">
        <v>70</v>
      </c>
      <c r="H982" t="s">
        <v>35</v>
      </c>
      <c r="I982">
        <v>0</v>
      </c>
      <c r="J982" s="9">
        <v>1</v>
      </c>
      <c r="K982">
        <f t="shared" si="320"/>
        <v>1</v>
      </c>
      <c r="L982" t="str">
        <f t="shared" si="319"/>
        <v>Away Win</v>
      </c>
      <c r="M982">
        <f t="shared" si="321"/>
        <v>0</v>
      </c>
      <c r="N982">
        <f t="shared" si="322"/>
        <v>1</v>
      </c>
      <c r="O982" s="12" t="b">
        <f t="shared" si="323"/>
        <v>0</v>
      </c>
      <c r="P982" s="12" t="str">
        <f t="shared" si="324"/>
        <v>Everton Lose</v>
      </c>
      <c r="Q982" s="12" t="b">
        <f t="shared" si="325"/>
        <v>0</v>
      </c>
      <c r="R982" s="12" t="b">
        <f t="shared" si="326"/>
        <v>0</v>
      </c>
      <c r="S982" s="12" t="str">
        <f t="shared" si="327"/>
        <v>Aston Villa Win</v>
      </c>
      <c r="T982" s="12" t="b">
        <f t="shared" si="328"/>
        <v>0</v>
      </c>
    </row>
    <row r="983" spans="1:20">
      <c r="A983" s="22" t="s">
        <v>578</v>
      </c>
      <c r="B983" t="s">
        <v>295</v>
      </c>
      <c r="C983" s="2" t="s">
        <v>76</v>
      </c>
      <c r="D983" s="3">
        <v>44583.625</v>
      </c>
      <c r="E983" t="s">
        <v>460</v>
      </c>
      <c r="F983" t="s">
        <v>461</v>
      </c>
      <c r="G983" t="s">
        <v>39</v>
      </c>
      <c r="H983" t="s">
        <v>77</v>
      </c>
      <c r="I983">
        <v>1</v>
      </c>
      <c r="J983" s="9">
        <v>2</v>
      </c>
      <c r="K983">
        <f t="shared" si="320"/>
        <v>3</v>
      </c>
      <c r="L983" t="str">
        <f t="shared" si="319"/>
        <v>Away Win</v>
      </c>
      <c r="M983">
        <f t="shared" si="321"/>
        <v>0</v>
      </c>
      <c r="N983">
        <f t="shared" si="322"/>
        <v>1</v>
      </c>
      <c r="O983" s="12" t="b">
        <f t="shared" si="323"/>
        <v>0</v>
      </c>
      <c r="P983" s="12" t="str">
        <f t="shared" si="324"/>
        <v>Brentford Lose</v>
      </c>
      <c r="Q983" s="12" t="b">
        <f t="shared" si="325"/>
        <v>0</v>
      </c>
      <c r="R983" s="12" t="b">
        <f t="shared" si="326"/>
        <v>0</v>
      </c>
      <c r="S983" s="12" t="str">
        <f t="shared" si="327"/>
        <v>Wolves Win</v>
      </c>
      <c r="T983" s="12" t="b">
        <f t="shared" si="328"/>
        <v>0</v>
      </c>
    </row>
    <row r="984" spans="1:20">
      <c r="A984" s="22" t="s">
        <v>578</v>
      </c>
      <c r="B984" t="s">
        <v>298</v>
      </c>
      <c r="C984" s="2" t="s">
        <v>76</v>
      </c>
      <c r="D984" s="3">
        <v>44583.625</v>
      </c>
      <c r="E984" t="s">
        <v>50</v>
      </c>
      <c r="F984" t="s">
        <v>20</v>
      </c>
      <c r="G984" t="s">
        <v>25</v>
      </c>
      <c r="H984" t="s">
        <v>35</v>
      </c>
      <c r="I984">
        <v>0</v>
      </c>
      <c r="J984" s="9">
        <v>1</v>
      </c>
      <c r="K984">
        <f t="shared" si="320"/>
        <v>1</v>
      </c>
      <c r="L984" t="str">
        <f t="shared" si="319"/>
        <v>Away Win</v>
      </c>
      <c r="M984">
        <f t="shared" si="321"/>
        <v>0</v>
      </c>
      <c r="N984">
        <f t="shared" si="322"/>
        <v>1</v>
      </c>
      <c r="O984" s="12" t="b">
        <f t="shared" si="323"/>
        <v>0</v>
      </c>
      <c r="P984" s="12" t="str">
        <f t="shared" si="324"/>
        <v>Leeds Lose</v>
      </c>
      <c r="Q984" s="12" t="b">
        <f t="shared" si="325"/>
        <v>0</v>
      </c>
      <c r="R984" s="12" t="b">
        <f t="shared" si="326"/>
        <v>0</v>
      </c>
      <c r="S984" s="12" t="str">
        <f t="shared" si="327"/>
        <v>Newcastle Win</v>
      </c>
      <c r="T984" s="12" t="b">
        <f t="shared" si="328"/>
        <v>0</v>
      </c>
    </row>
    <row r="985" spans="1:20">
      <c r="A985" s="22" t="s">
        <v>578</v>
      </c>
      <c r="B985" t="s">
        <v>302</v>
      </c>
      <c r="C985" s="2" t="s">
        <v>76</v>
      </c>
      <c r="D985" s="3">
        <v>44583.625</v>
      </c>
      <c r="E985" t="s">
        <v>52</v>
      </c>
      <c r="F985" t="s">
        <v>53</v>
      </c>
      <c r="G985" t="s">
        <v>24</v>
      </c>
      <c r="H985" t="s">
        <v>16</v>
      </c>
      <c r="I985">
        <v>1</v>
      </c>
      <c r="J985" s="9">
        <v>0</v>
      </c>
      <c r="K985">
        <f t="shared" si="320"/>
        <v>1</v>
      </c>
      <c r="L985" t="str">
        <f t="shared" si="319"/>
        <v>Home Win</v>
      </c>
      <c r="M985">
        <f t="shared" si="321"/>
        <v>1</v>
      </c>
      <c r="N985">
        <f t="shared" si="322"/>
        <v>0</v>
      </c>
      <c r="O985" s="12" t="str">
        <f t="shared" si="323"/>
        <v>Man Utd Win</v>
      </c>
      <c r="P985" s="12" t="b">
        <f t="shared" si="324"/>
        <v>0</v>
      </c>
      <c r="Q985" s="12" t="b">
        <f t="shared" si="325"/>
        <v>0</v>
      </c>
      <c r="R985" s="12" t="b">
        <f t="shared" si="326"/>
        <v>0</v>
      </c>
      <c r="S985" s="12" t="b">
        <f t="shared" si="327"/>
        <v>0</v>
      </c>
      <c r="T985" s="12" t="str">
        <f t="shared" si="328"/>
        <v>West Ham Lose</v>
      </c>
    </row>
    <row r="986" spans="1:20">
      <c r="A986" s="22" t="s">
        <v>578</v>
      </c>
      <c r="B986" t="s">
        <v>299</v>
      </c>
      <c r="C986" s="2" t="s">
        <v>76</v>
      </c>
      <c r="D986" s="3">
        <v>44583.729166666664</v>
      </c>
      <c r="E986" t="s">
        <v>58</v>
      </c>
      <c r="F986" t="s">
        <v>15</v>
      </c>
      <c r="G986" t="s">
        <v>73</v>
      </c>
      <c r="H986" t="s">
        <v>84</v>
      </c>
      <c r="I986">
        <v>1</v>
      </c>
      <c r="J986" s="9">
        <v>1</v>
      </c>
      <c r="K986">
        <f t="shared" si="320"/>
        <v>2</v>
      </c>
      <c r="L986" t="str">
        <f t="shared" si="319"/>
        <v>Draw</v>
      </c>
      <c r="M986">
        <f t="shared" si="321"/>
        <v>0</v>
      </c>
      <c r="N986">
        <f t="shared" si="322"/>
        <v>0</v>
      </c>
      <c r="O986" s="12" t="b">
        <f t="shared" si="323"/>
        <v>0</v>
      </c>
      <c r="P986" s="12" t="b">
        <f t="shared" si="324"/>
        <v>0</v>
      </c>
      <c r="Q986" s="12" t="str">
        <f t="shared" si="325"/>
        <v>Southampton Draw</v>
      </c>
      <c r="R986" s="12" t="str">
        <f t="shared" si="326"/>
        <v>Man City Draw</v>
      </c>
      <c r="S986" s="12" t="b">
        <f t="shared" si="327"/>
        <v>0</v>
      </c>
      <c r="T986" s="12" t="b">
        <f t="shared" si="328"/>
        <v>0</v>
      </c>
    </row>
    <row r="987" spans="1:20">
      <c r="A987" s="22" t="s">
        <v>578</v>
      </c>
      <c r="B987" t="s">
        <v>294</v>
      </c>
      <c r="C987" s="2" t="s">
        <v>76</v>
      </c>
      <c r="D987" s="3">
        <v>44584.583333333336</v>
      </c>
      <c r="E987" t="s">
        <v>55</v>
      </c>
      <c r="F987" t="s">
        <v>10</v>
      </c>
      <c r="G987" t="s">
        <v>66</v>
      </c>
      <c r="H987" t="s">
        <v>116</v>
      </c>
      <c r="I987">
        <v>0</v>
      </c>
      <c r="J987" s="9">
        <v>0</v>
      </c>
      <c r="K987">
        <f t="shared" si="320"/>
        <v>0</v>
      </c>
      <c r="L987" t="str">
        <f t="shared" si="319"/>
        <v>Draw</v>
      </c>
      <c r="M987">
        <f t="shared" si="321"/>
        <v>0</v>
      </c>
      <c r="N987">
        <f t="shared" si="322"/>
        <v>0</v>
      </c>
      <c r="O987" s="12" t="b">
        <f t="shared" si="323"/>
        <v>0</v>
      </c>
      <c r="P987" s="12" t="b">
        <f t="shared" si="324"/>
        <v>0</v>
      </c>
      <c r="Q987" s="12" t="str">
        <f t="shared" si="325"/>
        <v>Arsenal Draw</v>
      </c>
      <c r="R987" s="12" t="str">
        <f t="shared" si="326"/>
        <v>Burnley Draw</v>
      </c>
      <c r="S987" s="12" t="b">
        <f t="shared" si="327"/>
        <v>0</v>
      </c>
      <c r="T987" s="12" t="b">
        <f t="shared" si="328"/>
        <v>0</v>
      </c>
    </row>
    <row r="988" spans="1:20">
      <c r="A988" s="22" t="s">
        <v>578</v>
      </c>
      <c r="B988" t="s">
        <v>303</v>
      </c>
      <c r="C988" s="2" t="s">
        <v>76</v>
      </c>
      <c r="D988" s="3">
        <v>44584.583333333336</v>
      </c>
      <c r="E988" t="s">
        <v>13</v>
      </c>
      <c r="F988" t="s">
        <v>14</v>
      </c>
      <c r="G988" t="s">
        <v>19</v>
      </c>
      <c r="H988" t="s">
        <v>44</v>
      </c>
      <c r="I988">
        <v>1</v>
      </c>
      <c r="J988" s="9">
        <v>3</v>
      </c>
      <c r="K988">
        <f t="shared" si="320"/>
        <v>4</v>
      </c>
      <c r="L988" t="str">
        <f t="shared" si="319"/>
        <v>Away Win</v>
      </c>
      <c r="M988">
        <f t="shared" si="321"/>
        <v>0</v>
      </c>
      <c r="N988">
        <f t="shared" si="322"/>
        <v>1</v>
      </c>
      <c r="O988" s="12" t="b">
        <f t="shared" si="323"/>
        <v>0</v>
      </c>
      <c r="P988" s="12" t="str">
        <f t="shared" si="324"/>
        <v>Crystal Palace Lose</v>
      </c>
      <c r="Q988" s="12" t="b">
        <f t="shared" si="325"/>
        <v>0</v>
      </c>
      <c r="R988" s="12" t="b">
        <f t="shared" si="326"/>
        <v>0</v>
      </c>
      <c r="S988" s="12" t="str">
        <f t="shared" si="327"/>
        <v>Liverpool Win</v>
      </c>
      <c r="T988" s="12" t="b">
        <f t="shared" si="328"/>
        <v>0</v>
      </c>
    </row>
    <row r="989" spans="1:20">
      <c r="A989" s="22" t="s">
        <v>578</v>
      </c>
      <c r="B989" t="s">
        <v>296</v>
      </c>
      <c r="C989" s="2" t="s">
        <v>76</v>
      </c>
      <c r="D989" s="3">
        <v>44584.583333333336</v>
      </c>
      <c r="E989" t="s">
        <v>65</v>
      </c>
      <c r="F989" t="s">
        <v>30</v>
      </c>
      <c r="G989" t="s">
        <v>42</v>
      </c>
      <c r="H989" t="s">
        <v>84</v>
      </c>
      <c r="I989">
        <v>1</v>
      </c>
      <c r="J989" s="9">
        <v>1</v>
      </c>
      <c r="K989">
        <f t="shared" si="320"/>
        <v>2</v>
      </c>
      <c r="L989" t="str">
        <f t="shared" si="319"/>
        <v>Draw</v>
      </c>
      <c r="M989">
        <f t="shared" si="321"/>
        <v>0</v>
      </c>
      <c r="N989">
        <f t="shared" si="322"/>
        <v>0</v>
      </c>
      <c r="O989" s="12" t="b">
        <f t="shared" si="323"/>
        <v>0</v>
      </c>
      <c r="P989" s="12" t="b">
        <f t="shared" si="324"/>
        <v>0</v>
      </c>
      <c r="Q989" s="12" t="str">
        <f t="shared" si="325"/>
        <v>Leicester Draw</v>
      </c>
      <c r="R989" s="12" t="str">
        <f t="shared" si="326"/>
        <v>Brighton Draw</v>
      </c>
      <c r="S989" s="12" t="b">
        <f t="shared" si="327"/>
        <v>0</v>
      </c>
      <c r="T989" s="12" t="b">
        <f t="shared" si="328"/>
        <v>0</v>
      </c>
    </row>
    <row r="990" spans="1:20">
      <c r="A990" s="22" t="s">
        <v>578</v>
      </c>
      <c r="B990" t="s">
        <v>297</v>
      </c>
      <c r="C990" s="2" t="s">
        <v>76</v>
      </c>
      <c r="D990" s="3">
        <v>44584.6875</v>
      </c>
      <c r="E990" t="s">
        <v>63</v>
      </c>
      <c r="F990" t="s">
        <v>43</v>
      </c>
      <c r="G990" t="s">
        <v>33</v>
      </c>
      <c r="H990" t="s">
        <v>98</v>
      </c>
      <c r="I990">
        <v>2</v>
      </c>
      <c r="J990" s="9">
        <v>0</v>
      </c>
      <c r="K990">
        <f t="shared" si="320"/>
        <v>2</v>
      </c>
      <c r="L990" t="str">
        <f t="shared" si="319"/>
        <v>Home Win</v>
      </c>
      <c r="M990">
        <f t="shared" si="321"/>
        <v>1</v>
      </c>
      <c r="N990">
        <f t="shared" si="322"/>
        <v>0</v>
      </c>
      <c r="O990" s="12" t="str">
        <f t="shared" si="323"/>
        <v>Chelsea Win</v>
      </c>
      <c r="P990" s="12" t="b">
        <f t="shared" si="324"/>
        <v>0</v>
      </c>
      <c r="Q990" s="12" t="b">
        <f t="shared" si="325"/>
        <v>0</v>
      </c>
      <c r="R990" s="12" t="b">
        <f t="shared" si="326"/>
        <v>0</v>
      </c>
      <c r="S990" s="12" t="b">
        <f t="shared" si="327"/>
        <v>0</v>
      </c>
      <c r="T990" s="12" t="str">
        <f t="shared" si="328"/>
        <v>Spurs Lose</v>
      </c>
    </row>
    <row r="991" spans="1:20">
      <c r="A991" s="22" t="s">
        <v>578</v>
      </c>
      <c r="B991" t="s">
        <v>307</v>
      </c>
      <c r="C991" s="2" t="s">
        <v>89</v>
      </c>
      <c r="D991" s="3">
        <v>44579.833333333336</v>
      </c>
      <c r="E991" t="s">
        <v>41</v>
      </c>
      <c r="F991" t="s">
        <v>42</v>
      </c>
      <c r="G991" t="s">
        <v>43</v>
      </c>
      <c r="H991" t="s">
        <v>84</v>
      </c>
      <c r="I991">
        <v>1</v>
      </c>
      <c r="J991" s="9">
        <v>1</v>
      </c>
      <c r="K991">
        <f t="shared" si="320"/>
        <v>2</v>
      </c>
      <c r="L991" t="str">
        <f t="shared" si="319"/>
        <v>Draw</v>
      </c>
      <c r="M991">
        <f t="shared" si="321"/>
        <v>0</v>
      </c>
      <c r="N991">
        <f t="shared" si="322"/>
        <v>0</v>
      </c>
      <c r="O991" s="12" t="b">
        <f t="shared" si="323"/>
        <v>0</v>
      </c>
      <c r="P991" s="12" t="b">
        <f t="shared" si="324"/>
        <v>0</v>
      </c>
      <c r="Q991" s="12" t="str">
        <f t="shared" si="325"/>
        <v>Brighton Draw</v>
      </c>
      <c r="R991" s="12" t="str">
        <f t="shared" si="326"/>
        <v>Chelsea Draw</v>
      </c>
      <c r="S991" s="12" t="b">
        <f t="shared" si="327"/>
        <v>0</v>
      </c>
      <c r="T991" s="12" t="b">
        <f t="shared" si="328"/>
        <v>0</v>
      </c>
    </row>
    <row r="992" spans="1:20">
      <c r="A992" s="22" t="s">
        <v>578</v>
      </c>
      <c r="B992" t="s">
        <v>311</v>
      </c>
      <c r="C992" s="2" t="s">
        <v>89</v>
      </c>
      <c r="D992" s="3">
        <v>44600.822916666664</v>
      </c>
      <c r="E992" t="s">
        <v>23</v>
      </c>
      <c r="F992" t="s">
        <v>24</v>
      </c>
      <c r="G992" t="s">
        <v>464</v>
      </c>
      <c r="H992" t="s">
        <v>16</v>
      </c>
      <c r="I992">
        <v>1</v>
      </c>
      <c r="J992" s="9">
        <v>0</v>
      </c>
      <c r="K992">
        <f t="shared" si="320"/>
        <v>1</v>
      </c>
      <c r="L992" t="str">
        <f t="shared" si="319"/>
        <v>Home Win</v>
      </c>
      <c r="M992">
        <f t="shared" si="321"/>
        <v>1</v>
      </c>
      <c r="N992">
        <f t="shared" si="322"/>
        <v>0</v>
      </c>
      <c r="O992" s="12" t="str">
        <f t="shared" si="323"/>
        <v>West Ham Win</v>
      </c>
      <c r="P992" s="12" t="b">
        <f t="shared" si="324"/>
        <v>0</v>
      </c>
      <c r="Q992" s="12" t="b">
        <f t="shared" si="325"/>
        <v>0</v>
      </c>
      <c r="R992" s="12" t="b">
        <f t="shared" si="326"/>
        <v>0</v>
      </c>
      <c r="S992" s="12" t="b">
        <f t="shared" si="327"/>
        <v>0</v>
      </c>
      <c r="T992" s="12" t="str">
        <f t="shared" si="328"/>
        <v>Watford Lose</v>
      </c>
    </row>
    <row r="993" spans="1:20">
      <c r="A993" s="22" t="s">
        <v>578</v>
      </c>
      <c r="B993" t="s">
        <v>306</v>
      </c>
      <c r="C993" s="2" t="s">
        <v>89</v>
      </c>
      <c r="D993" s="3">
        <v>44600.822916666664</v>
      </c>
      <c r="E993" t="s">
        <v>61</v>
      </c>
      <c r="F993" t="s">
        <v>25</v>
      </c>
      <c r="G993" t="s">
        <v>34</v>
      </c>
      <c r="H993" t="s">
        <v>91</v>
      </c>
      <c r="I993">
        <v>3</v>
      </c>
      <c r="J993" s="9">
        <v>1</v>
      </c>
      <c r="K993">
        <f t="shared" si="320"/>
        <v>4</v>
      </c>
      <c r="L993" t="str">
        <f t="shared" si="319"/>
        <v>Home Win</v>
      </c>
      <c r="M993">
        <f t="shared" si="321"/>
        <v>1</v>
      </c>
      <c r="N993">
        <f t="shared" si="322"/>
        <v>0</v>
      </c>
      <c r="O993" s="12" t="str">
        <f t="shared" si="323"/>
        <v>Newcastle Win</v>
      </c>
      <c r="P993" s="12" t="b">
        <f t="shared" si="324"/>
        <v>0</v>
      </c>
      <c r="Q993" s="12" t="b">
        <f t="shared" si="325"/>
        <v>0</v>
      </c>
      <c r="R993" s="12" t="b">
        <f t="shared" si="326"/>
        <v>0</v>
      </c>
      <c r="S993" s="12" t="b">
        <f t="shared" si="327"/>
        <v>0</v>
      </c>
      <c r="T993" s="12" t="str">
        <f t="shared" si="328"/>
        <v>Everton Lose</v>
      </c>
    </row>
    <row r="994" spans="1:20">
      <c r="A994" s="22" t="s">
        <v>578</v>
      </c>
      <c r="B994" t="s">
        <v>313</v>
      </c>
      <c r="C994" s="2" t="s">
        <v>89</v>
      </c>
      <c r="D994" s="3">
        <v>44600.833333333336</v>
      </c>
      <c r="E994" t="s">
        <v>81</v>
      </c>
      <c r="F994" t="s">
        <v>66</v>
      </c>
      <c r="G994" t="s">
        <v>53</v>
      </c>
      <c r="H994" t="s">
        <v>84</v>
      </c>
      <c r="I994">
        <v>1</v>
      </c>
      <c r="J994" s="9">
        <v>1</v>
      </c>
      <c r="K994">
        <f t="shared" si="320"/>
        <v>2</v>
      </c>
      <c r="L994" t="str">
        <f t="shared" si="319"/>
        <v>Draw</v>
      </c>
      <c r="M994">
        <f t="shared" si="321"/>
        <v>0</v>
      </c>
      <c r="N994">
        <f t="shared" si="322"/>
        <v>0</v>
      </c>
      <c r="O994" s="12" t="b">
        <f t="shared" si="323"/>
        <v>0</v>
      </c>
      <c r="P994" s="12" t="b">
        <f t="shared" si="324"/>
        <v>0</v>
      </c>
      <c r="Q994" s="12" t="str">
        <f t="shared" si="325"/>
        <v>Burnley Draw</v>
      </c>
      <c r="R994" s="12" t="str">
        <f t="shared" si="326"/>
        <v>Man Utd Draw</v>
      </c>
      <c r="S994" s="12" t="b">
        <f t="shared" si="327"/>
        <v>0</v>
      </c>
      <c r="T994" s="12" t="b">
        <f t="shared" si="328"/>
        <v>0</v>
      </c>
    </row>
    <row r="995" spans="1:20">
      <c r="A995" s="22" t="s">
        <v>578</v>
      </c>
      <c r="B995" t="s">
        <v>305</v>
      </c>
      <c r="C995" s="2" t="s">
        <v>89</v>
      </c>
      <c r="D995" s="3">
        <v>44601.822916666664</v>
      </c>
      <c r="E995" t="s">
        <v>465</v>
      </c>
      <c r="F995" t="s">
        <v>466</v>
      </c>
      <c r="G995" t="s">
        <v>14</v>
      </c>
      <c r="H995" t="s">
        <v>84</v>
      </c>
      <c r="I995">
        <v>1</v>
      </c>
      <c r="J995" s="9">
        <v>1</v>
      </c>
      <c r="K995">
        <f t="shared" si="320"/>
        <v>2</v>
      </c>
      <c r="L995" t="str">
        <f t="shared" si="319"/>
        <v>Draw</v>
      </c>
      <c r="M995">
        <f t="shared" si="321"/>
        <v>0</v>
      </c>
      <c r="N995">
        <f t="shared" si="322"/>
        <v>0</v>
      </c>
      <c r="O995" s="12" t="b">
        <f t="shared" si="323"/>
        <v>0</v>
      </c>
      <c r="P995" s="12" t="b">
        <f t="shared" si="324"/>
        <v>0</v>
      </c>
      <c r="Q995" s="12" t="str">
        <f t="shared" si="325"/>
        <v>Norwich Draw</v>
      </c>
      <c r="R995" s="12" t="str">
        <f t="shared" si="326"/>
        <v>Crystal Palace Draw</v>
      </c>
      <c r="S995" s="12" t="b">
        <f t="shared" si="327"/>
        <v>0</v>
      </c>
      <c r="T995" s="12" t="b">
        <f t="shared" si="328"/>
        <v>0</v>
      </c>
    </row>
    <row r="996" spans="1:20">
      <c r="A996" s="22" t="s">
        <v>578</v>
      </c>
      <c r="B996" t="s">
        <v>308</v>
      </c>
      <c r="C996" s="2" t="s">
        <v>89</v>
      </c>
      <c r="D996" s="3">
        <v>44601.822916666664</v>
      </c>
      <c r="E996" t="s">
        <v>32</v>
      </c>
      <c r="F996" t="s">
        <v>33</v>
      </c>
      <c r="G996" t="s">
        <v>15</v>
      </c>
      <c r="H996" t="s">
        <v>75</v>
      </c>
      <c r="I996">
        <v>2</v>
      </c>
      <c r="J996" s="9">
        <v>3</v>
      </c>
      <c r="K996">
        <f t="shared" si="320"/>
        <v>5</v>
      </c>
      <c r="L996" t="str">
        <f t="shared" si="319"/>
        <v>Away Win</v>
      </c>
      <c r="M996">
        <f t="shared" si="321"/>
        <v>0</v>
      </c>
      <c r="N996">
        <f t="shared" si="322"/>
        <v>1</v>
      </c>
      <c r="O996" s="12" t="b">
        <f t="shared" si="323"/>
        <v>0</v>
      </c>
      <c r="P996" s="12" t="str">
        <f t="shared" si="324"/>
        <v>Spurs Lose</v>
      </c>
      <c r="Q996" s="12" t="b">
        <f t="shared" si="325"/>
        <v>0</v>
      </c>
      <c r="R996" s="12" t="b">
        <f t="shared" si="326"/>
        <v>0</v>
      </c>
      <c r="S996" s="12" t="str">
        <f t="shared" si="327"/>
        <v>Southampton Win</v>
      </c>
      <c r="T996" s="12" t="b">
        <f t="shared" si="328"/>
        <v>0</v>
      </c>
    </row>
    <row r="997" spans="1:20">
      <c r="A997" s="22" t="s">
        <v>578</v>
      </c>
      <c r="B997" t="s">
        <v>312</v>
      </c>
      <c r="C997" s="2" t="s">
        <v>89</v>
      </c>
      <c r="D997" s="3">
        <v>44601.822916666664</v>
      </c>
      <c r="E997" t="s">
        <v>86</v>
      </c>
      <c r="F997" t="s">
        <v>73</v>
      </c>
      <c r="G997" t="s">
        <v>461</v>
      </c>
      <c r="H997" t="s">
        <v>98</v>
      </c>
      <c r="I997">
        <v>2</v>
      </c>
      <c r="J997" s="9">
        <v>0</v>
      </c>
      <c r="K997">
        <f t="shared" si="320"/>
        <v>2</v>
      </c>
      <c r="L997" t="str">
        <f t="shared" si="319"/>
        <v>Home Win</v>
      </c>
      <c r="M997">
        <f t="shared" si="321"/>
        <v>1</v>
      </c>
      <c r="N997">
        <f t="shared" si="322"/>
        <v>0</v>
      </c>
      <c r="O997" s="12" t="str">
        <f t="shared" si="323"/>
        <v>Man City Win</v>
      </c>
      <c r="P997" s="12" t="b">
        <f t="shared" si="324"/>
        <v>0</v>
      </c>
      <c r="Q997" s="12" t="b">
        <f t="shared" si="325"/>
        <v>0</v>
      </c>
      <c r="R997" s="12" t="b">
        <f t="shared" si="326"/>
        <v>0</v>
      </c>
      <c r="S997" s="12" t="b">
        <f t="shared" si="327"/>
        <v>0</v>
      </c>
      <c r="T997" s="12" t="str">
        <f t="shared" si="328"/>
        <v>Brentford Lose</v>
      </c>
    </row>
    <row r="998" spans="1:20">
      <c r="A998" s="22" t="s">
        <v>578</v>
      </c>
      <c r="B998" t="s">
        <v>310</v>
      </c>
      <c r="C998" s="2" t="s">
        <v>89</v>
      </c>
      <c r="D998" s="3">
        <v>44601.833333333336</v>
      </c>
      <c r="E998" t="s">
        <v>69</v>
      </c>
      <c r="F998" t="s">
        <v>70</v>
      </c>
      <c r="G998" t="s">
        <v>20</v>
      </c>
      <c r="H998" t="s">
        <v>79</v>
      </c>
      <c r="I998">
        <v>3</v>
      </c>
      <c r="J998" s="9">
        <v>3</v>
      </c>
      <c r="K998">
        <f t="shared" si="320"/>
        <v>6</v>
      </c>
      <c r="L998" t="str">
        <f t="shared" si="319"/>
        <v>Draw</v>
      </c>
      <c r="M998">
        <f t="shared" si="321"/>
        <v>0</v>
      </c>
      <c r="N998">
        <f t="shared" si="322"/>
        <v>0</v>
      </c>
      <c r="O998" s="12" t="b">
        <f t="shared" si="323"/>
        <v>0</v>
      </c>
      <c r="P998" s="12" t="b">
        <f t="shared" si="324"/>
        <v>0</v>
      </c>
      <c r="Q998" s="12" t="str">
        <f t="shared" si="325"/>
        <v>Aston Villa Draw</v>
      </c>
      <c r="R998" s="12" t="str">
        <f t="shared" si="326"/>
        <v>Leeds Draw</v>
      </c>
      <c r="S998" s="12" t="b">
        <f t="shared" si="327"/>
        <v>0</v>
      </c>
      <c r="T998" s="12" t="b">
        <f t="shared" si="328"/>
        <v>0</v>
      </c>
    </row>
    <row r="999" spans="1:20">
      <c r="A999" s="22" t="s">
        <v>578</v>
      </c>
      <c r="B999" t="s">
        <v>304</v>
      </c>
      <c r="C999" s="2" t="s">
        <v>89</v>
      </c>
      <c r="D999" s="3">
        <v>44602.822916666664</v>
      </c>
      <c r="E999" t="s">
        <v>72</v>
      </c>
      <c r="F999" t="s">
        <v>39</v>
      </c>
      <c r="G999" t="s">
        <v>10</v>
      </c>
      <c r="H999" t="s">
        <v>35</v>
      </c>
      <c r="I999">
        <v>0</v>
      </c>
      <c r="J999" s="9">
        <v>1</v>
      </c>
      <c r="K999">
        <f t="shared" si="320"/>
        <v>1</v>
      </c>
      <c r="L999" t="str">
        <f t="shared" si="319"/>
        <v>Away Win</v>
      </c>
      <c r="M999">
        <f t="shared" si="321"/>
        <v>0</v>
      </c>
      <c r="N999">
        <f t="shared" si="322"/>
        <v>1</v>
      </c>
      <c r="O999" s="12" t="b">
        <f t="shared" si="323"/>
        <v>0</v>
      </c>
      <c r="P999" s="12" t="str">
        <f t="shared" si="324"/>
        <v>Wolves Lose</v>
      </c>
      <c r="Q999" s="12" t="b">
        <f t="shared" si="325"/>
        <v>0</v>
      </c>
      <c r="R999" s="12" t="b">
        <f t="shared" si="326"/>
        <v>0</v>
      </c>
      <c r="S999" s="12" t="str">
        <f t="shared" si="327"/>
        <v>Arsenal Win</v>
      </c>
      <c r="T999" s="12" t="b">
        <f t="shared" si="328"/>
        <v>0</v>
      </c>
    </row>
    <row r="1000" spans="1:20">
      <c r="A1000" s="22" t="s">
        <v>578</v>
      </c>
      <c r="B1000" t="s">
        <v>309</v>
      </c>
      <c r="C1000" s="2" t="s">
        <v>89</v>
      </c>
      <c r="D1000" s="3">
        <v>44602.822916666664</v>
      </c>
      <c r="E1000" t="s">
        <v>18</v>
      </c>
      <c r="F1000" t="s">
        <v>19</v>
      </c>
      <c r="G1000" t="s">
        <v>30</v>
      </c>
      <c r="H1000" t="s">
        <v>98</v>
      </c>
      <c r="I1000">
        <v>2</v>
      </c>
      <c r="J1000" s="9">
        <v>0</v>
      </c>
      <c r="K1000">
        <f t="shared" si="320"/>
        <v>2</v>
      </c>
      <c r="L1000" t="str">
        <f t="shared" si="319"/>
        <v>Home Win</v>
      </c>
      <c r="M1000">
        <f t="shared" si="321"/>
        <v>1</v>
      </c>
      <c r="N1000">
        <f t="shared" si="322"/>
        <v>0</v>
      </c>
      <c r="O1000" s="12" t="str">
        <f t="shared" si="323"/>
        <v>Liverpool Win</v>
      </c>
      <c r="P1000" s="12" t="b">
        <f t="shared" si="324"/>
        <v>0</v>
      </c>
      <c r="Q1000" s="12" t="b">
        <f t="shared" si="325"/>
        <v>0</v>
      </c>
      <c r="R1000" s="12" t="b">
        <f t="shared" si="326"/>
        <v>0</v>
      </c>
      <c r="S1000" s="12" t="b">
        <f t="shared" si="327"/>
        <v>0</v>
      </c>
      <c r="T1000" s="12" t="str">
        <f t="shared" si="328"/>
        <v>Leicester Lose</v>
      </c>
    </row>
    <row r="1001" spans="1:20">
      <c r="A1001" s="22" t="s">
        <v>578</v>
      </c>
      <c r="B1001" t="s">
        <v>319</v>
      </c>
      <c r="C1001" s="2" t="s">
        <v>90</v>
      </c>
      <c r="D1001" s="3">
        <v>44604.520833333336</v>
      </c>
      <c r="E1001" t="s">
        <v>52</v>
      </c>
      <c r="F1001" t="s">
        <v>53</v>
      </c>
      <c r="G1001" t="s">
        <v>15</v>
      </c>
      <c r="H1001" t="s">
        <v>84</v>
      </c>
      <c r="I1001">
        <v>1</v>
      </c>
      <c r="J1001" s="9">
        <v>1</v>
      </c>
      <c r="K1001">
        <f t="shared" si="320"/>
        <v>2</v>
      </c>
      <c r="L1001" t="str">
        <f t="shared" si="319"/>
        <v>Draw</v>
      </c>
      <c r="M1001">
        <f t="shared" si="321"/>
        <v>0</v>
      </c>
      <c r="N1001">
        <f t="shared" si="322"/>
        <v>0</v>
      </c>
      <c r="O1001" s="12" t="b">
        <f t="shared" si="323"/>
        <v>0</v>
      </c>
      <c r="P1001" s="12" t="b">
        <f t="shared" si="324"/>
        <v>0</v>
      </c>
      <c r="Q1001" s="12" t="str">
        <f t="shared" si="325"/>
        <v>Man Utd Draw</v>
      </c>
      <c r="R1001" s="12" t="str">
        <f t="shared" si="326"/>
        <v>Southampton Draw</v>
      </c>
      <c r="S1001" s="12" t="b">
        <f t="shared" si="327"/>
        <v>0</v>
      </c>
      <c r="T1001" s="12" t="b">
        <f t="shared" si="328"/>
        <v>0</v>
      </c>
    </row>
    <row r="1002" spans="1:20">
      <c r="A1002" s="22" t="s">
        <v>578</v>
      </c>
      <c r="B1002" t="s">
        <v>323</v>
      </c>
      <c r="C1002" s="2" t="s">
        <v>90</v>
      </c>
      <c r="D1002" s="3">
        <v>44604.625</v>
      </c>
      <c r="E1002" t="s">
        <v>460</v>
      </c>
      <c r="F1002" t="s">
        <v>461</v>
      </c>
      <c r="G1002" t="s">
        <v>14</v>
      </c>
      <c r="H1002" t="s">
        <v>116</v>
      </c>
      <c r="I1002">
        <v>0</v>
      </c>
      <c r="J1002" s="9">
        <v>0</v>
      </c>
      <c r="K1002">
        <f t="shared" si="320"/>
        <v>0</v>
      </c>
      <c r="L1002" t="str">
        <f t="shared" si="319"/>
        <v>Draw</v>
      </c>
      <c r="M1002">
        <f t="shared" si="321"/>
        <v>0</v>
      </c>
      <c r="N1002">
        <f t="shared" si="322"/>
        <v>0</v>
      </c>
      <c r="O1002" s="12" t="b">
        <f t="shared" si="323"/>
        <v>0</v>
      </c>
      <c r="P1002" s="12" t="b">
        <f t="shared" si="324"/>
        <v>0</v>
      </c>
      <c r="Q1002" s="12" t="str">
        <f t="shared" si="325"/>
        <v>Brentford Draw</v>
      </c>
      <c r="R1002" s="12" t="str">
        <f t="shared" si="326"/>
        <v>Crystal Palace Draw</v>
      </c>
      <c r="S1002" s="12" t="b">
        <f t="shared" si="327"/>
        <v>0</v>
      </c>
      <c r="T1002" s="12" t="b">
        <f t="shared" si="328"/>
        <v>0</v>
      </c>
    </row>
    <row r="1003" spans="1:20">
      <c r="A1003" s="22" t="s">
        <v>578</v>
      </c>
      <c r="B1003" t="s">
        <v>318</v>
      </c>
      <c r="C1003" s="2" t="s">
        <v>90</v>
      </c>
      <c r="D1003" s="3">
        <v>44604.625</v>
      </c>
      <c r="E1003" t="s">
        <v>47</v>
      </c>
      <c r="F1003" t="s">
        <v>34</v>
      </c>
      <c r="G1003" t="s">
        <v>20</v>
      </c>
      <c r="H1003" t="s">
        <v>158</v>
      </c>
      <c r="I1003">
        <v>3</v>
      </c>
      <c r="J1003" s="9">
        <v>0</v>
      </c>
      <c r="K1003">
        <f t="shared" si="320"/>
        <v>3</v>
      </c>
      <c r="L1003" t="str">
        <f t="shared" si="319"/>
        <v>Home Win</v>
      </c>
      <c r="M1003">
        <f t="shared" si="321"/>
        <v>1</v>
      </c>
      <c r="N1003">
        <f t="shared" si="322"/>
        <v>0</v>
      </c>
      <c r="O1003" s="12" t="str">
        <f t="shared" si="323"/>
        <v>Everton Win</v>
      </c>
      <c r="P1003" s="12" t="b">
        <f t="shared" si="324"/>
        <v>0</v>
      </c>
      <c r="Q1003" s="12" t="b">
        <f t="shared" si="325"/>
        <v>0</v>
      </c>
      <c r="R1003" s="12" t="b">
        <f t="shared" si="326"/>
        <v>0</v>
      </c>
      <c r="S1003" s="12" t="b">
        <f t="shared" si="327"/>
        <v>0</v>
      </c>
      <c r="T1003" s="12" t="str">
        <f t="shared" si="328"/>
        <v>Leeds Lose</v>
      </c>
    </row>
    <row r="1004" spans="1:20">
      <c r="A1004" s="22" t="s">
        <v>578</v>
      </c>
      <c r="B1004" t="s">
        <v>316</v>
      </c>
      <c r="C1004" s="2" t="s">
        <v>90</v>
      </c>
      <c r="D1004" s="3">
        <v>44604.625</v>
      </c>
      <c r="E1004" t="s">
        <v>463</v>
      </c>
      <c r="F1004" t="s">
        <v>464</v>
      </c>
      <c r="G1004" t="s">
        <v>42</v>
      </c>
      <c r="H1004" t="s">
        <v>26</v>
      </c>
      <c r="I1004">
        <v>0</v>
      </c>
      <c r="J1004" s="9">
        <v>2</v>
      </c>
      <c r="K1004">
        <f t="shared" si="320"/>
        <v>2</v>
      </c>
      <c r="L1004" t="str">
        <f t="shared" si="319"/>
        <v>Away Win</v>
      </c>
      <c r="M1004">
        <f t="shared" si="321"/>
        <v>0</v>
      </c>
      <c r="N1004">
        <f t="shared" si="322"/>
        <v>1</v>
      </c>
      <c r="O1004" s="12" t="b">
        <f t="shared" si="323"/>
        <v>0</v>
      </c>
      <c r="P1004" s="12" t="str">
        <f t="shared" si="324"/>
        <v>Watford Lose</v>
      </c>
      <c r="Q1004" s="12" t="b">
        <f t="shared" si="325"/>
        <v>0</v>
      </c>
      <c r="R1004" s="12" t="b">
        <f t="shared" si="326"/>
        <v>0</v>
      </c>
      <c r="S1004" s="12" t="str">
        <f t="shared" si="327"/>
        <v>Brighton Win</v>
      </c>
      <c r="T1004" s="12" t="b">
        <f t="shared" si="328"/>
        <v>0</v>
      </c>
    </row>
    <row r="1005" spans="1:20">
      <c r="A1005" s="22" t="s">
        <v>578</v>
      </c>
      <c r="B1005" t="s">
        <v>317</v>
      </c>
      <c r="C1005" s="2" t="s">
        <v>90</v>
      </c>
      <c r="D1005" s="3">
        <v>44604.729166666664</v>
      </c>
      <c r="E1005" t="s">
        <v>465</v>
      </c>
      <c r="F1005" t="s">
        <v>466</v>
      </c>
      <c r="G1005" t="s">
        <v>73</v>
      </c>
      <c r="H1005" t="s">
        <v>239</v>
      </c>
      <c r="I1005">
        <v>0</v>
      </c>
      <c r="J1005" s="9">
        <v>4</v>
      </c>
      <c r="K1005">
        <f t="shared" si="320"/>
        <v>4</v>
      </c>
      <c r="L1005" t="str">
        <f t="shared" si="319"/>
        <v>Away Win</v>
      </c>
      <c r="M1005">
        <f t="shared" si="321"/>
        <v>0</v>
      </c>
      <c r="N1005">
        <f t="shared" si="322"/>
        <v>1</v>
      </c>
      <c r="O1005" s="12" t="b">
        <f t="shared" si="323"/>
        <v>0</v>
      </c>
      <c r="P1005" s="12" t="str">
        <f t="shared" si="324"/>
        <v>Norwich Lose</v>
      </c>
      <c r="Q1005" s="12" t="b">
        <f t="shared" si="325"/>
        <v>0</v>
      </c>
      <c r="R1005" s="12" t="b">
        <f t="shared" si="326"/>
        <v>0</v>
      </c>
      <c r="S1005" s="12" t="str">
        <f t="shared" si="327"/>
        <v>Man City Win</v>
      </c>
      <c r="T1005" s="12" t="b">
        <f t="shared" si="328"/>
        <v>0</v>
      </c>
    </row>
    <row r="1006" spans="1:20">
      <c r="A1006" s="22" t="s">
        <v>578</v>
      </c>
      <c r="B1006" t="s">
        <v>322</v>
      </c>
      <c r="C1006" s="2" t="s">
        <v>90</v>
      </c>
      <c r="D1006" s="3">
        <v>44605.583333333336</v>
      </c>
      <c r="E1006" t="s">
        <v>81</v>
      </c>
      <c r="F1006" t="s">
        <v>66</v>
      </c>
      <c r="G1006" t="s">
        <v>19</v>
      </c>
      <c r="H1006" t="s">
        <v>35</v>
      </c>
      <c r="I1006">
        <v>0</v>
      </c>
      <c r="J1006" s="9">
        <v>1</v>
      </c>
      <c r="K1006">
        <f t="shared" si="320"/>
        <v>1</v>
      </c>
      <c r="L1006" t="str">
        <f t="shared" si="319"/>
        <v>Away Win</v>
      </c>
      <c r="M1006">
        <f t="shared" si="321"/>
        <v>0</v>
      </c>
      <c r="N1006">
        <f t="shared" si="322"/>
        <v>1</v>
      </c>
      <c r="O1006" s="12" t="b">
        <f t="shared" si="323"/>
        <v>0</v>
      </c>
      <c r="P1006" s="12" t="str">
        <f t="shared" si="324"/>
        <v>Burnley Lose</v>
      </c>
      <c r="Q1006" s="12" t="b">
        <f t="shared" si="325"/>
        <v>0</v>
      </c>
      <c r="R1006" s="12" t="b">
        <f t="shared" si="326"/>
        <v>0</v>
      </c>
      <c r="S1006" s="12" t="str">
        <f t="shared" si="327"/>
        <v>Liverpool Win</v>
      </c>
      <c r="T1006" s="12" t="b">
        <f t="shared" si="328"/>
        <v>0</v>
      </c>
    </row>
    <row r="1007" spans="1:20">
      <c r="A1007" s="22" t="s">
        <v>578</v>
      </c>
      <c r="B1007" t="s">
        <v>324</v>
      </c>
      <c r="C1007" s="2" t="s">
        <v>90</v>
      </c>
      <c r="D1007" s="3">
        <v>44605.583333333336</v>
      </c>
      <c r="E1007" t="s">
        <v>61</v>
      </c>
      <c r="F1007" t="s">
        <v>25</v>
      </c>
      <c r="G1007" t="s">
        <v>70</v>
      </c>
      <c r="H1007" t="s">
        <v>16</v>
      </c>
      <c r="I1007">
        <v>1</v>
      </c>
      <c r="J1007" s="9">
        <v>0</v>
      </c>
      <c r="K1007">
        <f t="shared" si="320"/>
        <v>1</v>
      </c>
      <c r="L1007" t="str">
        <f t="shared" si="319"/>
        <v>Home Win</v>
      </c>
      <c r="M1007">
        <f t="shared" si="321"/>
        <v>1</v>
      </c>
      <c r="N1007">
        <f t="shared" si="322"/>
        <v>0</v>
      </c>
      <c r="O1007" s="12" t="str">
        <f t="shared" si="323"/>
        <v>Newcastle Win</v>
      </c>
      <c r="P1007" s="12" t="b">
        <f t="shared" si="324"/>
        <v>0</v>
      </c>
      <c r="Q1007" s="12" t="b">
        <f t="shared" si="325"/>
        <v>0</v>
      </c>
      <c r="R1007" s="12" t="b">
        <f t="shared" si="326"/>
        <v>0</v>
      </c>
      <c r="S1007" s="12" t="b">
        <f t="shared" si="327"/>
        <v>0</v>
      </c>
      <c r="T1007" s="12" t="str">
        <f t="shared" si="328"/>
        <v>Aston Villa Lose</v>
      </c>
    </row>
    <row r="1008" spans="1:20">
      <c r="A1008" s="22" t="s">
        <v>578</v>
      </c>
      <c r="B1008" t="s">
        <v>321</v>
      </c>
      <c r="C1008" s="2" t="s">
        <v>90</v>
      </c>
      <c r="D1008" s="3">
        <v>44605.583333333336</v>
      </c>
      <c r="E1008" t="s">
        <v>32</v>
      </c>
      <c r="F1008" t="s">
        <v>33</v>
      </c>
      <c r="G1008" t="s">
        <v>39</v>
      </c>
      <c r="H1008" t="s">
        <v>26</v>
      </c>
      <c r="I1008">
        <v>0</v>
      </c>
      <c r="J1008" s="9">
        <v>2</v>
      </c>
      <c r="K1008">
        <f t="shared" si="320"/>
        <v>2</v>
      </c>
      <c r="L1008" t="str">
        <f t="shared" si="319"/>
        <v>Away Win</v>
      </c>
      <c r="M1008">
        <f t="shared" si="321"/>
        <v>0</v>
      </c>
      <c r="N1008">
        <f t="shared" si="322"/>
        <v>1</v>
      </c>
      <c r="O1008" s="12" t="b">
        <f t="shared" si="323"/>
        <v>0</v>
      </c>
      <c r="P1008" s="12" t="str">
        <f t="shared" si="324"/>
        <v>Spurs Lose</v>
      </c>
      <c r="Q1008" s="12" t="b">
        <f t="shared" si="325"/>
        <v>0</v>
      </c>
      <c r="R1008" s="12" t="b">
        <f t="shared" si="326"/>
        <v>0</v>
      </c>
      <c r="S1008" s="12" t="str">
        <f t="shared" si="327"/>
        <v>Wolves Win</v>
      </c>
      <c r="T1008" s="12" t="b">
        <f t="shared" si="328"/>
        <v>0</v>
      </c>
    </row>
    <row r="1009" spans="1:20">
      <c r="A1009" s="22" t="s">
        <v>578</v>
      </c>
      <c r="B1009" t="s">
        <v>320</v>
      </c>
      <c r="C1009" s="2" t="s">
        <v>90</v>
      </c>
      <c r="D1009" s="3">
        <v>44605.6875</v>
      </c>
      <c r="E1009" t="s">
        <v>65</v>
      </c>
      <c r="F1009" t="s">
        <v>30</v>
      </c>
      <c r="G1009" t="s">
        <v>24</v>
      </c>
      <c r="H1009" t="s">
        <v>106</v>
      </c>
      <c r="I1009">
        <v>2</v>
      </c>
      <c r="J1009" s="9">
        <v>2</v>
      </c>
      <c r="K1009">
        <f t="shared" si="320"/>
        <v>4</v>
      </c>
      <c r="L1009" t="str">
        <f t="shared" si="319"/>
        <v>Draw</v>
      </c>
      <c r="M1009">
        <f t="shared" si="321"/>
        <v>0</v>
      </c>
      <c r="N1009">
        <f t="shared" si="322"/>
        <v>0</v>
      </c>
      <c r="O1009" s="12" t="b">
        <f t="shared" si="323"/>
        <v>0</v>
      </c>
      <c r="P1009" s="12" t="b">
        <f t="shared" si="324"/>
        <v>0</v>
      </c>
      <c r="Q1009" s="12" t="str">
        <f t="shared" si="325"/>
        <v>Leicester Draw</v>
      </c>
      <c r="R1009" s="12" t="str">
        <f t="shared" si="326"/>
        <v>West Ham Draw</v>
      </c>
      <c r="S1009" s="12" t="b">
        <f t="shared" si="327"/>
        <v>0</v>
      </c>
      <c r="T1009" s="12" t="b">
        <f t="shared" si="328"/>
        <v>0</v>
      </c>
    </row>
    <row r="1010" spans="1:20">
      <c r="A1010" s="22" t="s">
        <v>578</v>
      </c>
      <c r="B1010" t="s">
        <v>325</v>
      </c>
      <c r="C1010" s="2" t="s">
        <v>90</v>
      </c>
      <c r="D1010" s="3">
        <v>44671.822916666664</v>
      </c>
      <c r="E1010" t="s">
        <v>63</v>
      </c>
      <c r="F1010" t="s">
        <v>43</v>
      </c>
      <c r="G1010" t="s">
        <v>10</v>
      </c>
      <c r="H1010" t="s">
        <v>417</v>
      </c>
      <c r="I1010">
        <v>2</v>
      </c>
      <c r="J1010" s="9">
        <v>4</v>
      </c>
      <c r="K1010">
        <f t="shared" si="320"/>
        <v>6</v>
      </c>
      <c r="L1010" t="str">
        <f t="shared" si="319"/>
        <v>Away Win</v>
      </c>
      <c r="M1010">
        <f t="shared" si="321"/>
        <v>0</v>
      </c>
      <c r="N1010">
        <f t="shared" si="322"/>
        <v>1</v>
      </c>
      <c r="O1010" s="12" t="b">
        <f t="shared" si="323"/>
        <v>0</v>
      </c>
      <c r="P1010" s="12" t="str">
        <f t="shared" si="324"/>
        <v>Chelsea Lose</v>
      </c>
      <c r="Q1010" s="12" t="b">
        <f t="shared" si="325"/>
        <v>0</v>
      </c>
      <c r="R1010" s="12" t="b">
        <f t="shared" si="326"/>
        <v>0</v>
      </c>
      <c r="S1010" s="12" t="str">
        <f t="shared" si="327"/>
        <v>Arsenal Win</v>
      </c>
      <c r="T1010" s="12" t="b">
        <f t="shared" si="328"/>
        <v>0</v>
      </c>
    </row>
    <row r="1011" spans="1:20">
      <c r="A1011" s="22" t="s">
        <v>578</v>
      </c>
      <c r="B1011" t="s">
        <v>333</v>
      </c>
      <c r="C1011" s="2" t="s">
        <v>85</v>
      </c>
      <c r="D1011" s="3">
        <v>44611.520833333336</v>
      </c>
      <c r="E1011" t="s">
        <v>23</v>
      </c>
      <c r="F1011" t="s">
        <v>24</v>
      </c>
      <c r="G1011" t="s">
        <v>25</v>
      </c>
      <c r="H1011" t="s">
        <v>84</v>
      </c>
      <c r="I1011">
        <v>1</v>
      </c>
      <c r="J1011" s="9">
        <v>1</v>
      </c>
      <c r="K1011">
        <f t="shared" si="320"/>
        <v>2</v>
      </c>
      <c r="L1011" t="str">
        <f t="shared" si="319"/>
        <v>Draw</v>
      </c>
      <c r="M1011">
        <f t="shared" si="321"/>
        <v>0</v>
      </c>
      <c r="N1011">
        <f t="shared" si="322"/>
        <v>0</v>
      </c>
      <c r="O1011" s="12" t="b">
        <f t="shared" si="323"/>
        <v>0</v>
      </c>
      <c r="P1011" s="12" t="b">
        <f t="shared" si="324"/>
        <v>0</v>
      </c>
      <c r="Q1011" s="12" t="str">
        <f t="shared" si="325"/>
        <v>West Ham Draw</v>
      </c>
      <c r="R1011" s="12" t="str">
        <f t="shared" si="326"/>
        <v>Newcastle Draw</v>
      </c>
      <c r="S1011" s="12" t="b">
        <f t="shared" si="327"/>
        <v>0</v>
      </c>
      <c r="T1011" s="12" t="b">
        <f t="shared" si="328"/>
        <v>0</v>
      </c>
    </row>
    <row r="1012" spans="1:20">
      <c r="A1012" s="22" t="s">
        <v>578</v>
      </c>
      <c r="B1012" t="s">
        <v>334</v>
      </c>
      <c r="C1012" s="2" t="s">
        <v>85</v>
      </c>
      <c r="D1012" s="3">
        <v>44611.625</v>
      </c>
      <c r="E1012" t="s">
        <v>55</v>
      </c>
      <c r="F1012" t="s">
        <v>10</v>
      </c>
      <c r="G1012" t="s">
        <v>461</v>
      </c>
      <c r="H1012" t="s">
        <v>56</v>
      </c>
      <c r="I1012">
        <v>2</v>
      </c>
      <c r="J1012" s="9">
        <v>1</v>
      </c>
      <c r="K1012">
        <f t="shared" si="320"/>
        <v>3</v>
      </c>
      <c r="L1012" t="str">
        <f t="shared" si="319"/>
        <v>Home Win</v>
      </c>
      <c r="M1012">
        <f t="shared" si="321"/>
        <v>1</v>
      </c>
      <c r="N1012">
        <f t="shared" si="322"/>
        <v>0</v>
      </c>
      <c r="O1012" s="12" t="str">
        <f t="shared" si="323"/>
        <v>Arsenal Win</v>
      </c>
      <c r="P1012" s="12" t="b">
        <f t="shared" si="324"/>
        <v>0</v>
      </c>
      <c r="Q1012" s="12" t="b">
        <f t="shared" si="325"/>
        <v>0</v>
      </c>
      <c r="R1012" s="12" t="b">
        <f t="shared" si="326"/>
        <v>0</v>
      </c>
      <c r="S1012" s="12" t="b">
        <f t="shared" si="327"/>
        <v>0</v>
      </c>
      <c r="T1012" s="12" t="str">
        <f t="shared" si="328"/>
        <v>Brentford Lose</v>
      </c>
    </row>
    <row r="1013" spans="1:20">
      <c r="A1013" s="22" t="s">
        <v>578</v>
      </c>
      <c r="B1013" t="s">
        <v>331</v>
      </c>
      <c r="C1013" s="2" t="s">
        <v>85</v>
      </c>
      <c r="D1013" s="3">
        <v>44611.625</v>
      </c>
      <c r="E1013" t="s">
        <v>69</v>
      </c>
      <c r="F1013" t="s">
        <v>70</v>
      </c>
      <c r="G1013" t="s">
        <v>464</v>
      </c>
      <c r="H1013" t="s">
        <v>35</v>
      </c>
      <c r="I1013">
        <v>0</v>
      </c>
      <c r="J1013" s="9">
        <v>1</v>
      </c>
      <c r="K1013">
        <f t="shared" si="320"/>
        <v>1</v>
      </c>
      <c r="L1013" t="str">
        <f t="shared" si="319"/>
        <v>Away Win</v>
      </c>
      <c r="M1013">
        <f t="shared" si="321"/>
        <v>0</v>
      </c>
      <c r="N1013">
        <f t="shared" si="322"/>
        <v>1</v>
      </c>
      <c r="O1013" s="12" t="b">
        <f t="shared" si="323"/>
        <v>0</v>
      </c>
      <c r="P1013" s="12" t="str">
        <f t="shared" si="324"/>
        <v>Aston Villa Lose</v>
      </c>
      <c r="Q1013" s="12" t="b">
        <f t="shared" si="325"/>
        <v>0</v>
      </c>
      <c r="R1013" s="12" t="b">
        <f t="shared" si="326"/>
        <v>0</v>
      </c>
      <c r="S1013" s="12" t="str">
        <f t="shared" si="327"/>
        <v>Watford Win</v>
      </c>
      <c r="T1013" s="12" t="b">
        <f t="shared" si="328"/>
        <v>0</v>
      </c>
    </row>
    <row r="1014" spans="1:20">
      <c r="A1014" s="22" t="s">
        <v>578</v>
      </c>
      <c r="B1014" t="s">
        <v>336</v>
      </c>
      <c r="C1014" s="2" t="s">
        <v>85</v>
      </c>
      <c r="D1014" s="3">
        <v>44611.625</v>
      </c>
      <c r="E1014" t="s">
        <v>41</v>
      </c>
      <c r="F1014" t="s">
        <v>42</v>
      </c>
      <c r="G1014" t="s">
        <v>66</v>
      </c>
      <c r="H1014" t="s">
        <v>11</v>
      </c>
      <c r="I1014">
        <v>0</v>
      </c>
      <c r="J1014" s="9">
        <v>3</v>
      </c>
      <c r="K1014">
        <f t="shared" si="320"/>
        <v>3</v>
      </c>
      <c r="L1014" t="str">
        <f t="shared" si="319"/>
        <v>Away Win</v>
      </c>
      <c r="M1014">
        <f t="shared" si="321"/>
        <v>0</v>
      </c>
      <c r="N1014">
        <f t="shared" si="322"/>
        <v>1</v>
      </c>
      <c r="O1014" s="12" t="b">
        <f t="shared" si="323"/>
        <v>0</v>
      </c>
      <c r="P1014" s="12" t="str">
        <f t="shared" si="324"/>
        <v>Brighton Lose</v>
      </c>
      <c r="Q1014" s="12" t="b">
        <f t="shared" si="325"/>
        <v>0</v>
      </c>
      <c r="R1014" s="12" t="b">
        <f t="shared" si="326"/>
        <v>0</v>
      </c>
      <c r="S1014" s="12" t="str">
        <f t="shared" si="327"/>
        <v>Burnley Win</v>
      </c>
      <c r="T1014" s="12" t="b">
        <f t="shared" si="328"/>
        <v>0</v>
      </c>
    </row>
    <row r="1015" spans="1:20">
      <c r="A1015" s="22" t="s">
        <v>578</v>
      </c>
      <c r="B1015" t="s">
        <v>329</v>
      </c>
      <c r="C1015" s="2" t="s">
        <v>85</v>
      </c>
      <c r="D1015" s="3">
        <v>44611.625</v>
      </c>
      <c r="E1015" t="s">
        <v>13</v>
      </c>
      <c r="F1015" t="s">
        <v>14</v>
      </c>
      <c r="G1015" t="s">
        <v>43</v>
      </c>
      <c r="H1015" t="s">
        <v>35</v>
      </c>
      <c r="I1015">
        <v>0</v>
      </c>
      <c r="J1015" s="9">
        <v>1</v>
      </c>
      <c r="K1015">
        <f t="shared" si="320"/>
        <v>1</v>
      </c>
      <c r="L1015" t="str">
        <f t="shared" si="319"/>
        <v>Away Win</v>
      </c>
      <c r="M1015">
        <f t="shared" si="321"/>
        <v>0</v>
      </c>
      <c r="N1015">
        <f t="shared" si="322"/>
        <v>1</v>
      </c>
      <c r="O1015" s="12" t="b">
        <f t="shared" si="323"/>
        <v>0</v>
      </c>
      <c r="P1015" s="12" t="str">
        <f t="shared" si="324"/>
        <v>Crystal Palace Lose</v>
      </c>
      <c r="Q1015" s="12" t="b">
        <f t="shared" si="325"/>
        <v>0</v>
      </c>
      <c r="R1015" s="12" t="b">
        <f t="shared" si="326"/>
        <v>0</v>
      </c>
      <c r="S1015" s="12" t="str">
        <f t="shared" si="327"/>
        <v>Chelsea Win</v>
      </c>
      <c r="T1015" s="12" t="b">
        <f t="shared" si="328"/>
        <v>0</v>
      </c>
    </row>
    <row r="1016" spans="1:20">
      <c r="A1016" s="22" t="s">
        <v>578</v>
      </c>
      <c r="B1016" t="s">
        <v>327</v>
      </c>
      <c r="C1016" s="2" t="s">
        <v>85</v>
      </c>
      <c r="D1016" s="3">
        <v>44611.625</v>
      </c>
      <c r="E1016" t="s">
        <v>18</v>
      </c>
      <c r="F1016" t="s">
        <v>19</v>
      </c>
      <c r="G1016" t="s">
        <v>466</v>
      </c>
      <c r="H1016" t="s">
        <v>91</v>
      </c>
      <c r="I1016">
        <v>3</v>
      </c>
      <c r="J1016" s="9">
        <v>1</v>
      </c>
      <c r="K1016">
        <f t="shared" si="320"/>
        <v>4</v>
      </c>
      <c r="L1016" t="str">
        <f t="shared" si="319"/>
        <v>Home Win</v>
      </c>
      <c r="M1016">
        <f t="shared" si="321"/>
        <v>1</v>
      </c>
      <c r="N1016">
        <f t="shared" si="322"/>
        <v>0</v>
      </c>
      <c r="O1016" s="12" t="str">
        <f t="shared" si="323"/>
        <v>Liverpool Win</v>
      </c>
      <c r="P1016" s="12" t="b">
        <f t="shared" si="324"/>
        <v>0</v>
      </c>
      <c r="Q1016" s="12" t="b">
        <f t="shared" si="325"/>
        <v>0</v>
      </c>
      <c r="R1016" s="12" t="b">
        <f t="shared" si="326"/>
        <v>0</v>
      </c>
      <c r="S1016" s="12" t="b">
        <f t="shared" si="327"/>
        <v>0</v>
      </c>
      <c r="T1016" s="12" t="str">
        <f t="shared" si="328"/>
        <v>Norwich Lose</v>
      </c>
    </row>
    <row r="1017" spans="1:20">
      <c r="A1017" s="22" t="s">
        <v>578</v>
      </c>
      <c r="B1017" t="s">
        <v>335</v>
      </c>
      <c r="C1017" s="2" t="s">
        <v>85</v>
      </c>
      <c r="D1017" s="3">
        <v>44611.625</v>
      </c>
      <c r="E1017" t="s">
        <v>58</v>
      </c>
      <c r="F1017" t="s">
        <v>15</v>
      </c>
      <c r="G1017" t="s">
        <v>34</v>
      </c>
      <c r="H1017" t="s">
        <v>98</v>
      </c>
      <c r="I1017">
        <v>2</v>
      </c>
      <c r="J1017" s="9">
        <v>0</v>
      </c>
      <c r="K1017">
        <f t="shared" si="320"/>
        <v>2</v>
      </c>
      <c r="L1017" t="str">
        <f t="shared" si="319"/>
        <v>Home Win</v>
      </c>
      <c r="M1017">
        <f t="shared" si="321"/>
        <v>1</v>
      </c>
      <c r="N1017">
        <f t="shared" si="322"/>
        <v>0</v>
      </c>
      <c r="O1017" s="12" t="str">
        <f t="shared" si="323"/>
        <v>Southampton Win</v>
      </c>
      <c r="P1017" s="12" t="b">
        <f t="shared" si="324"/>
        <v>0</v>
      </c>
      <c r="Q1017" s="12" t="b">
        <f t="shared" si="325"/>
        <v>0</v>
      </c>
      <c r="R1017" s="12" t="b">
        <f t="shared" si="326"/>
        <v>0</v>
      </c>
      <c r="S1017" s="12" t="b">
        <f t="shared" si="327"/>
        <v>0</v>
      </c>
      <c r="T1017" s="12" t="str">
        <f t="shared" si="328"/>
        <v>Everton Lose</v>
      </c>
    </row>
    <row r="1018" spans="1:20">
      <c r="A1018" s="22" t="s">
        <v>578</v>
      </c>
      <c r="B1018" t="s">
        <v>330</v>
      </c>
      <c r="C1018" s="2" t="s">
        <v>85</v>
      </c>
      <c r="D1018" s="3">
        <v>44611.729166666664</v>
      </c>
      <c r="E1018" t="s">
        <v>86</v>
      </c>
      <c r="F1018" t="s">
        <v>73</v>
      </c>
      <c r="G1018" t="s">
        <v>33</v>
      </c>
      <c r="H1018" t="s">
        <v>75</v>
      </c>
      <c r="I1018">
        <v>2</v>
      </c>
      <c r="J1018" s="9">
        <v>3</v>
      </c>
      <c r="K1018">
        <f t="shared" si="320"/>
        <v>5</v>
      </c>
      <c r="L1018" t="str">
        <f t="shared" si="319"/>
        <v>Away Win</v>
      </c>
      <c r="M1018">
        <f t="shared" si="321"/>
        <v>0</v>
      </c>
      <c r="N1018">
        <f t="shared" si="322"/>
        <v>1</v>
      </c>
      <c r="O1018" s="12" t="b">
        <f t="shared" si="323"/>
        <v>0</v>
      </c>
      <c r="P1018" s="12" t="str">
        <f t="shared" si="324"/>
        <v>Man City Lose</v>
      </c>
      <c r="Q1018" s="12" t="b">
        <f t="shared" si="325"/>
        <v>0</v>
      </c>
      <c r="R1018" s="12" t="b">
        <f t="shared" si="326"/>
        <v>0</v>
      </c>
      <c r="S1018" s="12" t="str">
        <f t="shared" si="327"/>
        <v>Spurs Win</v>
      </c>
      <c r="T1018" s="12" t="b">
        <f t="shared" si="328"/>
        <v>0</v>
      </c>
    </row>
    <row r="1019" spans="1:20">
      <c r="A1019" s="22" t="s">
        <v>578</v>
      </c>
      <c r="B1019" t="s">
        <v>332</v>
      </c>
      <c r="C1019" s="2" t="s">
        <v>85</v>
      </c>
      <c r="D1019" s="3">
        <v>44612.583333333336</v>
      </c>
      <c r="E1019" t="s">
        <v>50</v>
      </c>
      <c r="F1019" t="s">
        <v>20</v>
      </c>
      <c r="G1019" t="s">
        <v>53</v>
      </c>
      <c r="H1019" t="s">
        <v>417</v>
      </c>
      <c r="I1019">
        <v>2</v>
      </c>
      <c r="J1019" s="9">
        <v>4</v>
      </c>
      <c r="K1019">
        <f t="shared" si="320"/>
        <v>6</v>
      </c>
      <c r="L1019" t="str">
        <f t="shared" si="319"/>
        <v>Away Win</v>
      </c>
      <c r="M1019">
        <f t="shared" si="321"/>
        <v>0</v>
      </c>
      <c r="N1019">
        <f t="shared" si="322"/>
        <v>1</v>
      </c>
      <c r="O1019" s="12" t="b">
        <f t="shared" si="323"/>
        <v>0</v>
      </c>
      <c r="P1019" s="12" t="str">
        <f t="shared" si="324"/>
        <v>Leeds Lose</v>
      </c>
      <c r="Q1019" s="12" t="b">
        <f t="shared" si="325"/>
        <v>0</v>
      </c>
      <c r="R1019" s="12" t="b">
        <f t="shared" si="326"/>
        <v>0</v>
      </c>
      <c r="S1019" s="12" t="str">
        <f t="shared" si="327"/>
        <v>Man Utd Win</v>
      </c>
      <c r="T1019" s="12" t="b">
        <f t="shared" si="328"/>
        <v>0</v>
      </c>
    </row>
    <row r="1020" spans="1:20">
      <c r="A1020" s="22" t="s">
        <v>578</v>
      </c>
      <c r="B1020" t="s">
        <v>328</v>
      </c>
      <c r="C1020" s="2" t="s">
        <v>85</v>
      </c>
      <c r="D1020" s="3">
        <v>44612.6875</v>
      </c>
      <c r="E1020" t="s">
        <v>72</v>
      </c>
      <c r="F1020" t="s">
        <v>39</v>
      </c>
      <c r="G1020" t="s">
        <v>30</v>
      </c>
      <c r="H1020" t="s">
        <v>56</v>
      </c>
      <c r="I1020">
        <v>2</v>
      </c>
      <c r="J1020" s="9">
        <v>1</v>
      </c>
      <c r="K1020">
        <f t="shared" si="320"/>
        <v>3</v>
      </c>
      <c r="L1020" t="str">
        <f t="shared" si="319"/>
        <v>Home Win</v>
      </c>
      <c r="M1020">
        <f t="shared" si="321"/>
        <v>1</v>
      </c>
      <c r="N1020">
        <f t="shared" si="322"/>
        <v>0</v>
      </c>
      <c r="O1020" s="12" t="str">
        <f t="shared" si="323"/>
        <v>Wolves Win</v>
      </c>
      <c r="P1020" s="12" t="b">
        <f t="shared" si="324"/>
        <v>0</v>
      </c>
      <c r="Q1020" s="12" t="b">
        <f t="shared" si="325"/>
        <v>0</v>
      </c>
      <c r="R1020" s="12" t="b">
        <f t="shared" si="326"/>
        <v>0</v>
      </c>
      <c r="S1020" s="12" t="b">
        <f t="shared" si="327"/>
        <v>0</v>
      </c>
      <c r="T1020" s="12" t="str">
        <f t="shared" si="328"/>
        <v>Leicester Lose</v>
      </c>
    </row>
    <row r="1021" spans="1:20">
      <c r="A1021" s="22" t="s">
        <v>578</v>
      </c>
      <c r="B1021" t="s">
        <v>348</v>
      </c>
      <c r="C1021" s="2" t="s">
        <v>82</v>
      </c>
      <c r="D1021" s="3">
        <v>44617.833333333336</v>
      </c>
      <c r="E1021" t="s">
        <v>58</v>
      </c>
      <c r="F1021" t="s">
        <v>15</v>
      </c>
      <c r="G1021" t="s">
        <v>466</v>
      </c>
      <c r="H1021" t="s">
        <v>98</v>
      </c>
      <c r="I1021">
        <v>2</v>
      </c>
      <c r="J1021" s="9">
        <v>0</v>
      </c>
      <c r="K1021">
        <f t="shared" si="320"/>
        <v>2</v>
      </c>
      <c r="L1021" t="str">
        <f t="shared" si="319"/>
        <v>Home Win</v>
      </c>
      <c r="M1021">
        <f t="shared" si="321"/>
        <v>1</v>
      </c>
      <c r="N1021">
        <f t="shared" si="322"/>
        <v>0</v>
      </c>
      <c r="O1021" s="12" t="str">
        <f t="shared" si="323"/>
        <v>Southampton Win</v>
      </c>
      <c r="P1021" s="12" t="b">
        <f t="shared" si="324"/>
        <v>0</v>
      </c>
      <c r="Q1021" s="12" t="b">
        <f t="shared" si="325"/>
        <v>0</v>
      </c>
      <c r="R1021" s="12" t="b">
        <f t="shared" si="326"/>
        <v>0</v>
      </c>
      <c r="S1021" s="12" t="b">
        <f t="shared" si="327"/>
        <v>0</v>
      </c>
      <c r="T1021" s="12" t="str">
        <f t="shared" si="328"/>
        <v>Norwich Lose</v>
      </c>
    </row>
    <row r="1022" spans="1:20">
      <c r="A1022" s="22" t="s">
        <v>578</v>
      </c>
      <c r="B1022" t="s">
        <v>345</v>
      </c>
      <c r="C1022" s="2" t="s">
        <v>82</v>
      </c>
      <c r="D1022" s="3">
        <v>44618.520833333336</v>
      </c>
      <c r="E1022" t="s">
        <v>50</v>
      </c>
      <c r="F1022" t="s">
        <v>20</v>
      </c>
      <c r="G1022" t="s">
        <v>33</v>
      </c>
      <c r="H1022" t="s">
        <v>239</v>
      </c>
      <c r="I1022">
        <v>0</v>
      </c>
      <c r="J1022" s="9">
        <v>4</v>
      </c>
      <c r="K1022">
        <f t="shared" si="320"/>
        <v>4</v>
      </c>
      <c r="L1022" t="str">
        <f t="shared" si="319"/>
        <v>Away Win</v>
      </c>
      <c r="M1022">
        <f t="shared" si="321"/>
        <v>0</v>
      </c>
      <c r="N1022">
        <f t="shared" si="322"/>
        <v>1</v>
      </c>
      <c r="O1022" s="12" t="b">
        <f t="shared" si="323"/>
        <v>0</v>
      </c>
      <c r="P1022" s="12" t="str">
        <f t="shared" si="324"/>
        <v>Leeds Lose</v>
      </c>
      <c r="Q1022" s="12" t="b">
        <f t="shared" si="325"/>
        <v>0</v>
      </c>
      <c r="R1022" s="12" t="b">
        <f t="shared" si="326"/>
        <v>0</v>
      </c>
      <c r="S1022" s="12" t="str">
        <f t="shared" si="327"/>
        <v>Spurs Win</v>
      </c>
      <c r="T1022" s="12" t="b">
        <f t="shared" si="328"/>
        <v>0</v>
      </c>
    </row>
    <row r="1023" spans="1:20">
      <c r="A1023" s="22" t="s">
        <v>578</v>
      </c>
      <c r="B1023" t="s">
        <v>347</v>
      </c>
      <c r="C1023" s="2" t="s">
        <v>82</v>
      </c>
      <c r="D1023" s="3">
        <v>44618.625</v>
      </c>
      <c r="E1023" t="s">
        <v>460</v>
      </c>
      <c r="F1023" t="s">
        <v>461</v>
      </c>
      <c r="G1023" t="s">
        <v>25</v>
      </c>
      <c r="H1023" t="s">
        <v>26</v>
      </c>
      <c r="I1023">
        <v>0</v>
      </c>
      <c r="J1023" s="9">
        <v>2</v>
      </c>
      <c r="K1023">
        <f t="shared" si="320"/>
        <v>2</v>
      </c>
      <c r="L1023" t="str">
        <f t="shared" si="319"/>
        <v>Away Win</v>
      </c>
      <c r="M1023">
        <f t="shared" si="321"/>
        <v>0</v>
      </c>
      <c r="N1023">
        <f t="shared" si="322"/>
        <v>1</v>
      </c>
      <c r="O1023" s="12" t="b">
        <f t="shared" si="323"/>
        <v>0</v>
      </c>
      <c r="P1023" s="12" t="str">
        <f t="shared" si="324"/>
        <v>Brentford Lose</v>
      </c>
      <c r="Q1023" s="12" t="b">
        <f t="shared" si="325"/>
        <v>0</v>
      </c>
      <c r="R1023" s="12" t="b">
        <f t="shared" si="326"/>
        <v>0</v>
      </c>
      <c r="S1023" s="12" t="str">
        <f t="shared" si="327"/>
        <v>Newcastle Win</v>
      </c>
      <c r="T1023" s="12" t="b">
        <f t="shared" si="328"/>
        <v>0</v>
      </c>
    </row>
    <row r="1024" spans="1:20">
      <c r="A1024" s="22" t="s">
        <v>578</v>
      </c>
      <c r="B1024" t="s">
        <v>349</v>
      </c>
      <c r="C1024" s="2" t="s">
        <v>82</v>
      </c>
      <c r="D1024" s="3">
        <v>44618.625</v>
      </c>
      <c r="E1024" t="s">
        <v>13</v>
      </c>
      <c r="F1024" t="s">
        <v>14</v>
      </c>
      <c r="G1024" t="s">
        <v>66</v>
      </c>
      <c r="H1024" t="s">
        <v>84</v>
      </c>
      <c r="I1024">
        <v>1</v>
      </c>
      <c r="J1024" s="9">
        <v>1</v>
      </c>
      <c r="K1024">
        <f t="shared" si="320"/>
        <v>2</v>
      </c>
      <c r="L1024" t="str">
        <f t="shared" si="319"/>
        <v>Draw</v>
      </c>
      <c r="M1024">
        <f t="shared" si="321"/>
        <v>0</v>
      </c>
      <c r="N1024">
        <f t="shared" si="322"/>
        <v>0</v>
      </c>
      <c r="O1024" s="12" t="b">
        <f t="shared" si="323"/>
        <v>0</v>
      </c>
      <c r="P1024" s="12" t="b">
        <f t="shared" si="324"/>
        <v>0</v>
      </c>
      <c r="Q1024" s="12" t="str">
        <f t="shared" si="325"/>
        <v>Crystal Palace Draw</v>
      </c>
      <c r="R1024" s="12" t="str">
        <f t="shared" si="326"/>
        <v>Burnley Draw</v>
      </c>
      <c r="S1024" s="12" t="b">
        <f t="shared" si="327"/>
        <v>0</v>
      </c>
      <c r="T1024" s="12" t="b">
        <f t="shared" si="328"/>
        <v>0</v>
      </c>
    </row>
    <row r="1025" spans="1:20">
      <c r="A1025" s="22" t="s">
        <v>578</v>
      </c>
      <c r="B1025" t="s">
        <v>351</v>
      </c>
      <c r="C1025" s="2" t="s">
        <v>82</v>
      </c>
      <c r="D1025" s="3">
        <v>44618.625</v>
      </c>
      <c r="E1025" t="s">
        <v>52</v>
      </c>
      <c r="F1025" t="s">
        <v>53</v>
      </c>
      <c r="G1025" t="s">
        <v>464</v>
      </c>
      <c r="H1025" t="s">
        <v>116</v>
      </c>
      <c r="I1025">
        <v>0</v>
      </c>
      <c r="J1025" s="9">
        <v>0</v>
      </c>
      <c r="K1025">
        <f t="shared" si="320"/>
        <v>0</v>
      </c>
      <c r="L1025" t="str">
        <f t="shared" si="319"/>
        <v>Draw</v>
      </c>
      <c r="M1025">
        <f t="shared" si="321"/>
        <v>0</v>
      </c>
      <c r="N1025">
        <f t="shared" si="322"/>
        <v>0</v>
      </c>
      <c r="O1025" s="12" t="b">
        <f t="shared" si="323"/>
        <v>0</v>
      </c>
      <c r="P1025" s="12" t="b">
        <f t="shared" si="324"/>
        <v>0</v>
      </c>
      <c r="Q1025" s="12" t="str">
        <f t="shared" si="325"/>
        <v>Man Utd Draw</v>
      </c>
      <c r="R1025" s="12" t="str">
        <f t="shared" si="326"/>
        <v>Watford Draw</v>
      </c>
      <c r="S1025" s="12" t="b">
        <f t="shared" si="327"/>
        <v>0</v>
      </c>
      <c r="T1025" s="12" t="b">
        <f t="shared" si="328"/>
        <v>0</v>
      </c>
    </row>
    <row r="1026" spans="1:20">
      <c r="A1026" s="22" t="s">
        <v>578</v>
      </c>
      <c r="B1026" t="s">
        <v>344</v>
      </c>
      <c r="C1026" s="2" t="s">
        <v>82</v>
      </c>
      <c r="D1026" s="3">
        <v>44618.645833333336</v>
      </c>
      <c r="E1026" t="s">
        <v>41</v>
      </c>
      <c r="F1026" t="s">
        <v>42</v>
      </c>
      <c r="G1026" t="s">
        <v>70</v>
      </c>
      <c r="H1026" t="s">
        <v>26</v>
      </c>
      <c r="I1026">
        <v>0</v>
      </c>
      <c r="J1026" s="9">
        <v>2</v>
      </c>
      <c r="K1026">
        <f t="shared" si="320"/>
        <v>2</v>
      </c>
      <c r="L1026" t="str">
        <f t="shared" ref="L1026:L1089" si="329">IF(ISBLANK(H1026),"Not Played",IF(I1026&gt;J1026,"Home Win",IF(I1026&lt;J1026,"Away Win",IF(I1026=J1026,"Draw"))))</f>
        <v>Away Win</v>
      </c>
      <c r="M1026">
        <f t="shared" si="321"/>
        <v>0</v>
      </c>
      <c r="N1026">
        <f t="shared" si="322"/>
        <v>1</v>
      </c>
      <c r="O1026" s="12" t="b">
        <f t="shared" si="323"/>
        <v>0</v>
      </c>
      <c r="P1026" s="12" t="str">
        <f t="shared" si="324"/>
        <v>Brighton Lose</v>
      </c>
      <c r="Q1026" s="12" t="b">
        <f t="shared" si="325"/>
        <v>0</v>
      </c>
      <c r="R1026" s="12" t="b">
        <f t="shared" si="326"/>
        <v>0</v>
      </c>
      <c r="S1026" s="12" t="str">
        <f t="shared" si="327"/>
        <v>Aston Villa Win</v>
      </c>
      <c r="T1026" s="12" t="b">
        <f t="shared" si="328"/>
        <v>0</v>
      </c>
    </row>
    <row r="1027" spans="1:20">
      <c r="A1027" s="22" t="s">
        <v>578</v>
      </c>
      <c r="B1027" t="s">
        <v>350</v>
      </c>
      <c r="C1027" s="2" t="s">
        <v>82</v>
      </c>
      <c r="D1027" s="3">
        <v>44618.729166666664</v>
      </c>
      <c r="E1027" t="s">
        <v>47</v>
      </c>
      <c r="F1027" t="s">
        <v>34</v>
      </c>
      <c r="G1027" t="s">
        <v>73</v>
      </c>
      <c r="H1027" t="s">
        <v>35</v>
      </c>
      <c r="I1027">
        <v>0</v>
      </c>
      <c r="J1027" s="9">
        <v>1</v>
      </c>
      <c r="K1027">
        <f t="shared" ref="K1027:K1090" si="330">SUM(I1027:J1027)</f>
        <v>1</v>
      </c>
      <c r="L1027" t="str">
        <f t="shared" si="329"/>
        <v>Away Win</v>
      </c>
      <c r="M1027">
        <f t="shared" ref="M1027:M1090" si="331">COUNTIF(L1027,"Home Win")</f>
        <v>0</v>
      </c>
      <c r="N1027">
        <f t="shared" ref="N1027:N1090" si="332">COUNTIF(L1027,"Away Win")</f>
        <v>1</v>
      </c>
      <c r="O1027" s="12" t="b">
        <f t="shared" ref="O1027:O1090" si="333">IF(L1027="Home Win",INDEX(F1027:F3025,1) &amp; " Win")</f>
        <v>0</v>
      </c>
      <c r="P1027" s="12" t="str">
        <f t="shared" ref="P1027:P1090" si="334">IF(L1027="Away Win",INDEX(F1027:F3025,1) &amp; " Lose")</f>
        <v>Everton Lose</v>
      </c>
      <c r="Q1027" s="12" t="b">
        <f t="shared" ref="Q1027:Q1090" si="335">IF(L1027="Draw",INDEX(F1027:F3025,1) &amp; " Draw")</f>
        <v>0</v>
      </c>
      <c r="R1027" s="12" t="b">
        <f t="shared" ref="R1027:R1090" si="336">IF(L1027="Draw",INDEX(G1027:G3025,1)&amp;" Draw")</f>
        <v>0</v>
      </c>
      <c r="S1027" s="12" t="str">
        <f t="shared" ref="S1027:S1090" si="337">IF(L1027="Away Win",INDEX(G1027:G3025,1) &amp; " Win")</f>
        <v>Man City Win</v>
      </c>
      <c r="T1027" s="12" t="b">
        <f t="shared" ref="T1027:T1090" si="338">IF(L1027="Home Win",INDEX(G1027:G3025,1)&amp;" Lose")</f>
        <v>0</v>
      </c>
    </row>
    <row r="1028" spans="1:20">
      <c r="A1028" s="22" t="s">
        <v>578</v>
      </c>
      <c r="B1028" t="s">
        <v>353</v>
      </c>
      <c r="C1028" s="2" t="s">
        <v>82</v>
      </c>
      <c r="D1028" s="3">
        <v>44619.583333333336</v>
      </c>
      <c r="E1028" t="s">
        <v>23</v>
      </c>
      <c r="F1028" t="s">
        <v>24</v>
      </c>
      <c r="G1028" t="s">
        <v>39</v>
      </c>
      <c r="H1028" t="s">
        <v>16</v>
      </c>
      <c r="I1028">
        <v>1</v>
      </c>
      <c r="J1028" s="9">
        <v>0</v>
      </c>
      <c r="K1028">
        <f t="shared" si="330"/>
        <v>1</v>
      </c>
      <c r="L1028" t="str">
        <f t="shared" si="329"/>
        <v>Home Win</v>
      </c>
      <c r="M1028">
        <f t="shared" si="331"/>
        <v>1</v>
      </c>
      <c r="N1028">
        <f t="shared" si="332"/>
        <v>0</v>
      </c>
      <c r="O1028" s="12" t="str">
        <f t="shared" si="333"/>
        <v>West Ham Win</v>
      </c>
      <c r="P1028" s="12" t="b">
        <f t="shared" si="334"/>
        <v>0</v>
      </c>
      <c r="Q1028" s="12" t="b">
        <f t="shared" si="335"/>
        <v>0</v>
      </c>
      <c r="R1028" s="12" t="b">
        <f t="shared" si="336"/>
        <v>0</v>
      </c>
      <c r="S1028" s="12" t="b">
        <f t="shared" si="337"/>
        <v>0</v>
      </c>
      <c r="T1028" s="12" t="str">
        <f t="shared" si="338"/>
        <v>Wolves Lose</v>
      </c>
    </row>
    <row r="1029" spans="1:20">
      <c r="A1029" s="22" t="s">
        <v>578</v>
      </c>
      <c r="B1029" t="s">
        <v>346</v>
      </c>
      <c r="C1029" s="2" t="s">
        <v>82</v>
      </c>
      <c r="D1029" s="3">
        <v>44636.84375</v>
      </c>
      <c r="E1029" t="s">
        <v>55</v>
      </c>
      <c r="F1029" t="s">
        <v>10</v>
      </c>
      <c r="G1029" t="s">
        <v>19</v>
      </c>
      <c r="H1029" t="s">
        <v>26</v>
      </c>
      <c r="I1029">
        <v>0</v>
      </c>
      <c r="J1029" s="9">
        <v>2</v>
      </c>
      <c r="K1029">
        <f t="shared" si="330"/>
        <v>2</v>
      </c>
      <c r="L1029" t="str">
        <f t="shared" si="329"/>
        <v>Away Win</v>
      </c>
      <c r="M1029">
        <f t="shared" si="331"/>
        <v>0</v>
      </c>
      <c r="N1029">
        <f t="shared" si="332"/>
        <v>1</v>
      </c>
      <c r="O1029" s="12" t="b">
        <f t="shared" si="333"/>
        <v>0</v>
      </c>
      <c r="P1029" s="12" t="str">
        <f t="shared" si="334"/>
        <v>Arsenal Lose</v>
      </c>
      <c r="Q1029" s="12" t="b">
        <f t="shared" si="335"/>
        <v>0</v>
      </c>
      <c r="R1029" s="12" t="b">
        <f t="shared" si="336"/>
        <v>0</v>
      </c>
      <c r="S1029" s="12" t="str">
        <f t="shared" si="337"/>
        <v>Liverpool Win</v>
      </c>
      <c r="T1029" s="12" t="b">
        <f t="shared" si="338"/>
        <v>0</v>
      </c>
    </row>
    <row r="1030" spans="1:20">
      <c r="A1030" s="22" t="s">
        <v>578</v>
      </c>
      <c r="B1030" t="s">
        <v>358</v>
      </c>
      <c r="C1030" s="2" t="s">
        <v>83</v>
      </c>
      <c r="D1030" s="3">
        <v>44625.520833333336</v>
      </c>
      <c r="E1030" t="s">
        <v>65</v>
      </c>
      <c r="F1030" t="s">
        <v>30</v>
      </c>
      <c r="G1030" t="s">
        <v>20</v>
      </c>
      <c r="H1030" t="s">
        <v>16</v>
      </c>
      <c r="I1030">
        <v>1</v>
      </c>
      <c r="J1030" s="9">
        <v>0</v>
      </c>
      <c r="K1030">
        <f t="shared" si="330"/>
        <v>1</v>
      </c>
      <c r="L1030" t="str">
        <f t="shared" si="329"/>
        <v>Home Win</v>
      </c>
      <c r="M1030">
        <f t="shared" si="331"/>
        <v>1</v>
      </c>
      <c r="N1030">
        <f t="shared" si="332"/>
        <v>0</v>
      </c>
      <c r="O1030" s="12" t="str">
        <f t="shared" si="333"/>
        <v>Leicester Win</v>
      </c>
      <c r="P1030" s="12" t="b">
        <f t="shared" si="334"/>
        <v>0</v>
      </c>
      <c r="Q1030" s="12" t="b">
        <f t="shared" si="335"/>
        <v>0</v>
      </c>
      <c r="R1030" s="12" t="b">
        <f t="shared" si="336"/>
        <v>0</v>
      </c>
      <c r="S1030" s="12" t="b">
        <f t="shared" si="337"/>
        <v>0</v>
      </c>
      <c r="T1030" s="12" t="str">
        <f t="shared" si="338"/>
        <v>Leeds Lose</v>
      </c>
    </row>
    <row r="1031" spans="1:20">
      <c r="A1031" s="22" t="s">
        <v>578</v>
      </c>
      <c r="B1031" t="s">
        <v>362</v>
      </c>
      <c r="C1031" s="2" t="s">
        <v>83</v>
      </c>
      <c r="D1031" s="3">
        <v>44625.625</v>
      </c>
      <c r="E1031" t="s">
        <v>69</v>
      </c>
      <c r="F1031" t="s">
        <v>70</v>
      </c>
      <c r="G1031" t="s">
        <v>15</v>
      </c>
      <c r="H1031" t="s">
        <v>88</v>
      </c>
      <c r="I1031">
        <v>4</v>
      </c>
      <c r="J1031" s="9">
        <v>0</v>
      </c>
      <c r="K1031">
        <f t="shared" si="330"/>
        <v>4</v>
      </c>
      <c r="L1031" t="str">
        <f t="shared" si="329"/>
        <v>Home Win</v>
      </c>
      <c r="M1031">
        <f t="shared" si="331"/>
        <v>1</v>
      </c>
      <c r="N1031">
        <f t="shared" si="332"/>
        <v>0</v>
      </c>
      <c r="O1031" s="12" t="str">
        <f t="shared" si="333"/>
        <v>Aston Villa Win</v>
      </c>
      <c r="P1031" s="12" t="b">
        <f t="shared" si="334"/>
        <v>0</v>
      </c>
      <c r="Q1031" s="12" t="b">
        <f t="shared" si="335"/>
        <v>0</v>
      </c>
      <c r="R1031" s="12" t="b">
        <f t="shared" si="336"/>
        <v>0</v>
      </c>
      <c r="S1031" s="12" t="b">
        <f t="shared" si="337"/>
        <v>0</v>
      </c>
      <c r="T1031" s="12" t="str">
        <f t="shared" si="338"/>
        <v>Southampton Lose</v>
      </c>
    </row>
    <row r="1032" spans="1:20">
      <c r="A1032" s="22" t="s">
        <v>578</v>
      </c>
      <c r="B1032" t="s">
        <v>357</v>
      </c>
      <c r="C1032" s="2" t="s">
        <v>83</v>
      </c>
      <c r="D1032" s="3">
        <v>44625.625</v>
      </c>
      <c r="E1032" t="s">
        <v>81</v>
      </c>
      <c r="F1032" t="s">
        <v>66</v>
      </c>
      <c r="G1032" t="s">
        <v>43</v>
      </c>
      <c r="H1032" t="s">
        <v>239</v>
      </c>
      <c r="I1032">
        <v>0</v>
      </c>
      <c r="J1032" s="9">
        <v>4</v>
      </c>
      <c r="K1032">
        <f t="shared" si="330"/>
        <v>4</v>
      </c>
      <c r="L1032" t="str">
        <f t="shared" si="329"/>
        <v>Away Win</v>
      </c>
      <c r="M1032">
        <f t="shared" si="331"/>
        <v>0</v>
      </c>
      <c r="N1032">
        <f t="shared" si="332"/>
        <v>1</v>
      </c>
      <c r="O1032" s="12" t="b">
        <f t="shared" si="333"/>
        <v>0</v>
      </c>
      <c r="P1032" s="12" t="str">
        <f t="shared" si="334"/>
        <v>Burnley Lose</v>
      </c>
      <c r="Q1032" s="12" t="b">
        <f t="shared" si="335"/>
        <v>0</v>
      </c>
      <c r="R1032" s="12" t="b">
        <f t="shared" si="336"/>
        <v>0</v>
      </c>
      <c r="S1032" s="12" t="str">
        <f t="shared" si="337"/>
        <v>Chelsea Win</v>
      </c>
      <c r="T1032" s="12" t="b">
        <f t="shared" si="338"/>
        <v>0</v>
      </c>
    </row>
    <row r="1033" spans="1:20">
      <c r="A1033" s="22" t="s">
        <v>578</v>
      </c>
      <c r="B1033" t="s">
        <v>361</v>
      </c>
      <c r="C1033" s="2" t="s">
        <v>83</v>
      </c>
      <c r="D1033" s="3">
        <v>44625.625</v>
      </c>
      <c r="E1033" t="s">
        <v>61</v>
      </c>
      <c r="F1033" t="s">
        <v>25</v>
      </c>
      <c r="G1033" t="s">
        <v>42</v>
      </c>
      <c r="H1033" t="s">
        <v>56</v>
      </c>
      <c r="I1033">
        <v>2</v>
      </c>
      <c r="J1033" s="9">
        <v>1</v>
      </c>
      <c r="K1033">
        <f t="shared" si="330"/>
        <v>3</v>
      </c>
      <c r="L1033" t="str">
        <f t="shared" si="329"/>
        <v>Home Win</v>
      </c>
      <c r="M1033">
        <f t="shared" si="331"/>
        <v>1</v>
      </c>
      <c r="N1033">
        <f t="shared" si="332"/>
        <v>0</v>
      </c>
      <c r="O1033" s="12" t="str">
        <f t="shared" si="333"/>
        <v>Newcastle Win</v>
      </c>
      <c r="P1033" s="12" t="b">
        <f t="shared" si="334"/>
        <v>0</v>
      </c>
      <c r="Q1033" s="12" t="b">
        <f t="shared" si="335"/>
        <v>0</v>
      </c>
      <c r="R1033" s="12" t="b">
        <f t="shared" si="336"/>
        <v>0</v>
      </c>
      <c r="S1033" s="12" t="b">
        <f t="shared" si="337"/>
        <v>0</v>
      </c>
      <c r="T1033" s="12" t="str">
        <f t="shared" si="338"/>
        <v>Brighton Lose</v>
      </c>
    </row>
    <row r="1034" spans="1:20">
      <c r="A1034" s="22" t="s">
        <v>578</v>
      </c>
      <c r="B1034" t="s">
        <v>363</v>
      </c>
      <c r="C1034" s="2" t="s">
        <v>83</v>
      </c>
      <c r="D1034" s="3">
        <v>44625.625</v>
      </c>
      <c r="E1034" t="s">
        <v>465</v>
      </c>
      <c r="F1034" t="s">
        <v>466</v>
      </c>
      <c r="G1034" t="s">
        <v>461</v>
      </c>
      <c r="H1034" t="s">
        <v>44</v>
      </c>
      <c r="I1034">
        <v>1</v>
      </c>
      <c r="J1034" s="9">
        <v>3</v>
      </c>
      <c r="K1034">
        <f t="shared" si="330"/>
        <v>4</v>
      </c>
      <c r="L1034" t="str">
        <f t="shared" si="329"/>
        <v>Away Win</v>
      </c>
      <c r="M1034">
        <f t="shared" si="331"/>
        <v>0</v>
      </c>
      <c r="N1034">
        <f t="shared" si="332"/>
        <v>1</v>
      </c>
      <c r="O1034" s="12" t="b">
        <f t="shared" si="333"/>
        <v>0</v>
      </c>
      <c r="P1034" s="12" t="str">
        <f t="shared" si="334"/>
        <v>Norwich Lose</v>
      </c>
      <c r="Q1034" s="12" t="b">
        <f t="shared" si="335"/>
        <v>0</v>
      </c>
      <c r="R1034" s="12" t="b">
        <f t="shared" si="336"/>
        <v>0</v>
      </c>
      <c r="S1034" s="12" t="str">
        <f t="shared" si="337"/>
        <v>Brentford Win</v>
      </c>
      <c r="T1034" s="12" t="b">
        <f t="shared" si="338"/>
        <v>0</v>
      </c>
    </row>
    <row r="1035" spans="1:20">
      <c r="A1035" s="22" t="s">
        <v>578</v>
      </c>
      <c r="B1035" t="s">
        <v>364</v>
      </c>
      <c r="C1035" s="2" t="s">
        <v>83</v>
      </c>
      <c r="D1035" s="3">
        <v>44625.625</v>
      </c>
      <c r="E1035" t="s">
        <v>72</v>
      </c>
      <c r="F1035" t="s">
        <v>39</v>
      </c>
      <c r="G1035" t="s">
        <v>14</v>
      </c>
      <c r="H1035" t="s">
        <v>26</v>
      </c>
      <c r="I1035">
        <v>0</v>
      </c>
      <c r="J1035" s="9">
        <v>2</v>
      </c>
      <c r="K1035">
        <f t="shared" si="330"/>
        <v>2</v>
      </c>
      <c r="L1035" t="str">
        <f t="shared" si="329"/>
        <v>Away Win</v>
      </c>
      <c r="M1035">
        <f t="shared" si="331"/>
        <v>0</v>
      </c>
      <c r="N1035">
        <f t="shared" si="332"/>
        <v>1</v>
      </c>
      <c r="O1035" s="12" t="b">
        <f t="shared" si="333"/>
        <v>0</v>
      </c>
      <c r="P1035" s="12" t="str">
        <f t="shared" si="334"/>
        <v>Wolves Lose</v>
      </c>
      <c r="Q1035" s="12" t="b">
        <f t="shared" si="335"/>
        <v>0</v>
      </c>
      <c r="R1035" s="12" t="b">
        <f t="shared" si="336"/>
        <v>0</v>
      </c>
      <c r="S1035" s="12" t="str">
        <f t="shared" si="337"/>
        <v>Crystal Palace Win</v>
      </c>
      <c r="T1035" s="12" t="b">
        <f t="shared" si="338"/>
        <v>0</v>
      </c>
    </row>
    <row r="1036" spans="1:20">
      <c r="A1036" s="22" t="s">
        <v>578</v>
      </c>
      <c r="B1036" t="s">
        <v>359</v>
      </c>
      <c r="C1036" s="2" t="s">
        <v>83</v>
      </c>
      <c r="D1036" s="3">
        <v>44625.729166666664</v>
      </c>
      <c r="E1036" t="s">
        <v>18</v>
      </c>
      <c r="F1036" t="s">
        <v>19</v>
      </c>
      <c r="G1036" t="s">
        <v>24</v>
      </c>
      <c r="H1036" t="s">
        <v>16</v>
      </c>
      <c r="I1036">
        <v>1</v>
      </c>
      <c r="J1036" s="9">
        <v>0</v>
      </c>
      <c r="K1036">
        <f t="shared" si="330"/>
        <v>1</v>
      </c>
      <c r="L1036" t="str">
        <f t="shared" si="329"/>
        <v>Home Win</v>
      </c>
      <c r="M1036">
        <f t="shared" si="331"/>
        <v>1</v>
      </c>
      <c r="N1036">
        <f t="shared" si="332"/>
        <v>0</v>
      </c>
      <c r="O1036" s="12" t="str">
        <f t="shared" si="333"/>
        <v>Liverpool Win</v>
      </c>
      <c r="P1036" s="12" t="b">
        <f t="shared" si="334"/>
        <v>0</v>
      </c>
      <c r="Q1036" s="12" t="b">
        <f t="shared" si="335"/>
        <v>0</v>
      </c>
      <c r="R1036" s="12" t="b">
        <f t="shared" si="336"/>
        <v>0</v>
      </c>
      <c r="S1036" s="12" t="b">
        <f t="shared" si="337"/>
        <v>0</v>
      </c>
      <c r="T1036" s="12" t="str">
        <f t="shared" si="338"/>
        <v>West Ham Lose</v>
      </c>
    </row>
    <row r="1037" spans="1:20">
      <c r="A1037" s="22" t="s">
        <v>578</v>
      </c>
      <c r="B1037" t="s">
        <v>360</v>
      </c>
      <c r="C1037" s="2" t="s">
        <v>83</v>
      </c>
      <c r="D1037" s="3">
        <v>44626.583333333336</v>
      </c>
      <c r="E1037" t="s">
        <v>463</v>
      </c>
      <c r="F1037" t="s">
        <v>464</v>
      </c>
      <c r="G1037" t="s">
        <v>10</v>
      </c>
      <c r="H1037" t="s">
        <v>75</v>
      </c>
      <c r="I1037">
        <v>2</v>
      </c>
      <c r="J1037" s="9">
        <v>3</v>
      </c>
      <c r="K1037">
        <f t="shared" si="330"/>
        <v>5</v>
      </c>
      <c r="L1037" t="str">
        <f t="shared" si="329"/>
        <v>Away Win</v>
      </c>
      <c r="M1037">
        <f t="shared" si="331"/>
        <v>0</v>
      </c>
      <c r="N1037">
        <f t="shared" si="332"/>
        <v>1</v>
      </c>
      <c r="O1037" s="12" t="b">
        <f t="shared" si="333"/>
        <v>0</v>
      </c>
      <c r="P1037" s="12" t="str">
        <f t="shared" si="334"/>
        <v>Watford Lose</v>
      </c>
      <c r="Q1037" s="12" t="b">
        <f t="shared" si="335"/>
        <v>0</v>
      </c>
      <c r="R1037" s="12" t="b">
        <f t="shared" si="336"/>
        <v>0</v>
      </c>
      <c r="S1037" s="12" t="str">
        <f t="shared" si="337"/>
        <v>Arsenal Win</v>
      </c>
      <c r="T1037" s="12" t="b">
        <f t="shared" si="338"/>
        <v>0</v>
      </c>
    </row>
    <row r="1038" spans="1:20">
      <c r="A1038" s="22" t="s">
        <v>578</v>
      </c>
      <c r="B1038" t="s">
        <v>356</v>
      </c>
      <c r="C1038" s="2" t="s">
        <v>83</v>
      </c>
      <c r="D1038" s="3">
        <v>44626.6875</v>
      </c>
      <c r="E1038" t="s">
        <v>86</v>
      </c>
      <c r="F1038" t="s">
        <v>73</v>
      </c>
      <c r="G1038" t="s">
        <v>53</v>
      </c>
      <c r="H1038" t="s">
        <v>143</v>
      </c>
      <c r="I1038">
        <v>4</v>
      </c>
      <c r="J1038" s="9">
        <v>1</v>
      </c>
      <c r="K1038">
        <f t="shared" si="330"/>
        <v>5</v>
      </c>
      <c r="L1038" t="str">
        <f t="shared" si="329"/>
        <v>Home Win</v>
      </c>
      <c r="M1038">
        <f t="shared" si="331"/>
        <v>1</v>
      </c>
      <c r="N1038">
        <f t="shared" si="332"/>
        <v>0</v>
      </c>
      <c r="O1038" s="12" t="str">
        <f t="shared" si="333"/>
        <v>Man City Win</v>
      </c>
      <c r="P1038" s="12" t="b">
        <f t="shared" si="334"/>
        <v>0</v>
      </c>
      <c r="Q1038" s="12" t="b">
        <f t="shared" si="335"/>
        <v>0</v>
      </c>
      <c r="R1038" s="12" t="b">
        <f t="shared" si="336"/>
        <v>0</v>
      </c>
      <c r="S1038" s="12" t="b">
        <f t="shared" si="337"/>
        <v>0</v>
      </c>
      <c r="T1038" s="12" t="str">
        <f t="shared" si="338"/>
        <v>Man Utd Lose</v>
      </c>
    </row>
    <row r="1039" spans="1:20">
      <c r="A1039" s="22" t="s">
        <v>578</v>
      </c>
      <c r="B1039" t="s">
        <v>355</v>
      </c>
      <c r="C1039" s="2" t="s">
        <v>83</v>
      </c>
      <c r="D1039" s="3">
        <v>44627.833333333336</v>
      </c>
      <c r="E1039" t="s">
        <v>32</v>
      </c>
      <c r="F1039" t="s">
        <v>33</v>
      </c>
      <c r="G1039" t="s">
        <v>34</v>
      </c>
      <c r="H1039" t="s">
        <v>164</v>
      </c>
      <c r="I1039">
        <v>5</v>
      </c>
      <c r="J1039" s="9">
        <v>0</v>
      </c>
      <c r="K1039">
        <f t="shared" si="330"/>
        <v>5</v>
      </c>
      <c r="L1039" t="str">
        <f t="shared" si="329"/>
        <v>Home Win</v>
      </c>
      <c r="M1039">
        <f t="shared" si="331"/>
        <v>1</v>
      </c>
      <c r="N1039">
        <f t="shared" si="332"/>
        <v>0</v>
      </c>
      <c r="O1039" s="12" t="str">
        <f t="shared" si="333"/>
        <v>Spurs Win</v>
      </c>
      <c r="P1039" s="12" t="b">
        <f t="shared" si="334"/>
        <v>0</v>
      </c>
      <c r="Q1039" s="12" t="b">
        <f t="shared" si="335"/>
        <v>0</v>
      </c>
      <c r="R1039" s="12" t="b">
        <f t="shared" si="336"/>
        <v>0</v>
      </c>
      <c r="S1039" s="12" t="b">
        <f t="shared" si="337"/>
        <v>0</v>
      </c>
      <c r="T1039" s="12" t="str">
        <f t="shared" si="338"/>
        <v>Everton Lose</v>
      </c>
    </row>
    <row r="1040" spans="1:20">
      <c r="A1040" s="22" t="s">
        <v>578</v>
      </c>
      <c r="B1040" t="s">
        <v>340</v>
      </c>
      <c r="C1040" s="2" t="s">
        <v>78</v>
      </c>
      <c r="D1040" s="3">
        <v>44632.520833333336</v>
      </c>
      <c r="E1040" t="s">
        <v>41</v>
      </c>
      <c r="F1040" t="s">
        <v>42</v>
      </c>
      <c r="G1040" t="s">
        <v>19</v>
      </c>
      <c r="H1040" t="s">
        <v>26</v>
      </c>
      <c r="I1040">
        <v>0</v>
      </c>
      <c r="J1040" s="9">
        <v>2</v>
      </c>
      <c r="K1040">
        <f t="shared" si="330"/>
        <v>2</v>
      </c>
      <c r="L1040" t="str">
        <f t="shared" si="329"/>
        <v>Away Win</v>
      </c>
      <c r="M1040">
        <f t="shared" si="331"/>
        <v>0</v>
      </c>
      <c r="N1040">
        <f t="shared" si="332"/>
        <v>1</v>
      </c>
      <c r="O1040" s="12" t="b">
        <f t="shared" si="333"/>
        <v>0</v>
      </c>
      <c r="P1040" s="12" t="str">
        <f t="shared" si="334"/>
        <v>Brighton Lose</v>
      </c>
      <c r="Q1040" s="12" t="b">
        <f t="shared" si="335"/>
        <v>0</v>
      </c>
      <c r="R1040" s="12" t="b">
        <f t="shared" si="336"/>
        <v>0</v>
      </c>
      <c r="S1040" s="12" t="str">
        <f t="shared" si="337"/>
        <v>Liverpool Win</v>
      </c>
      <c r="T1040" s="12" t="b">
        <f t="shared" si="338"/>
        <v>0</v>
      </c>
    </row>
    <row r="1041" spans="1:20">
      <c r="A1041" s="22" t="s">
        <v>578</v>
      </c>
      <c r="B1041" t="s">
        <v>338</v>
      </c>
      <c r="C1041" s="2" t="s">
        <v>78</v>
      </c>
      <c r="D1041" s="3">
        <v>44632.625</v>
      </c>
      <c r="E1041" t="s">
        <v>460</v>
      </c>
      <c r="F1041" t="s">
        <v>461</v>
      </c>
      <c r="G1041" t="s">
        <v>66</v>
      </c>
      <c r="H1041" t="s">
        <v>98</v>
      </c>
      <c r="I1041">
        <v>2</v>
      </c>
      <c r="J1041" s="9">
        <v>0</v>
      </c>
      <c r="K1041">
        <f t="shared" si="330"/>
        <v>2</v>
      </c>
      <c r="L1041" t="str">
        <f t="shared" si="329"/>
        <v>Home Win</v>
      </c>
      <c r="M1041">
        <f t="shared" si="331"/>
        <v>1</v>
      </c>
      <c r="N1041">
        <f t="shared" si="332"/>
        <v>0</v>
      </c>
      <c r="O1041" s="12" t="str">
        <f t="shared" si="333"/>
        <v>Brentford Win</v>
      </c>
      <c r="P1041" s="12" t="b">
        <f t="shared" si="334"/>
        <v>0</v>
      </c>
      <c r="Q1041" s="12" t="b">
        <f t="shared" si="335"/>
        <v>0</v>
      </c>
      <c r="R1041" s="12" t="b">
        <f t="shared" si="336"/>
        <v>0</v>
      </c>
      <c r="S1041" s="12" t="b">
        <f t="shared" si="337"/>
        <v>0</v>
      </c>
      <c r="T1041" s="12" t="str">
        <f t="shared" si="338"/>
        <v>Burnley Lose</v>
      </c>
    </row>
    <row r="1042" spans="1:20">
      <c r="A1042" s="22" t="s">
        <v>578</v>
      </c>
      <c r="B1042" t="s">
        <v>396</v>
      </c>
      <c r="C1042" s="2" t="s">
        <v>78</v>
      </c>
      <c r="D1042" s="3">
        <v>44632.729166666664</v>
      </c>
      <c r="E1042" t="s">
        <v>52</v>
      </c>
      <c r="F1042" t="s">
        <v>53</v>
      </c>
      <c r="G1042" t="s">
        <v>33</v>
      </c>
      <c r="H1042" t="s">
        <v>267</v>
      </c>
      <c r="I1042">
        <v>3</v>
      </c>
      <c r="J1042" s="9">
        <v>2</v>
      </c>
      <c r="K1042">
        <f t="shared" si="330"/>
        <v>5</v>
      </c>
      <c r="L1042" t="str">
        <f t="shared" si="329"/>
        <v>Home Win</v>
      </c>
      <c r="M1042">
        <f t="shared" si="331"/>
        <v>1</v>
      </c>
      <c r="N1042">
        <f t="shared" si="332"/>
        <v>0</v>
      </c>
      <c r="O1042" s="12" t="str">
        <f t="shared" si="333"/>
        <v>Man Utd Win</v>
      </c>
      <c r="P1042" s="12" t="b">
        <f t="shared" si="334"/>
        <v>0</v>
      </c>
      <c r="Q1042" s="12" t="b">
        <f t="shared" si="335"/>
        <v>0</v>
      </c>
      <c r="R1042" s="12" t="b">
        <f t="shared" si="336"/>
        <v>0</v>
      </c>
      <c r="S1042" s="12" t="b">
        <f t="shared" si="337"/>
        <v>0</v>
      </c>
      <c r="T1042" s="12" t="str">
        <f t="shared" si="338"/>
        <v>Spurs Lose</v>
      </c>
    </row>
    <row r="1043" spans="1:20">
      <c r="A1043" s="22" t="s">
        <v>578</v>
      </c>
      <c r="B1043" t="s">
        <v>365</v>
      </c>
      <c r="C1043" s="2" t="s">
        <v>78</v>
      </c>
      <c r="D1043" s="3">
        <v>44633.583333333336</v>
      </c>
      <c r="E1043" t="s">
        <v>63</v>
      </c>
      <c r="F1043" t="s">
        <v>43</v>
      </c>
      <c r="G1043" t="s">
        <v>25</v>
      </c>
      <c r="H1043" t="s">
        <v>16</v>
      </c>
      <c r="I1043">
        <v>1</v>
      </c>
      <c r="J1043" s="9">
        <v>0</v>
      </c>
      <c r="K1043">
        <f t="shared" si="330"/>
        <v>1</v>
      </c>
      <c r="L1043" t="str">
        <f t="shared" si="329"/>
        <v>Home Win</v>
      </c>
      <c r="M1043">
        <f t="shared" si="331"/>
        <v>1</v>
      </c>
      <c r="N1043">
        <f t="shared" si="332"/>
        <v>0</v>
      </c>
      <c r="O1043" s="12" t="str">
        <f t="shared" si="333"/>
        <v>Chelsea Win</v>
      </c>
      <c r="P1043" s="12" t="b">
        <f t="shared" si="334"/>
        <v>0</v>
      </c>
      <c r="Q1043" s="12" t="b">
        <f t="shared" si="335"/>
        <v>0</v>
      </c>
      <c r="R1043" s="12" t="b">
        <f t="shared" si="336"/>
        <v>0</v>
      </c>
      <c r="S1043" s="12" t="b">
        <f t="shared" si="337"/>
        <v>0</v>
      </c>
      <c r="T1043" s="12" t="str">
        <f t="shared" si="338"/>
        <v>Newcastle Lose</v>
      </c>
    </row>
    <row r="1044" spans="1:20">
      <c r="A1044" s="22" t="s">
        <v>578</v>
      </c>
      <c r="B1044" t="s">
        <v>337</v>
      </c>
      <c r="C1044" s="2" t="s">
        <v>78</v>
      </c>
      <c r="D1044" s="3">
        <v>44633.583333333336</v>
      </c>
      <c r="E1044" t="s">
        <v>47</v>
      </c>
      <c r="F1044" t="s">
        <v>34</v>
      </c>
      <c r="G1044" t="s">
        <v>39</v>
      </c>
      <c r="H1044" t="s">
        <v>35</v>
      </c>
      <c r="I1044">
        <v>0</v>
      </c>
      <c r="J1044" s="9">
        <v>1</v>
      </c>
      <c r="K1044">
        <f t="shared" si="330"/>
        <v>1</v>
      </c>
      <c r="L1044" t="str">
        <f t="shared" si="329"/>
        <v>Away Win</v>
      </c>
      <c r="M1044">
        <f t="shared" si="331"/>
        <v>0</v>
      </c>
      <c r="N1044">
        <f t="shared" si="332"/>
        <v>1</v>
      </c>
      <c r="O1044" s="12" t="b">
        <f t="shared" si="333"/>
        <v>0</v>
      </c>
      <c r="P1044" s="12" t="str">
        <f t="shared" si="334"/>
        <v>Everton Lose</v>
      </c>
      <c r="Q1044" s="12" t="b">
        <f t="shared" si="335"/>
        <v>0</v>
      </c>
      <c r="R1044" s="12" t="b">
        <f t="shared" si="336"/>
        <v>0</v>
      </c>
      <c r="S1044" s="12" t="str">
        <f t="shared" si="337"/>
        <v>Wolves Win</v>
      </c>
      <c r="T1044" s="12" t="b">
        <f t="shared" si="338"/>
        <v>0</v>
      </c>
    </row>
    <row r="1045" spans="1:20">
      <c r="A1045" s="22" t="s">
        <v>578</v>
      </c>
      <c r="B1045" t="s">
        <v>339</v>
      </c>
      <c r="C1045" s="2" t="s">
        <v>78</v>
      </c>
      <c r="D1045" s="3">
        <v>44633.583333333336</v>
      </c>
      <c r="E1045" t="s">
        <v>50</v>
      </c>
      <c r="F1045" t="s">
        <v>20</v>
      </c>
      <c r="G1045" t="s">
        <v>466</v>
      </c>
      <c r="H1045" t="s">
        <v>56</v>
      </c>
      <c r="I1045">
        <v>2</v>
      </c>
      <c r="J1045" s="9">
        <v>1</v>
      </c>
      <c r="K1045">
        <f t="shared" si="330"/>
        <v>3</v>
      </c>
      <c r="L1045" t="str">
        <f t="shared" si="329"/>
        <v>Home Win</v>
      </c>
      <c r="M1045">
        <f t="shared" si="331"/>
        <v>1</v>
      </c>
      <c r="N1045">
        <f t="shared" si="332"/>
        <v>0</v>
      </c>
      <c r="O1045" s="12" t="str">
        <f t="shared" si="333"/>
        <v>Leeds Win</v>
      </c>
      <c r="P1045" s="12" t="b">
        <f t="shared" si="334"/>
        <v>0</v>
      </c>
      <c r="Q1045" s="12" t="b">
        <f t="shared" si="335"/>
        <v>0</v>
      </c>
      <c r="R1045" s="12" t="b">
        <f t="shared" si="336"/>
        <v>0</v>
      </c>
      <c r="S1045" s="12" t="b">
        <f t="shared" si="337"/>
        <v>0</v>
      </c>
      <c r="T1045" s="12" t="str">
        <f t="shared" si="338"/>
        <v>Norwich Lose</v>
      </c>
    </row>
    <row r="1046" spans="1:20">
      <c r="A1046" s="22" t="s">
        <v>578</v>
      </c>
      <c r="B1046" t="s">
        <v>341</v>
      </c>
      <c r="C1046" s="2" t="s">
        <v>78</v>
      </c>
      <c r="D1046" s="3">
        <v>44633.583333333336</v>
      </c>
      <c r="E1046" t="s">
        <v>58</v>
      </c>
      <c r="F1046" t="s">
        <v>15</v>
      </c>
      <c r="G1046" t="s">
        <v>464</v>
      </c>
      <c r="H1046" t="s">
        <v>77</v>
      </c>
      <c r="I1046">
        <v>1</v>
      </c>
      <c r="J1046" s="9">
        <v>2</v>
      </c>
      <c r="K1046">
        <f t="shared" si="330"/>
        <v>3</v>
      </c>
      <c r="L1046" t="str">
        <f t="shared" si="329"/>
        <v>Away Win</v>
      </c>
      <c r="M1046">
        <f t="shared" si="331"/>
        <v>0</v>
      </c>
      <c r="N1046">
        <f t="shared" si="332"/>
        <v>1</v>
      </c>
      <c r="O1046" s="12" t="b">
        <f t="shared" si="333"/>
        <v>0</v>
      </c>
      <c r="P1046" s="12" t="str">
        <f t="shared" si="334"/>
        <v>Southampton Lose</v>
      </c>
      <c r="Q1046" s="12" t="b">
        <f t="shared" si="335"/>
        <v>0</v>
      </c>
      <c r="R1046" s="12" t="b">
        <f t="shared" si="336"/>
        <v>0</v>
      </c>
      <c r="S1046" s="12" t="str">
        <f t="shared" si="337"/>
        <v>Watford Win</v>
      </c>
      <c r="T1046" s="12" t="b">
        <f t="shared" si="338"/>
        <v>0</v>
      </c>
    </row>
    <row r="1047" spans="1:20">
      <c r="A1047" s="22" t="s">
        <v>578</v>
      </c>
      <c r="B1047" t="s">
        <v>367</v>
      </c>
      <c r="C1047" s="2" t="s">
        <v>78</v>
      </c>
      <c r="D1047" s="3">
        <v>44633.583333333336</v>
      </c>
      <c r="E1047" t="s">
        <v>23</v>
      </c>
      <c r="F1047" t="s">
        <v>24</v>
      </c>
      <c r="G1047" t="s">
        <v>70</v>
      </c>
      <c r="H1047" t="s">
        <v>56</v>
      </c>
      <c r="I1047">
        <v>2</v>
      </c>
      <c r="J1047" s="9">
        <v>1</v>
      </c>
      <c r="K1047">
        <f t="shared" si="330"/>
        <v>3</v>
      </c>
      <c r="L1047" t="str">
        <f t="shared" si="329"/>
        <v>Home Win</v>
      </c>
      <c r="M1047">
        <f t="shared" si="331"/>
        <v>1</v>
      </c>
      <c r="N1047">
        <f t="shared" si="332"/>
        <v>0</v>
      </c>
      <c r="O1047" s="12" t="str">
        <f t="shared" si="333"/>
        <v>West Ham Win</v>
      </c>
      <c r="P1047" s="12" t="b">
        <f t="shared" si="334"/>
        <v>0</v>
      </c>
      <c r="Q1047" s="12" t="b">
        <f t="shared" si="335"/>
        <v>0</v>
      </c>
      <c r="R1047" s="12" t="b">
        <f t="shared" si="336"/>
        <v>0</v>
      </c>
      <c r="S1047" s="12" t="b">
        <f t="shared" si="337"/>
        <v>0</v>
      </c>
      <c r="T1047" s="12" t="str">
        <f t="shared" si="338"/>
        <v>Aston Villa Lose</v>
      </c>
    </row>
    <row r="1048" spans="1:20">
      <c r="A1048" s="22" t="s">
        <v>578</v>
      </c>
      <c r="B1048" t="s">
        <v>366</v>
      </c>
      <c r="C1048" s="2" t="s">
        <v>78</v>
      </c>
      <c r="D1048" s="3">
        <v>44633.6875</v>
      </c>
      <c r="E1048" t="s">
        <v>55</v>
      </c>
      <c r="F1048" t="s">
        <v>10</v>
      </c>
      <c r="G1048" t="s">
        <v>30</v>
      </c>
      <c r="H1048" t="s">
        <v>98</v>
      </c>
      <c r="I1048">
        <v>2</v>
      </c>
      <c r="J1048" s="9">
        <v>0</v>
      </c>
      <c r="K1048">
        <f t="shared" si="330"/>
        <v>2</v>
      </c>
      <c r="L1048" t="str">
        <f t="shared" si="329"/>
        <v>Home Win</v>
      </c>
      <c r="M1048">
        <f t="shared" si="331"/>
        <v>1</v>
      </c>
      <c r="N1048">
        <f t="shared" si="332"/>
        <v>0</v>
      </c>
      <c r="O1048" s="12" t="str">
        <f t="shared" si="333"/>
        <v>Arsenal Win</v>
      </c>
      <c r="P1048" s="12" t="b">
        <f t="shared" si="334"/>
        <v>0</v>
      </c>
      <c r="Q1048" s="12" t="b">
        <f t="shared" si="335"/>
        <v>0</v>
      </c>
      <c r="R1048" s="12" t="b">
        <f t="shared" si="336"/>
        <v>0</v>
      </c>
      <c r="S1048" s="12" t="b">
        <f t="shared" si="337"/>
        <v>0</v>
      </c>
      <c r="T1048" s="12" t="str">
        <f t="shared" si="338"/>
        <v>Leicester Lose</v>
      </c>
    </row>
    <row r="1049" spans="1:20">
      <c r="A1049" s="22" t="s">
        <v>578</v>
      </c>
      <c r="B1049" t="s">
        <v>343</v>
      </c>
      <c r="C1049" s="2" t="s">
        <v>78</v>
      </c>
      <c r="D1049" s="3">
        <v>44634.833333333336</v>
      </c>
      <c r="E1049" t="s">
        <v>13</v>
      </c>
      <c r="F1049" t="s">
        <v>14</v>
      </c>
      <c r="G1049" t="s">
        <v>73</v>
      </c>
      <c r="H1049" t="s">
        <v>116</v>
      </c>
      <c r="I1049">
        <v>0</v>
      </c>
      <c r="J1049" s="9">
        <v>0</v>
      </c>
      <c r="K1049">
        <f t="shared" si="330"/>
        <v>0</v>
      </c>
      <c r="L1049" t="str">
        <f t="shared" si="329"/>
        <v>Draw</v>
      </c>
      <c r="M1049">
        <f t="shared" si="331"/>
        <v>0</v>
      </c>
      <c r="N1049">
        <f t="shared" si="332"/>
        <v>0</v>
      </c>
      <c r="O1049" s="12" t="b">
        <f t="shared" si="333"/>
        <v>0</v>
      </c>
      <c r="P1049" s="12" t="b">
        <f t="shared" si="334"/>
        <v>0</v>
      </c>
      <c r="Q1049" s="12" t="str">
        <f t="shared" si="335"/>
        <v>Crystal Palace Draw</v>
      </c>
      <c r="R1049" s="12" t="str">
        <f t="shared" si="336"/>
        <v>Man City Draw</v>
      </c>
      <c r="S1049" s="12" t="b">
        <f t="shared" si="337"/>
        <v>0</v>
      </c>
      <c r="T1049" s="12" t="b">
        <f t="shared" si="338"/>
        <v>0</v>
      </c>
    </row>
    <row r="1050" spans="1:20">
      <c r="A1050" s="22" t="s">
        <v>578</v>
      </c>
      <c r="B1050" t="s">
        <v>376</v>
      </c>
      <c r="C1050" s="2" t="s">
        <v>87</v>
      </c>
      <c r="D1050" s="3">
        <v>44630.8125</v>
      </c>
      <c r="E1050" t="s">
        <v>465</v>
      </c>
      <c r="F1050" t="s">
        <v>466</v>
      </c>
      <c r="G1050" t="s">
        <v>43</v>
      </c>
      <c r="H1050" t="s">
        <v>44</v>
      </c>
      <c r="I1050">
        <v>1</v>
      </c>
      <c r="J1050" s="9">
        <v>3</v>
      </c>
      <c r="K1050">
        <f t="shared" si="330"/>
        <v>4</v>
      </c>
      <c r="L1050" t="str">
        <f t="shared" si="329"/>
        <v>Away Win</v>
      </c>
      <c r="M1050">
        <f t="shared" si="331"/>
        <v>0</v>
      </c>
      <c r="N1050">
        <f t="shared" si="332"/>
        <v>1</v>
      </c>
      <c r="O1050" s="12" t="b">
        <f t="shared" si="333"/>
        <v>0</v>
      </c>
      <c r="P1050" s="12" t="str">
        <f t="shared" si="334"/>
        <v>Norwich Lose</v>
      </c>
      <c r="Q1050" s="12" t="b">
        <f t="shared" si="335"/>
        <v>0</v>
      </c>
      <c r="R1050" s="12" t="b">
        <f t="shared" si="336"/>
        <v>0</v>
      </c>
      <c r="S1050" s="12" t="str">
        <f t="shared" si="337"/>
        <v>Chelsea Win</v>
      </c>
      <c r="T1050" s="12" t="b">
        <f t="shared" si="338"/>
        <v>0</v>
      </c>
    </row>
    <row r="1051" spans="1:20">
      <c r="A1051" s="22" t="s">
        <v>578</v>
      </c>
      <c r="B1051" t="s">
        <v>378</v>
      </c>
      <c r="C1051" s="2" t="s">
        <v>87</v>
      </c>
      <c r="D1051" s="3">
        <v>44638.833333333336</v>
      </c>
      <c r="E1051" t="s">
        <v>72</v>
      </c>
      <c r="F1051" t="s">
        <v>39</v>
      </c>
      <c r="G1051" t="s">
        <v>20</v>
      </c>
      <c r="H1051" t="s">
        <v>75</v>
      </c>
      <c r="I1051">
        <v>2</v>
      </c>
      <c r="J1051" s="9">
        <v>3</v>
      </c>
      <c r="K1051">
        <f t="shared" si="330"/>
        <v>5</v>
      </c>
      <c r="L1051" t="str">
        <f t="shared" si="329"/>
        <v>Away Win</v>
      </c>
      <c r="M1051">
        <f t="shared" si="331"/>
        <v>0</v>
      </c>
      <c r="N1051">
        <f t="shared" si="332"/>
        <v>1</v>
      </c>
      <c r="O1051" s="12" t="b">
        <f t="shared" si="333"/>
        <v>0</v>
      </c>
      <c r="P1051" s="12" t="str">
        <f t="shared" si="334"/>
        <v>Wolves Lose</v>
      </c>
      <c r="Q1051" s="12" t="b">
        <f t="shared" si="335"/>
        <v>0</v>
      </c>
      <c r="R1051" s="12" t="b">
        <f t="shared" si="336"/>
        <v>0</v>
      </c>
      <c r="S1051" s="12" t="str">
        <f t="shared" si="337"/>
        <v>Leeds Win</v>
      </c>
      <c r="T1051" s="12" t="b">
        <f t="shared" si="338"/>
        <v>0</v>
      </c>
    </row>
    <row r="1052" spans="1:20">
      <c r="A1052" s="22" t="s">
        <v>578</v>
      </c>
      <c r="B1052" t="s">
        <v>372</v>
      </c>
      <c r="C1052" s="2" t="s">
        <v>87</v>
      </c>
      <c r="D1052" s="3">
        <v>44639.520833333336</v>
      </c>
      <c r="E1052" t="s">
        <v>69</v>
      </c>
      <c r="F1052" t="s">
        <v>70</v>
      </c>
      <c r="G1052" t="s">
        <v>10</v>
      </c>
      <c r="H1052" t="s">
        <v>35</v>
      </c>
      <c r="I1052">
        <v>0</v>
      </c>
      <c r="J1052" s="9">
        <v>1</v>
      </c>
      <c r="K1052">
        <f t="shared" si="330"/>
        <v>1</v>
      </c>
      <c r="L1052" t="str">
        <f t="shared" si="329"/>
        <v>Away Win</v>
      </c>
      <c r="M1052">
        <f t="shared" si="331"/>
        <v>0</v>
      </c>
      <c r="N1052">
        <f t="shared" si="332"/>
        <v>1</v>
      </c>
      <c r="O1052" s="12" t="b">
        <f t="shared" si="333"/>
        <v>0</v>
      </c>
      <c r="P1052" s="12" t="str">
        <f t="shared" si="334"/>
        <v>Aston Villa Lose</v>
      </c>
      <c r="Q1052" s="12" t="b">
        <f t="shared" si="335"/>
        <v>0</v>
      </c>
      <c r="R1052" s="12" t="b">
        <f t="shared" si="336"/>
        <v>0</v>
      </c>
      <c r="S1052" s="12" t="str">
        <f t="shared" si="337"/>
        <v>Arsenal Win</v>
      </c>
      <c r="T1052" s="12" t="b">
        <f t="shared" si="338"/>
        <v>0</v>
      </c>
    </row>
    <row r="1053" spans="1:20">
      <c r="A1053" s="22" t="s">
        <v>578</v>
      </c>
      <c r="B1053" t="s">
        <v>369</v>
      </c>
      <c r="C1053" s="2" t="s">
        <v>87</v>
      </c>
      <c r="D1053" s="3">
        <v>44640.583333333336</v>
      </c>
      <c r="E1053" t="s">
        <v>65</v>
      </c>
      <c r="F1053" t="s">
        <v>30</v>
      </c>
      <c r="G1053" t="s">
        <v>461</v>
      </c>
      <c r="H1053" t="s">
        <v>56</v>
      </c>
      <c r="I1053">
        <v>2</v>
      </c>
      <c r="J1053" s="9">
        <v>1</v>
      </c>
      <c r="K1053">
        <f t="shared" si="330"/>
        <v>3</v>
      </c>
      <c r="L1053" t="str">
        <f t="shared" si="329"/>
        <v>Home Win</v>
      </c>
      <c r="M1053">
        <f t="shared" si="331"/>
        <v>1</v>
      </c>
      <c r="N1053">
        <f t="shared" si="332"/>
        <v>0</v>
      </c>
      <c r="O1053" s="12" t="str">
        <f t="shared" si="333"/>
        <v>Leicester Win</v>
      </c>
      <c r="P1053" s="12" t="b">
        <f t="shared" si="334"/>
        <v>0</v>
      </c>
      <c r="Q1053" s="12" t="b">
        <f t="shared" si="335"/>
        <v>0</v>
      </c>
      <c r="R1053" s="12" t="b">
        <f t="shared" si="336"/>
        <v>0</v>
      </c>
      <c r="S1053" s="12" t="b">
        <f t="shared" si="337"/>
        <v>0</v>
      </c>
      <c r="T1053" s="12" t="str">
        <f t="shared" si="338"/>
        <v>Brentford Lose</v>
      </c>
    </row>
    <row r="1054" spans="1:20">
      <c r="A1054" s="22" t="s">
        <v>578</v>
      </c>
      <c r="B1054" t="s">
        <v>374</v>
      </c>
      <c r="C1054" s="2" t="s">
        <v>87</v>
      </c>
      <c r="D1054" s="3">
        <v>44640.6875</v>
      </c>
      <c r="E1054" t="s">
        <v>32</v>
      </c>
      <c r="F1054" t="s">
        <v>33</v>
      </c>
      <c r="G1054" t="s">
        <v>24</v>
      </c>
      <c r="H1054" t="s">
        <v>91</v>
      </c>
      <c r="I1054">
        <v>3</v>
      </c>
      <c r="J1054" s="9">
        <v>1</v>
      </c>
      <c r="K1054">
        <f t="shared" si="330"/>
        <v>4</v>
      </c>
      <c r="L1054" t="str">
        <f t="shared" si="329"/>
        <v>Home Win</v>
      </c>
      <c r="M1054">
        <f t="shared" si="331"/>
        <v>1</v>
      </c>
      <c r="N1054">
        <f t="shared" si="332"/>
        <v>0</v>
      </c>
      <c r="O1054" s="12" t="str">
        <f t="shared" si="333"/>
        <v>Spurs Win</v>
      </c>
      <c r="P1054" s="12" t="b">
        <f t="shared" si="334"/>
        <v>0</v>
      </c>
      <c r="Q1054" s="12" t="b">
        <f t="shared" si="335"/>
        <v>0</v>
      </c>
      <c r="R1054" s="12" t="b">
        <f t="shared" si="336"/>
        <v>0</v>
      </c>
      <c r="S1054" s="12" t="b">
        <f t="shared" si="337"/>
        <v>0</v>
      </c>
      <c r="T1054" s="12" t="str">
        <f t="shared" si="338"/>
        <v>West Ham Lose</v>
      </c>
    </row>
    <row r="1055" spans="1:20">
      <c r="A1055" s="22" t="s">
        <v>578</v>
      </c>
      <c r="B1055" t="s">
        <v>377</v>
      </c>
      <c r="C1055" s="2" t="s">
        <v>87</v>
      </c>
      <c r="D1055" s="3">
        <v>44670.833333333336</v>
      </c>
      <c r="E1055" t="s">
        <v>18</v>
      </c>
      <c r="F1055" t="s">
        <v>19</v>
      </c>
      <c r="G1055" t="s">
        <v>53</v>
      </c>
      <c r="H1055" t="s">
        <v>88</v>
      </c>
      <c r="I1055">
        <v>4</v>
      </c>
      <c r="J1055" s="9">
        <v>0</v>
      </c>
      <c r="K1055">
        <f t="shared" si="330"/>
        <v>4</v>
      </c>
      <c r="L1055" t="str">
        <f t="shared" si="329"/>
        <v>Home Win</v>
      </c>
      <c r="M1055">
        <f t="shared" si="331"/>
        <v>1</v>
      </c>
      <c r="N1055">
        <f t="shared" si="332"/>
        <v>0</v>
      </c>
      <c r="O1055" s="12" t="str">
        <f t="shared" si="333"/>
        <v>Liverpool Win</v>
      </c>
      <c r="P1055" s="12" t="b">
        <f t="shared" si="334"/>
        <v>0</v>
      </c>
      <c r="Q1055" s="12" t="b">
        <f t="shared" si="335"/>
        <v>0</v>
      </c>
      <c r="R1055" s="12" t="b">
        <f t="shared" si="336"/>
        <v>0</v>
      </c>
      <c r="S1055" s="12" t="b">
        <f t="shared" si="337"/>
        <v>0</v>
      </c>
      <c r="T1055" s="12" t="str">
        <f t="shared" si="338"/>
        <v>Man Utd Lose</v>
      </c>
    </row>
    <row r="1056" spans="1:20">
      <c r="A1056" s="22" t="s">
        <v>578</v>
      </c>
      <c r="B1056" t="s">
        <v>371</v>
      </c>
      <c r="C1056" s="2" t="s">
        <v>87</v>
      </c>
      <c r="D1056" s="3">
        <v>44671.822916666664</v>
      </c>
      <c r="E1056" t="s">
        <v>61</v>
      </c>
      <c r="F1056" t="s">
        <v>25</v>
      </c>
      <c r="G1056" t="s">
        <v>14</v>
      </c>
      <c r="H1056" t="s">
        <v>16</v>
      </c>
      <c r="I1056">
        <v>1</v>
      </c>
      <c r="J1056" s="9">
        <v>0</v>
      </c>
      <c r="K1056">
        <f t="shared" si="330"/>
        <v>1</v>
      </c>
      <c r="L1056" t="str">
        <f t="shared" si="329"/>
        <v>Home Win</v>
      </c>
      <c r="M1056">
        <f t="shared" si="331"/>
        <v>1</v>
      </c>
      <c r="N1056">
        <f t="shared" si="332"/>
        <v>0</v>
      </c>
      <c r="O1056" s="12" t="str">
        <f t="shared" si="333"/>
        <v>Newcastle Win</v>
      </c>
      <c r="P1056" s="12" t="b">
        <f t="shared" si="334"/>
        <v>0</v>
      </c>
      <c r="Q1056" s="12" t="b">
        <f t="shared" si="335"/>
        <v>0</v>
      </c>
      <c r="R1056" s="12" t="b">
        <f t="shared" si="336"/>
        <v>0</v>
      </c>
      <c r="S1056" s="12" t="b">
        <f t="shared" si="337"/>
        <v>0</v>
      </c>
      <c r="T1056" s="12" t="str">
        <f t="shared" si="338"/>
        <v>Crystal Palace Lose</v>
      </c>
    </row>
    <row r="1057" spans="1:20">
      <c r="A1057" s="22" t="s">
        <v>578</v>
      </c>
      <c r="B1057" t="s">
        <v>370</v>
      </c>
      <c r="C1057" s="2" t="s">
        <v>87</v>
      </c>
      <c r="D1057" s="3">
        <v>44671.833333333336</v>
      </c>
      <c r="E1057" t="s">
        <v>86</v>
      </c>
      <c r="F1057" t="s">
        <v>73</v>
      </c>
      <c r="G1057" t="s">
        <v>42</v>
      </c>
      <c r="H1057" t="s">
        <v>158</v>
      </c>
      <c r="I1057">
        <v>3</v>
      </c>
      <c r="J1057" s="9">
        <v>0</v>
      </c>
      <c r="K1057">
        <f t="shared" si="330"/>
        <v>3</v>
      </c>
      <c r="L1057" t="str">
        <f t="shared" si="329"/>
        <v>Home Win</v>
      </c>
      <c r="M1057">
        <f t="shared" si="331"/>
        <v>1</v>
      </c>
      <c r="N1057">
        <f t="shared" si="332"/>
        <v>0</v>
      </c>
      <c r="O1057" s="12" t="str">
        <f t="shared" si="333"/>
        <v>Man City Win</v>
      </c>
      <c r="P1057" s="12" t="b">
        <f t="shared" si="334"/>
        <v>0</v>
      </c>
      <c r="Q1057" s="12" t="b">
        <f t="shared" si="335"/>
        <v>0</v>
      </c>
      <c r="R1057" s="12" t="b">
        <f t="shared" si="336"/>
        <v>0</v>
      </c>
      <c r="S1057" s="12" t="b">
        <f t="shared" si="337"/>
        <v>0</v>
      </c>
      <c r="T1057" s="12" t="str">
        <f t="shared" si="338"/>
        <v>Brighton Lose</v>
      </c>
    </row>
    <row r="1058" spans="1:20">
      <c r="A1058" s="22" t="s">
        <v>578</v>
      </c>
      <c r="B1058" t="s">
        <v>375</v>
      </c>
      <c r="C1058" s="2" t="s">
        <v>87</v>
      </c>
      <c r="D1058" s="3">
        <v>44672.822916666664</v>
      </c>
      <c r="E1058" t="s">
        <v>81</v>
      </c>
      <c r="F1058" t="s">
        <v>66</v>
      </c>
      <c r="G1058" t="s">
        <v>15</v>
      </c>
      <c r="H1058" t="s">
        <v>98</v>
      </c>
      <c r="I1058">
        <v>2</v>
      </c>
      <c r="J1058" s="9">
        <v>0</v>
      </c>
      <c r="K1058">
        <f t="shared" si="330"/>
        <v>2</v>
      </c>
      <c r="L1058" t="str">
        <f t="shared" si="329"/>
        <v>Home Win</v>
      </c>
      <c r="M1058">
        <f t="shared" si="331"/>
        <v>1</v>
      </c>
      <c r="N1058">
        <f t="shared" si="332"/>
        <v>0</v>
      </c>
      <c r="O1058" s="12" t="str">
        <f t="shared" si="333"/>
        <v>Burnley Win</v>
      </c>
      <c r="P1058" s="12" t="b">
        <f t="shared" si="334"/>
        <v>0</v>
      </c>
      <c r="Q1058" s="12" t="b">
        <f t="shared" si="335"/>
        <v>0</v>
      </c>
      <c r="R1058" s="12" t="b">
        <f t="shared" si="336"/>
        <v>0</v>
      </c>
      <c r="S1058" s="12" t="b">
        <f t="shared" si="337"/>
        <v>0</v>
      </c>
      <c r="T1058" s="12" t="str">
        <f t="shared" si="338"/>
        <v>Southampton Lose</v>
      </c>
    </row>
    <row r="1059" spans="1:20">
      <c r="A1059" s="22" t="s">
        <v>578</v>
      </c>
      <c r="B1059" t="s">
        <v>373</v>
      </c>
      <c r="C1059" s="2" t="s">
        <v>87</v>
      </c>
      <c r="D1059" s="3">
        <v>44692.822916666664</v>
      </c>
      <c r="E1059" t="s">
        <v>463</v>
      </c>
      <c r="F1059" t="s">
        <v>464</v>
      </c>
      <c r="G1059" t="s">
        <v>34</v>
      </c>
      <c r="H1059" t="s">
        <v>116</v>
      </c>
      <c r="I1059">
        <v>0</v>
      </c>
      <c r="J1059" s="9">
        <v>0</v>
      </c>
      <c r="K1059">
        <f t="shared" si="330"/>
        <v>0</v>
      </c>
      <c r="L1059" t="str">
        <f t="shared" si="329"/>
        <v>Draw</v>
      </c>
      <c r="M1059">
        <f t="shared" si="331"/>
        <v>0</v>
      </c>
      <c r="N1059">
        <f t="shared" si="332"/>
        <v>0</v>
      </c>
      <c r="O1059" s="12" t="b">
        <f t="shared" si="333"/>
        <v>0</v>
      </c>
      <c r="P1059" s="12" t="b">
        <f t="shared" si="334"/>
        <v>0</v>
      </c>
      <c r="Q1059" s="12" t="str">
        <f t="shared" si="335"/>
        <v>Watford Draw</v>
      </c>
      <c r="R1059" s="12" t="str">
        <f t="shared" si="336"/>
        <v>Everton Draw</v>
      </c>
      <c r="S1059" s="12" t="b">
        <f t="shared" si="337"/>
        <v>0</v>
      </c>
      <c r="T1059" s="12" t="b">
        <f t="shared" si="338"/>
        <v>0</v>
      </c>
    </row>
    <row r="1060" spans="1:20">
      <c r="A1060" s="22" t="s">
        <v>578</v>
      </c>
      <c r="B1060" t="s">
        <v>380</v>
      </c>
      <c r="C1060" s="2" t="s">
        <v>99</v>
      </c>
      <c r="D1060" s="3">
        <v>44653.520833333336</v>
      </c>
      <c r="E1060" t="s">
        <v>18</v>
      </c>
      <c r="F1060" t="s">
        <v>19</v>
      </c>
      <c r="G1060" t="s">
        <v>464</v>
      </c>
      <c r="H1060" t="s">
        <v>98</v>
      </c>
      <c r="I1060">
        <v>2</v>
      </c>
      <c r="J1060" s="9">
        <v>0</v>
      </c>
      <c r="K1060">
        <f t="shared" si="330"/>
        <v>2</v>
      </c>
      <c r="L1060" t="str">
        <f t="shared" si="329"/>
        <v>Home Win</v>
      </c>
      <c r="M1060">
        <f t="shared" si="331"/>
        <v>1</v>
      </c>
      <c r="N1060">
        <f t="shared" si="332"/>
        <v>0</v>
      </c>
      <c r="O1060" s="12" t="str">
        <f t="shared" si="333"/>
        <v>Liverpool Win</v>
      </c>
      <c r="P1060" s="12" t="b">
        <f t="shared" si="334"/>
        <v>0</v>
      </c>
      <c r="Q1060" s="12" t="b">
        <f t="shared" si="335"/>
        <v>0</v>
      </c>
      <c r="R1060" s="12" t="b">
        <f t="shared" si="336"/>
        <v>0</v>
      </c>
      <c r="S1060" s="12" t="b">
        <f t="shared" si="337"/>
        <v>0</v>
      </c>
      <c r="T1060" s="12" t="str">
        <f t="shared" si="338"/>
        <v>Watford Lose</v>
      </c>
    </row>
    <row r="1061" spans="1:20">
      <c r="A1061" s="22" t="s">
        <v>578</v>
      </c>
      <c r="B1061" t="s">
        <v>388</v>
      </c>
      <c r="C1061" s="2" t="s">
        <v>99</v>
      </c>
      <c r="D1061" s="3">
        <v>44653.625</v>
      </c>
      <c r="E1061" t="s">
        <v>41</v>
      </c>
      <c r="F1061" t="s">
        <v>42</v>
      </c>
      <c r="G1061" t="s">
        <v>466</v>
      </c>
      <c r="H1061" t="s">
        <v>116</v>
      </c>
      <c r="I1061">
        <v>0</v>
      </c>
      <c r="J1061" s="9">
        <v>0</v>
      </c>
      <c r="K1061">
        <f t="shared" si="330"/>
        <v>0</v>
      </c>
      <c r="L1061" t="str">
        <f t="shared" si="329"/>
        <v>Draw</v>
      </c>
      <c r="M1061">
        <f t="shared" si="331"/>
        <v>0</v>
      </c>
      <c r="N1061">
        <f t="shared" si="332"/>
        <v>0</v>
      </c>
      <c r="O1061" s="12" t="b">
        <f t="shared" si="333"/>
        <v>0</v>
      </c>
      <c r="P1061" s="12" t="b">
        <f t="shared" si="334"/>
        <v>0</v>
      </c>
      <c r="Q1061" s="12" t="str">
        <f t="shared" si="335"/>
        <v>Brighton Draw</v>
      </c>
      <c r="R1061" s="12" t="str">
        <f t="shared" si="336"/>
        <v>Norwich Draw</v>
      </c>
      <c r="S1061" s="12" t="b">
        <f t="shared" si="337"/>
        <v>0</v>
      </c>
      <c r="T1061" s="12" t="b">
        <f t="shared" si="338"/>
        <v>0</v>
      </c>
    </row>
    <row r="1062" spans="1:20">
      <c r="A1062" s="22" t="s">
        <v>578</v>
      </c>
      <c r="B1062" t="s">
        <v>383</v>
      </c>
      <c r="C1062" s="2" t="s">
        <v>99</v>
      </c>
      <c r="D1062" s="3">
        <v>44653.625</v>
      </c>
      <c r="E1062" t="s">
        <v>81</v>
      </c>
      <c r="F1062" t="s">
        <v>66</v>
      </c>
      <c r="G1062" t="s">
        <v>73</v>
      </c>
      <c r="H1062" t="s">
        <v>26</v>
      </c>
      <c r="I1062">
        <v>0</v>
      </c>
      <c r="J1062" s="9">
        <v>2</v>
      </c>
      <c r="K1062">
        <f t="shared" si="330"/>
        <v>2</v>
      </c>
      <c r="L1062" t="str">
        <f t="shared" si="329"/>
        <v>Away Win</v>
      </c>
      <c r="M1062">
        <f t="shared" si="331"/>
        <v>0</v>
      </c>
      <c r="N1062">
        <f t="shared" si="332"/>
        <v>1</v>
      </c>
      <c r="O1062" s="12" t="b">
        <f t="shared" si="333"/>
        <v>0</v>
      </c>
      <c r="P1062" s="12" t="str">
        <f t="shared" si="334"/>
        <v>Burnley Lose</v>
      </c>
      <c r="Q1062" s="12" t="b">
        <f t="shared" si="335"/>
        <v>0</v>
      </c>
      <c r="R1062" s="12" t="b">
        <f t="shared" si="336"/>
        <v>0</v>
      </c>
      <c r="S1062" s="12" t="str">
        <f t="shared" si="337"/>
        <v>Man City Win</v>
      </c>
      <c r="T1062" s="12" t="b">
        <f t="shared" si="338"/>
        <v>0</v>
      </c>
    </row>
    <row r="1063" spans="1:20">
      <c r="A1063" s="22" t="s">
        <v>578</v>
      </c>
      <c r="B1063" t="s">
        <v>382</v>
      </c>
      <c r="C1063" s="2" t="s">
        <v>99</v>
      </c>
      <c r="D1063" s="3">
        <v>44653.625</v>
      </c>
      <c r="E1063" t="s">
        <v>63</v>
      </c>
      <c r="F1063" t="s">
        <v>43</v>
      </c>
      <c r="G1063" t="s">
        <v>461</v>
      </c>
      <c r="H1063" t="s">
        <v>110</v>
      </c>
      <c r="I1063">
        <v>1</v>
      </c>
      <c r="J1063" s="9">
        <v>4</v>
      </c>
      <c r="K1063">
        <f t="shared" si="330"/>
        <v>5</v>
      </c>
      <c r="L1063" t="str">
        <f t="shared" si="329"/>
        <v>Away Win</v>
      </c>
      <c r="M1063">
        <f t="shared" si="331"/>
        <v>0</v>
      </c>
      <c r="N1063">
        <f t="shared" si="332"/>
        <v>1</v>
      </c>
      <c r="O1063" s="12" t="b">
        <f t="shared" si="333"/>
        <v>0</v>
      </c>
      <c r="P1063" s="12" t="str">
        <f t="shared" si="334"/>
        <v>Chelsea Lose</v>
      </c>
      <c r="Q1063" s="12" t="b">
        <f t="shared" si="335"/>
        <v>0</v>
      </c>
      <c r="R1063" s="12" t="b">
        <f t="shared" si="336"/>
        <v>0</v>
      </c>
      <c r="S1063" s="12" t="str">
        <f t="shared" si="337"/>
        <v>Brentford Win</v>
      </c>
      <c r="T1063" s="12" t="b">
        <f t="shared" si="338"/>
        <v>0</v>
      </c>
    </row>
    <row r="1064" spans="1:20">
      <c r="A1064" s="22" t="s">
        <v>578</v>
      </c>
      <c r="B1064" t="s">
        <v>381</v>
      </c>
      <c r="C1064" s="2" t="s">
        <v>99</v>
      </c>
      <c r="D1064" s="3">
        <v>44653.625</v>
      </c>
      <c r="E1064" t="s">
        <v>50</v>
      </c>
      <c r="F1064" t="s">
        <v>20</v>
      </c>
      <c r="G1064" t="s">
        <v>15</v>
      </c>
      <c r="H1064" t="s">
        <v>84</v>
      </c>
      <c r="I1064">
        <v>1</v>
      </c>
      <c r="J1064" s="9">
        <v>1</v>
      </c>
      <c r="K1064">
        <f t="shared" si="330"/>
        <v>2</v>
      </c>
      <c r="L1064" t="str">
        <f t="shared" si="329"/>
        <v>Draw</v>
      </c>
      <c r="M1064">
        <f t="shared" si="331"/>
        <v>0</v>
      </c>
      <c r="N1064">
        <f t="shared" si="332"/>
        <v>0</v>
      </c>
      <c r="O1064" s="12" t="b">
        <f t="shared" si="333"/>
        <v>0</v>
      </c>
      <c r="P1064" s="12" t="b">
        <f t="shared" si="334"/>
        <v>0</v>
      </c>
      <c r="Q1064" s="12" t="str">
        <f t="shared" si="335"/>
        <v>Leeds Draw</v>
      </c>
      <c r="R1064" s="12" t="str">
        <f t="shared" si="336"/>
        <v>Southampton Draw</v>
      </c>
      <c r="S1064" s="12" t="b">
        <f t="shared" si="337"/>
        <v>0</v>
      </c>
      <c r="T1064" s="12" t="b">
        <f t="shared" si="338"/>
        <v>0</v>
      </c>
    </row>
    <row r="1065" spans="1:20">
      <c r="A1065" s="22" t="s">
        <v>578</v>
      </c>
      <c r="B1065" t="s">
        <v>384</v>
      </c>
      <c r="C1065" s="2" t="s">
        <v>99</v>
      </c>
      <c r="D1065" s="3">
        <v>44653.625</v>
      </c>
      <c r="E1065" t="s">
        <v>72</v>
      </c>
      <c r="F1065" t="s">
        <v>39</v>
      </c>
      <c r="G1065" t="s">
        <v>70</v>
      </c>
      <c r="H1065" t="s">
        <v>56</v>
      </c>
      <c r="I1065">
        <v>2</v>
      </c>
      <c r="J1065" s="9">
        <v>1</v>
      </c>
      <c r="K1065">
        <f t="shared" si="330"/>
        <v>3</v>
      </c>
      <c r="L1065" t="str">
        <f t="shared" si="329"/>
        <v>Home Win</v>
      </c>
      <c r="M1065">
        <f t="shared" si="331"/>
        <v>1</v>
      </c>
      <c r="N1065">
        <f t="shared" si="332"/>
        <v>0</v>
      </c>
      <c r="O1065" s="12" t="str">
        <f t="shared" si="333"/>
        <v>Wolves Win</v>
      </c>
      <c r="P1065" s="12" t="b">
        <f t="shared" si="334"/>
        <v>0</v>
      </c>
      <c r="Q1065" s="12" t="b">
        <f t="shared" si="335"/>
        <v>0</v>
      </c>
      <c r="R1065" s="12" t="b">
        <f t="shared" si="336"/>
        <v>0</v>
      </c>
      <c r="S1065" s="12" t="b">
        <f t="shared" si="337"/>
        <v>0</v>
      </c>
      <c r="T1065" s="12" t="str">
        <f t="shared" si="338"/>
        <v>Aston Villa Lose</v>
      </c>
    </row>
    <row r="1066" spans="1:20">
      <c r="A1066" s="22" t="s">
        <v>578</v>
      </c>
      <c r="B1066" t="s">
        <v>386</v>
      </c>
      <c r="C1066" s="2" t="s">
        <v>99</v>
      </c>
      <c r="D1066" s="3">
        <v>44653.729166666664</v>
      </c>
      <c r="E1066" t="s">
        <v>52</v>
      </c>
      <c r="F1066" t="s">
        <v>53</v>
      </c>
      <c r="G1066" t="s">
        <v>30</v>
      </c>
      <c r="H1066" t="s">
        <v>84</v>
      </c>
      <c r="I1066">
        <v>1</v>
      </c>
      <c r="J1066" s="9">
        <v>1</v>
      </c>
      <c r="K1066">
        <f t="shared" si="330"/>
        <v>2</v>
      </c>
      <c r="L1066" t="str">
        <f t="shared" si="329"/>
        <v>Draw</v>
      </c>
      <c r="M1066">
        <f t="shared" si="331"/>
        <v>0</v>
      </c>
      <c r="N1066">
        <f t="shared" si="332"/>
        <v>0</v>
      </c>
      <c r="O1066" s="12" t="b">
        <f t="shared" si="333"/>
        <v>0</v>
      </c>
      <c r="P1066" s="12" t="b">
        <f t="shared" si="334"/>
        <v>0</v>
      </c>
      <c r="Q1066" s="12" t="str">
        <f t="shared" si="335"/>
        <v>Man Utd Draw</v>
      </c>
      <c r="R1066" s="12" t="str">
        <f t="shared" si="336"/>
        <v>Leicester Draw</v>
      </c>
      <c r="S1066" s="12" t="b">
        <f t="shared" si="337"/>
        <v>0</v>
      </c>
      <c r="T1066" s="12" t="b">
        <f t="shared" si="338"/>
        <v>0</v>
      </c>
    </row>
    <row r="1067" spans="1:20">
      <c r="A1067" s="22" t="s">
        <v>578</v>
      </c>
      <c r="B1067" t="s">
        <v>387</v>
      </c>
      <c r="C1067" s="2" t="s">
        <v>99</v>
      </c>
      <c r="D1067" s="3">
        <v>44654.583333333336</v>
      </c>
      <c r="E1067" t="s">
        <v>23</v>
      </c>
      <c r="F1067" t="s">
        <v>24</v>
      </c>
      <c r="G1067" t="s">
        <v>34</v>
      </c>
      <c r="H1067" t="s">
        <v>56</v>
      </c>
      <c r="I1067">
        <v>2</v>
      </c>
      <c r="J1067" s="9">
        <v>1</v>
      </c>
      <c r="K1067">
        <f t="shared" si="330"/>
        <v>3</v>
      </c>
      <c r="L1067" t="str">
        <f t="shared" si="329"/>
        <v>Home Win</v>
      </c>
      <c r="M1067">
        <f t="shared" si="331"/>
        <v>1</v>
      </c>
      <c r="N1067">
        <f t="shared" si="332"/>
        <v>0</v>
      </c>
      <c r="O1067" s="12" t="str">
        <f t="shared" si="333"/>
        <v>West Ham Win</v>
      </c>
      <c r="P1067" s="12" t="b">
        <f t="shared" si="334"/>
        <v>0</v>
      </c>
      <c r="Q1067" s="12" t="b">
        <f t="shared" si="335"/>
        <v>0</v>
      </c>
      <c r="R1067" s="12" t="b">
        <f t="shared" si="336"/>
        <v>0</v>
      </c>
      <c r="S1067" s="12" t="b">
        <f t="shared" si="337"/>
        <v>0</v>
      </c>
      <c r="T1067" s="12" t="str">
        <f t="shared" si="338"/>
        <v>Everton Lose</v>
      </c>
    </row>
    <row r="1068" spans="1:20">
      <c r="A1068" s="22" t="s">
        <v>578</v>
      </c>
      <c r="B1068" t="s">
        <v>385</v>
      </c>
      <c r="C1068" s="2" t="s">
        <v>99</v>
      </c>
      <c r="D1068" s="3">
        <v>44654.6875</v>
      </c>
      <c r="E1068" t="s">
        <v>32</v>
      </c>
      <c r="F1068" t="s">
        <v>33</v>
      </c>
      <c r="G1068" t="s">
        <v>25</v>
      </c>
      <c r="H1068" t="s">
        <v>462</v>
      </c>
      <c r="I1068">
        <v>5</v>
      </c>
      <c r="J1068" s="9">
        <v>1</v>
      </c>
      <c r="K1068">
        <f t="shared" si="330"/>
        <v>6</v>
      </c>
      <c r="L1068" t="str">
        <f t="shared" si="329"/>
        <v>Home Win</v>
      </c>
      <c r="M1068">
        <f t="shared" si="331"/>
        <v>1</v>
      </c>
      <c r="N1068">
        <f t="shared" si="332"/>
        <v>0</v>
      </c>
      <c r="O1068" s="12" t="str">
        <f t="shared" si="333"/>
        <v>Spurs Win</v>
      </c>
      <c r="P1068" s="12" t="b">
        <f t="shared" si="334"/>
        <v>0</v>
      </c>
      <c r="Q1068" s="12" t="b">
        <f t="shared" si="335"/>
        <v>0</v>
      </c>
      <c r="R1068" s="12" t="b">
        <f t="shared" si="336"/>
        <v>0</v>
      </c>
      <c r="S1068" s="12" t="b">
        <f t="shared" si="337"/>
        <v>0</v>
      </c>
      <c r="T1068" s="12" t="str">
        <f t="shared" si="338"/>
        <v>Newcastle Lose</v>
      </c>
    </row>
    <row r="1069" spans="1:20">
      <c r="A1069" s="22" t="s">
        <v>578</v>
      </c>
      <c r="B1069" t="s">
        <v>379</v>
      </c>
      <c r="C1069" s="2" t="s">
        <v>99</v>
      </c>
      <c r="D1069" s="3">
        <v>44655.833333333336</v>
      </c>
      <c r="E1069" t="s">
        <v>13</v>
      </c>
      <c r="F1069" t="s">
        <v>14</v>
      </c>
      <c r="G1069" t="s">
        <v>10</v>
      </c>
      <c r="H1069" t="s">
        <v>158</v>
      </c>
      <c r="I1069">
        <v>3</v>
      </c>
      <c r="J1069" s="9">
        <v>0</v>
      </c>
      <c r="K1069">
        <f t="shared" si="330"/>
        <v>3</v>
      </c>
      <c r="L1069" t="str">
        <f t="shared" si="329"/>
        <v>Home Win</v>
      </c>
      <c r="M1069">
        <f t="shared" si="331"/>
        <v>1</v>
      </c>
      <c r="N1069">
        <f t="shared" si="332"/>
        <v>0</v>
      </c>
      <c r="O1069" s="12" t="str">
        <f t="shared" si="333"/>
        <v>Crystal Palace Win</v>
      </c>
      <c r="P1069" s="12" t="b">
        <f t="shared" si="334"/>
        <v>0</v>
      </c>
      <c r="Q1069" s="12" t="b">
        <f t="shared" si="335"/>
        <v>0</v>
      </c>
      <c r="R1069" s="12" t="b">
        <f t="shared" si="336"/>
        <v>0</v>
      </c>
      <c r="S1069" s="12" t="b">
        <f t="shared" si="337"/>
        <v>0</v>
      </c>
      <c r="T1069" s="12" t="str">
        <f t="shared" si="338"/>
        <v>Arsenal Lose</v>
      </c>
    </row>
    <row r="1070" spans="1:20">
      <c r="A1070" s="22" t="s">
        <v>578</v>
      </c>
      <c r="B1070" t="s">
        <v>393</v>
      </c>
      <c r="C1070" s="2" t="s">
        <v>103</v>
      </c>
      <c r="D1070" s="3">
        <v>44659.833333333336</v>
      </c>
      <c r="E1070" t="s">
        <v>61</v>
      </c>
      <c r="F1070" t="s">
        <v>25</v>
      </c>
      <c r="G1070" t="s">
        <v>39</v>
      </c>
      <c r="H1070" t="s">
        <v>16</v>
      </c>
      <c r="I1070">
        <v>1</v>
      </c>
      <c r="J1070" s="9">
        <v>0</v>
      </c>
      <c r="K1070">
        <f t="shared" si="330"/>
        <v>1</v>
      </c>
      <c r="L1070" t="str">
        <f t="shared" si="329"/>
        <v>Home Win</v>
      </c>
      <c r="M1070">
        <f t="shared" si="331"/>
        <v>1</v>
      </c>
      <c r="N1070">
        <f t="shared" si="332"/>
        <v>0</v>
      </c>
      <c r="O1070" s="12" t="str">
        <f t="shared" si="333"/>
        <v>Newcastle Win</v>
      </c>
      <c r="P1070" s="12" t="b">
        <f t="shared" si="334"/>
        <v>0</v>
      </c>
      <c r="Q1070" s="12" t="b">
        <f t="shared" si="335"/>
        <v>0</v>
      </c>
      <c r="R1070" s="12" t="b">
        <f t="shared" si="336"/>
        <v>0</v>
      </c>
      <c r="S1070" s="12" t="b">
        <f t="shared" si="337"/>
        <v>0</v>
      </c>
      <c r="T1070" s="12" t="str">
        <f t="shared" si="338"/>
        <v>Wolves Lose</v>
      </c>
    </row>
    <row r="1071" spans="1:20">
      <c r="A1071" s="22" t="s">
        <v>578</v>
      </c>
      <c r="B1071" t="s">
        <v>389</v>
      </c>
      <c r="C1071" s="2" t="s">
        <v>103</v>
      </c>
      <c r="D1071" s="3">
        <v>44660.520833333336</v>
      </c>
      <c r="E1071" t="s">
        <v>47</v>
      </c>
      <c r="F1071" t="s">
        <v>34</v>
      </c>
      <c r="G1071" t="s">
        <v>53</v>
      </c>
      <c r="H1071" t="s">
        <v>16</v>
      </c>
      <c r="I1071">
        <v>1</v>
      </c>
      <c r="J1071" s="9">
        <v>0</v>
      </c>
      <c r="K1071">
        <f t="shared" si="330"/>
        <v>1</v>
      </c>
      <c r="L1071" t="str">
        <f t="shared" si="329"/>
        <v>Home Win</v>
      </c>
      <c r="M1071">
        <f t="shared" si="331"/>
        <v>1</v>
      </c>
      <c r="N1071">
        <f t="shared" si="332"/>
        <v>0</v>
      </c>
      <c r="O1071" s="12" t="str">
        <f t="shared" si="333"/>
        <v>Everton Win</v>
      </c>
      <c r="P1071" s="12" t="b">
        <f t="shared" si="334"/>
        <v>0</v>
      </c>
      <c r="Q1071" s="12" t="b">
        <f t="shared" si="335"/>
        <v>0</v>
      </c>
      <c r="R1071" s="12" t="b">
        <f t="shared" si="336"/>
        <v>0</v>
      </c>
      <c r="S1071" s="12" t="b">
        <f t="shared" si="337"/>
        <v>0</v>
      </c>
      <c r="T1071" s="12" t="str">
        <f t="shared" si="338"/>
        <v>Man Utd Lose</v>
      </c>
    </row>
    <row r="1072" spans="1:20">
      <c r="A1072" s="22" t="s">
        <v>578</v>
      </c>
      <c r="B1072" t="s">
        <v>392</v>
      </c>
      <c r="C1072" s="2" t="s">
        <v>103</v>
      </c>
      <c r="D1072" s="3">
        <v>44660.625</v>
      </c>
      <c r="E1072" t="s">
        <v>55</v>
      </c>
      <c r="F1072" t="s">
        <v>10</v>
      </c>
      <c r="G1072" t="s">
        <v>42</v>
      </c>
      <c r="H1072" t="s">
        <v>77</v>
      </c>
      <c r="I1072">
        <v>1</v>
      </c>
      <c r="J1072" s="9">
        <v>2</v>
      </c>
      <c r="K1072">
        <f t="shared" si="330"/>
        <v>3</v>
      </c>
      <c r="L1072" t="str">
        <f t="shared" si="329"/>
        <v>Away Win</v>
      </c>
      <c r="M1072">
        <f t="shared" si="331"/>
        <v>0</v>
      </c>
      <c r="N1072">
        <f t="shared" si="332"/>
        <v>1</v>
      </c>
      <c r="O1072" s="12" t="b">
        <f t="shared" si="333"/>
        <v>0</v>
      </c>
      <c r="P1072" s="12" t="str">
        <f t="shared" si="334"/>
        <v>Arsenal Lose</v>
      </c>
      <c r="Q1072" s="12" t="b">
        <f t="shared" si="335"/>
        <v>0</v>
      </c>
      <c r="R1072" s="12" t="b">
        <f t="shared" si="336"/>
        <v>0</v>
      </c>
      <c r="S1072" s="12" t="str">
        <f t="shared" si="337"/>
        <v>Brighton Win</v>
      </c>
      <c r="T1072" s="12" t="b">
        <f t="shared" si="338"/>
        <v>0</v>
      </c>
    </row>
    <row r="1073" spans="1:20">
      <c r="A1073" s="22" t="s">
        <v>578</v>
      </c>
      <c r="B1073" t="s">
        <v>428</v>
      </c>
      <c r="C1073" s="2" t="s">
        <v>103</v>
      </c>
      <c r="D1073" s="3">
        <v>44660.625</v>
      </c>
      <c r="E1073" t="s">
        <v>58</v>
      </c>
      <c r="F1073" t="s">
        <v>15</v>
      </c>
      <c r="G1073" t="s">
        <v>43</v>
      </c>
      <c r="H1073" t="s">
        <v>470</v>
      </c>
      <c r="I1073">
        <v>0</v>
      </c>
      <c r="J1073" s="9">
        <v>6</v>
      </c>
      <c r="K1073">
        <f t="shared" si="330"/>
        <v>6</v>
      </c>
      <c r="L1073" t="str">
        <f t="shared" si="329"/>
        <v>Away Win</v>
      </c>
      <c r="M1073">
        <f t="shared" si="331"/>
        <v>0</v>
      </c>
      <c r="N1073">
        <f t="shared" si="332"/>
        <v>1</v>
      </c>
      <c r="O1073" s="12" t="b">
        <f t="shared" si="333"/>
        <v>0</v>
      </c>
      <c r="P1073" s="12" t="str">
        <f t="shared" si="334"/>
        <v>Southampton Lose</v>
      </c>
      <c r="Q1073" s="12" t="b">
        <f t="shared" si="335"/>
        <v>0</v>
      </c>
      <c r="R1073" s="12" t="b">
        <f t="shared" si="336"/>
        <v>0</v>
      </c>
      <c r="S1073" s="12" t="str">
        <f t="shared" si="337"/>
        <v>Chelsea Win</v>
      </c>
      <c r="T1073" s="12" t="b">
        <f t="shared" si="338"/>
        <v>0</v>
      </c>
    </row>
    <row r="1074" spans="1:20">
      <c r="A1074" s="22" t="s">
        <v>578</v>
      </c>
      <c r="B1074" t="s">
        <v>391</v>
      </c>
      <c r="C1074" s="2" t="s">
        <v>103</v>
      </c>
      <c r="D1074" s="3">
        <v>44660.625</v>
      </c>
      <c r="E1074" t="s">
        <v>463</v>
      </c>
      <c r="F1074" t="s">
        <v>464</v>
      </c>
      <c r="G1074" t="s">
        <v>20</v>
      </c>
      <c r="H1074" t="s">
        <v>11</v>
      </c>
      <c r="I1074">
        <v>0</v>
      </c>
      <c r="J1074" s="9">
        <v>3</v>
      </c>
      <c r="K1074">
        <f t="shared" si="330"/>
        <v>3</v>
      </c>
      <c r="L1074" t="str">
        <f t="shared" si="329"/>
        <v>Away Win</v>
      </c>
      <c r="M1074">
        <f t="shared" si="331"/>
        <v>0</v>
      </c>
      <c r="N1074">
        <f t="shared" si="332"/>
        <v>1</v>
      </c>
      <c r="O1074" s="12" t="b">
        <f t="shared" si="333"/>
        <v>0</v>
      </c>
      <c r="P1074" s="12" t="str">
        <f t="shared" si="334"/>
        <v>Watford Lose</v>
      </c>
      <c r="Q1074" s="12" t="b">
        <f t="shared" si="335"/>
        <v>0</v>
      </c>
      <c r="R1074" s="12" t="b">
        <f t="shared" si="336"/>
        <v>0</v>
      </c>
      <c r="S1074" s="12" t="str">
        <f t="shared" si="337"/>
        <v>Leeds Win</v>
      </c>
      <c r="T1074" s="12" t="b">
        <f t="shared" si="338"/>
        <v>0</v>
      </c>
    </row>
    <row r="1075" spans="1:20">
      <c r="A1075" s="22" t="s">
        <v>578</v>
      </c>
      <c r="B1075" t="s">
        <v>397</v>
      </c>
      <c r="C1075" s="2" t="s">
        <v>103</v>
      </c>
      <c r="D1075" s="3">
        <v>44660.729166666664</v>
      </c>
      <c r="E1075" t="s">
        <v>69</v>
      </c>
      <c r="F1075" t="s">
        <v>70</v>
      </c>
      <c r="G1075" t="s">
        <v>33</v>
      </c>
      <c r="H1075" t="s">
        <v>239</v>
      </c>
      <c r="I1075">
        <v>0</v>
      </c>
      <c r="J1075" s="9">
        <v>4</v>
      </c>
      <c r="K1075">
        <f t="shared" si="330"/>
        <v>4</v>
      </c>
      <c r="L1075" t="str">
        <f t="shared" si="329"/>
        <v>Away Win</v>
      </c>
      <c r="M1075">
        <f t="shared" si="331"/>
        <v>0</v>
      </c>
      <c r="N1075">
        <f t="shared" si="332"/>
        <v>1</v>
      </c>
      <c r="O1075" s="12" t="b">
        <f t="shared" si="333"/>
        <v>0</v>
      </c>
      <c r="P1075" s="12" t="str">
        <f t="shared" si="334"/>
        <v>Aston Villa Lose</v>
      </c>
      <c r="Q1075" s="12" t="b">
        <f t="shared" si="335"/>
        <v>0</v>
      </c>
      <c r="R1075" s="12" t="b">
        <f t="shared" si="336"/>
        <v>0</v>
      </c>
      <c r="S1075" s="12" t="str">
        <f t="shared" si="337"/>
        <v>Spurs Win</v>
      </c>
      <c r="T1075" s="12" t="b">
        <f t="shared" si="338"/>
        <v>0</v>
      </c>
    </row>
    <row r="1076" spans="1:20">
      <c r="A1076" s="22" t="s">
        <v>578</v>
      </c>
      <c r="B1076" t="s">
        <v>395</v>
      </c>
      <c r="C1076" s="2" t="s">
        <v>103</v>
      </c>
      <c r="D1076" s="3">
        <v>44661.583333333336</v>
      </c>
      <c r="E1076" t="s">
        <v>460</v>
      </c>
      <c r="F1076" t="s">
        <v>461</v>
      </c>
      <c r="G1076" t="s">
        <v>24</v>
      </c>
      <c r="H1076" t="s">
        <v>98</v>
      </c>
      <c r="I1076">
        <v>2</v>
      </c>
      <c r="J1076" s="9">
        <v>0</v>
      </c>
      <c r="K1076">
        <f t="shared" si="330"/>
        <v>2</v>
      </c>
      <c r="L1076" t="str">
        <f t="shared" si="329"/>
        <v>Home Win</v>
      </c>
      <c r="M1076">
        <f t="shared" si="331"/>
        <v>1</v>
      </c>
      <c r="N1076">
        <f t="shared" si="332"/>
        <v>0</v>
      </c>
      <c r="O1076" s="12" t="str">
        <f t="shared" si="333"/>
        <v>Brentford Win</v>
      </c>
      <c r="P1076" s="12" t="b">
        <f t="shared" si="334"/>
        <v>0</v>
      </c>
      <c r="Q1076" s="12" t="b">
        <f t="shared" si="335"/>
        <v>0</v>
      </c>
      <c r="R1076" s="12" t="b">
        <f t="shared" si="336"/>
        <v>0</v>
      </c>
      <c r="S1076" s="12" t="b">
        <f t="shared" si="337"/>
        <v>0</v>
      </c>
      <c r="T1076" s="12" t="str">
        <f t="shared" si="338"/>
        <v>West Ham Lose</v>
      </c>
    </row>
    <row r="1077" spans="1:20">
      <c r="A1077" s="22" t="s">
        <v>578</v>
      </c>
      <c r="B1077" t="s">
        <v>394</v>
      </c>
      <c r="C1077" s="2" t="s">
        <v>103</v>
      </c>
      <c r="D1077" s="3">
        <v>44661.583333333336</v>
      </c>
      <c r="E1077" t="s">
        <v>65</v>
      </c>
      <c r="F1077" t="s">
        <v>30</v>
      </c>
      <c r="G1077" t="s">
        <v>14</v>
      </c>
      <c r="H1077" t="s">
        <v>56</v>
      </c>
      <c r="I1077">
        <v>2</v>
      </c>
      <c r="J1077" s="9">
        <v>1</v>
      </c>
      <c r="K1077">
        <f t="shared" si="330"/>
        <v>3</v>
      </c>
      <c r="L1077" t="str">
        <f t="shared" si="329"/>
        <v>Home Win</v>
      </c>
      <c r="M1077">
        <f t="shared" si="331"/>
        <v>1</v>
      </c>
      <c r="N1077">
        <f t="shared" si="332"/>
        <v>0</v>
      </c>
      <c r="O1077" s="12" t="str">
        <f t="shared" si="333"/>
        <v>Leicester Win</v>
      </c>
      <c r="P1077" s="12" t="b">
        <f t="shared" si="334"/>
        <v>0</v>
      </c>
      <c r="Q1077" s="12" t="b">
        <f t="shared" si="335"/>
        <v>0</v>
      </c>
      <c r="R1077" s="12" t="b">
        <f t="shared" si="336"/>
        <v>0</v>
      </c>
      <c r="S1077" s="12" t="b">
        <f t="shared" si="337"/>
        <v>0</v>
      </c>
      <c r="T1077" s="12" t="str">
        <f t="shared" si="338"/>
        <v>Crystal Palace Lose</v>
      </c>
    </row>
    <row r="1078" spans="1:20">
      <c r="A1078" s="22" t="s">
        <v>578</v>
      </c>
      <c r="B1078" t="s">
        <v>390</v>
      </c>
      <c r="C1078" s="2" t="s">
        <v>103</v>
      </c>
      <c r="D1078" s="3">
        <v>44661.583333333336</v>
      </c>
      <c r="E1078" t="s">
        <v>465</v>
      </c>
      <c r="F1078" t="s">
        <v>466</v>
      </c>
      <c r="G1078" t="s">
        <v>66</v>
      </c>
      <c r="H1078" t="s">
        <v>98</v>
      </c>
      <c r="I1078">
        <v>2</v>
      </c>
      <c r="J1078" s="9">
        <v>0</v>
      </c>
      <c r="K1078">
        <f t="shared" si="330"/>
        <v>2</v>
      </c>
      <c r="L1078" t="str">
        <f t="shared" si="329"/>
        <v>Home Win</v>
      </c>
      <c r="M1078">
        <f t="shared" si="331"/>
        <v>1</v>
      </c>
      <c r="N1078">
        <f t="shared" si="332"/>
        <v>0</v>
      </c>
      <c r="O1078" s="12" t="str">
        <f t="shared" si="333"/>
        <v>Norwich Win</v>
      </c>
      <c r="P1078" s="12" t="b">
        <f t="shared" si="334"/>
        <v>0</v>
      </c>
      <c r="Q1078" s="12" t="b">
        <f t="shared" si="335"/>
        <v>0</v>
      </c>
      <c r="R1078" s="12" t="b">
        <f t="shared" si="336"/>
        <v>0</v>
      </c>
      <c r="S1078" s="12" t="b">
        <f t="shared" si="337"/>
        <v>0</v>
      </c>
      <c r="T1078" s="12" t="str">
        <f t="shared" si="338"/>
        <v>Burnley Lose</v>
      </c>
    </row>
    <row r="1079" spans="1:20">
      <c r="A1079" s="22" t="s">
        <v>578</v>
      </c>
      <c r="B1079" t="s">
        <v>398</v>
      </c>
      <c r="C1079" s="2" t="s">
        <v>103</v>
      </c>
      <c r="D1079" s="3">
        <v>44661.6875</v>
      </c>
      <c r="E1079" t="s">
        <v>86</v>
      </c>
      <c r="F1079" t="s">
        <v>73</v>
      </c>
      <c r="G1079" t="s">
        <v>19</v>
      </c>
      <c r="H1079" t="s">
        <v>106</v>
      </c>
      <c r="I1079">
        <v>2</v>
      </c>
      <c r="J1079" s="9">
        <v>2</v>
      </c>
      <c r="K1079">
        <f t="shared" si="330"/>
        <v>4</v>
      </c>
      <c r="L1079" t="str">
        <f t="shared" si="329"/>
        <v>Draw</v>
      </c>
      <c r="M1079">
        <f t="shared" si="331"/>
        <v>0</v>
      </c>
      <c r="N1079">
        <f t="shared" si="332"/>
        <v>0</v>
      </c>
      <c r="O1079" s="12" t="b">
        <f t="shared" si="333"/>
        <v>0</v>
      </c>
      <c r="P1079" s="12" t="b">
        <f t="shared" si="334"/>
        <v>0</v>
      </c>
      <c r="Q1079" s="12" t="str">
        <f t="shared" si="335"/>
        <v>Man City Draw</v>
      </c>
      <c r="R1079" s="12" t="str">
        <f t="shared" si="336"/>
        <v>Liverpool Draw</v>
      </c>
      <c r="S1079" s="12" t="b">
        <f t="shared" si="337"/>
        <v>0</v>
      </c>
      <c r="T1079" s="12" t="b">
        <f t="shared" si="338"/>
        <v>0</v>
      </c>
    </row>
    <row r="1080" spans="1:20">
      <c r="A1080" s="22" t="s">
        <v>578</v>
      </c>
      <c r="B1080" t="s">
        <v>354</v>
      </c>
      <c r="C1080" s="2" t="s">
        <v>92</v>
      </c>
      <c r="D1080" s="3">
        <v>44667.520833333336</v>
      </c>
      <c r="E1080" t="s">
        <v>32</v>
      </c>
      <c r="F1080" t="s">
        <v>33</v>
      </c>
      <c r="G1080" t="s">
        <v>42</v>
      </c>
      <c r="H1080" t="s">
        <v>35</v>
      </c>
      <c r="I1080">
        <v>0</v>
      </c>
      <c r="J1080" s="9">
        <v>1</v>
      </c>
      <c r="K1080">
        <f t="shared" si="330"/>
        <v>1</v>
      </c>
      <c r="L1080" t="str">
        <f t="shared" si="329"/>
        <v>Away Win</v>
      </c>
      <c r="M1080">
        <f t="shared" si="331"/>
        <v>0</v>
      </c>
      <c r="N1080">
        <f t="shared" si="332"/>
        <v>1</v>
      </c>
      <c r="O1080" s="12" t="b">
        <f t="shared" si="333"/>
        <v>0</v>
      </c>
      <c r="P1080" s="12" t="str">
        <f t="shared" si="334"/>
        <v>Spurs Lose</v>
      </c>
      <c r="Q1080" s="12" t="b">
        <f t="shared" si="335"/>
        <v>0</v>
      </c>
      <c r="R1080" s="12" t="b">
        <f t="shared" si="336"/>
        <v>0</v>
      </c>
      <c r="S1080" s="12" t="str">
        <f t="shared" si="337"/>
        <v>Brighton Win</v>
      </c>
      <c r="T1080" s="12" t="b">
        <f t="shared" si="338"/>
        <v>0</v>
      </c>
    </row>
    <row r="1081" spans="1:20">
      <c r="A1081" s="22" t="s">
        <v>578</v>
      </c>
      <c r="B1081" t="s">
        <v>404</v>
      </c>
      <c r="C1081" s="2" t="s">
        <v>92</v>
      </c>
      <c r="D1081" s="3">
        <v>44667.625</v>
      </c>
      <c r="E1081" t="s">
        <v>52</v>
      </c>
      <c r="F1081" t="s">
        <v>53</v>
      </c>
      <c r="G1081" t="s">
        <v>466</v>
      </c>
      <c r="H1081" t="s">
        <v>267</v>
      </c>
      <c r="I1081">
        <v>3</v>
      </c>
      <c r="J1081" s="9">
        <v>2</v>
      </c>
      <c r="K1081">
        <f t="shared" si="330"/>
        <v>5</v>
      </c>
      <c r="L1081" t="str">
        <f t="shared" si="329"/>
        <v>Home Win</v>
      </c>
      <c r="M1081">
        <f t="shared" si="331"/>
        <v>1</v>
      </c>
      <c r="N1081">
        <f t="shared" si="332"/>
        <v>0</v>
      </c>
      <c r="O1081" s="12" t="str">
        <f t="shared" si="333"/>
        <v>Man Utd Win</v>
      </c>
      <c r="P1081" s="12" t="b">
        <f t="shared" si="334"/>
        <v>0</v>
      </c>
      <c r="Q1081" s="12" t="b">
        <f t="shared" si="335"/>
        <v>0</v>
      </c>
      <c r="R1081" s="12" t="b">
        <f t="shared" si="336"/>
        <v>0</v>
      </c>
      <c r="S1081" s="12" t="b">
        <f t="shared" si="337"/>
        <v>0</v>
      </c>
      <c r="T1081" s="12" t="str">
        <f t="shared" si="338"/>
        <v>Norwich Lose</v>
      </c>
    </row>
    <row r="1082" spans="1:20">
      <c r="A1082" s="22" t="s">
        <v>578</v>
      </c>
      <c r="B1082" t="s">
        <v>400</v>
      </c>
      <c r="C1082" s="2" t="s">
        <v>92</v>
      </c>
      <c r="D1082" s="3">
        <v>44667.625</v>
      </c>
      <c r="E1082" t="s">
        <v>58</v>
      </c>
      <c r="F1082" t="s">
        <v>15</v>
      </c>
      <c r="G1082" t="s">
        <v>10</v>
      </c>
      <c r="H1082" t="s">
        <v>16</v>
      </c>
      <c r="I1082">
        <v>1</v>
      </c>
      <c r="J1082" s="9">
        <v>0</v>
      </c>
      <c r="K1082">
        <f t="shared" si="330"/>
        <v>1</v>
      </c>
      <c r="L1082" t="str">
        <f t="shared" si="329"/>
        <v>Home Win</v>
      </c>
      <c r="M1082">
        <f t="shared" si="331"/>
        <v>1</v>
      </c>
      <c r="N1082">
        <f t="shared" si="332"/>
        <v>0</v>
      </c>
      <c r="O1082" s="12" t="str">
        <f t="shared" si="333"/>
        <v>Southampton Win</v>
      </c>
      <c r="P1082" s="12" t="b">
        <f t="shared" si="334"/>
        <v>0</v>
      </c>
      <c r="Q1082" s="12" t="b">
        <f t="shared" si="335"/>
        <v>0</v>
      </c>
      <c r="R1082" s="12" t="b">
        <f t="shared" si="336"/>
        <v>0</v>
      </c>
      <c r="S1082" s="12" t="b">
        <f t="shared" si="337"/>
        <v>0</v>
      </c>
      <c r="T1082" s="12" t="str">
        <f t="shared" si="338"/>
        <v>Arsenal Lose</v>
      </c>
    </row>
    <row r="1083" spans="1:20">
      <c r="A1083" s="22" t="s">
        <v>578</v>
      </c>
      <c r="B1083" t="s">
        <v>402</v>
      </c>
      <c r="C1083" s="2" t="s">
        <v>92</v>
      </c>
      <c r="D1083" s="3">
        <v>44667.625</v>
      </c>
      <c r="E1083" t="s">
        <v>463</v>
      </c>
      <c r="F1083" t="s">
        <v>464</v>
      </c>
      <c r="G1083" t="s">
        <v>461</v>
      </c>
      <c r="H1083" t="s">
        <v>77</v>
      </c>
      <c r="I1083">
        <v>1</v>
      </c>
      <c r="J1083" s="9">
        <v>2</v>
      </c>
      <c r="K1083">
        <f t="shared" si="330"/>
        <v>3</v>
      </c>
      <c r="L1083" t="str">
        <f t="shared" si="329"/>
        <v>Away Win</v>
      </c>
      <c r="M1083">
        <f t="shared" si="331"/>
        <v>0</v>
      </c>
      <c r="N1083">
        <f t="shared" si="332"/>
        <v>1</v>
      </c>
      <c r="O1083" s="12" t="b">
        <f t="shared" si="333"/>
        <v>0</v>
      </c>
      <c r="P1083" s="12" t="str">
        <f t="shared" si="334"/>
        <v>Watford Lose</v>
      </c>
      <c r="Q1083" s="12" t="b">
        <f t="shared" si="335"/>
        <v>0</v>
      </c>
      <c r="R1083" s="12" t="b">
        <f t="shared" si="336"/>
        <v>0</v>
      </c>
      <c r="S1083" s="12" t="str">
        <f t="shared" si="337"/>
        <v>Brentford Win</v>
      </c>
      <c r="T1083" s="12" t="b">
        <f t="shared" si="338"/>
        <v>0</v>
      </c>
    </row>
    <row r="1084" spans="1:20">
      <c r="A1084" s="22" t="s">
        <v>578</v>
      </c>
      <c r="B1084" t="s">
        <v>406</v>
      </c>
      <c r="C1084" s="2" t="s">
        <v>92</v>
      </c>
      <c r="D1084" s="3">
        <v>44668.59375</v>
      </c>
      <c r="E1084" t="s">
        <v>61</v>
      </c>
      <c r="F1084" t="s">
        <v>25</v>
      </c>
      <c r="G1084" t="s">
        <v>30</v>
      </c>
      <c r="H1084" t="s">
        <v>56</v>
      </c>
      <c r="I1084">
        <v>2</v>
      </c>
      <c r="J1084" s="9">
        <v>1</v>
      </c>
      <c r="K1084">
        <f t="shared" si="330"/>
        <v>3</v>
      </c>
      <c r="L1084" t="str">
        <f t="shared" si="329"/>
        <v>Home Win</v>
      </c>
      <c r="M1084">
        <f t="shared" si="331"/>
        <v>1</v>
      </c>
      <c r="N1084">
        <f t="shared" si="332"/>
        <v>0</v>
      </c>
      <c r="O1084" s="12" t="str">
        <f t="shared" si="333"/>
        <v>Newcastle Win</v>
      </c>
      <c r="P1084" s="12" t="b">
        <f t="shared" si="334"/>
        <v>0</v>
      </c>
      <c r="Q1084" s="12" t="b">
        <f t="shared" si="335"/>
        <v>0</v>
      </c>
      <c r="R1084" s="12" t="b">
        <f t="shared" si="336"/>
        <v>0</v>
      </c>
      <c r="S1084" s="12" t="b">
        <f t="shared" si="337"/>
        <v>0</v>
      </c>
      <c r="T1084" s="12" t="str">
        <f t="shared" si="338"/>
        <v>Leicester Lose</v>
      </c>
    </row>
    <row r="1085" spans="1:20">
      <c r="A1085" s="22" t="s">
        <v>578</v>
      </c>
      <c r="B1085" t="s">
        <v>401</v>
      </c>
      <c r="C1085" s="2" t="s">
        <v>92</v>
      </c>
      <c r="D1085" s="3">
        <v>44668.59375</v>
      </c>
      <c r="E1085" t="s">
        <v>23</v>
      </c>
      <c r="F1085" t="s">
        <v>24</v>
      </c>
      <c r="G1085" t="s">
        <v>66</v>
      </c>
      <c r="H1085" t="s">
        <v>84</v>
      </c>
      <c r="I1085">
        <v>1</v>
      </c>
      <c r="J1085" s="9">
        <v>1</v>
      </c>
      <c r="K1085">
        <f t="shared" si="330"/>
        <v>2</v>
      </c>
      <c r="L1085" t="str">
        <f t="shared" si="329"/>
        <v>Draw</v>
      </c>
      <c r="M1085">
        <f t="shared" si="331"/>
        <v>0</v>
      </c>
      <c r="N1085">
        <f t="shared" si="332"/>
        <v>0</v>
      </c>
      <c r="O1085" s="12" t="b">
        <f t="shared" si="333"/>
        <v>0</v>
      </c>
      <c r="P1085" s="12" t="b">
        <f t="shared" si="334"/>
        <v>0</v>
      </c>
      <c r="Q1085" s="12" t="str">
        <f t="shared" si="335"/>
        <v>West Ham Draw</v>
      </c>
      <c r="R1085" s="12" t="str">
        <f t="shared" si="336"/>
        <v>Burnley Draw</v>
      </c>
      <c r="S1085" s="12" t="b">
        <f t="shared" si="337"/>
        <v>0</v>
      </c>
      <c r="T1085" s="12" t="b">
        <f t="shared" si="338"/>
        <v>0</v>
      </c>
    </row>
    <row r="1086" spans="1:20">
      <c r="A1086" s="22" t="s">
        <v>578</v>
      </c>
      <c r="B1086" t="s">
        <v>399</v>
      </c>
      <c r="C1086" s="2" t="s">
        <v>92</v>
      </c>
      <c r="D1086" s="3">
        <v>44691.833333333336</v>
      </c>
      <c r="E1086" t="s">
        <v>69</v>
      </c>
      <c r="F1086" t="s">
        <v>70</v>
      </c>
      <c r="G1086" t="s">
        <v>19</v>
      </c>
      <c r="H1086" t="s">
        <v>77</v>
      </c>
      <c r="I1086">
        <v>1</v>
      </c>
      <c r="J1086" s="9">
        <v>2</v>
      </c>
      <c r="K1086">
        <f t="shared" si="330"/>
        <v>3</v>
      </c>
      <c r="L1086" t="str">
        <f t="shared" si="329"/>
        <v>Away Win</v>
      </c>
      <c r="M1086">
        <f t="shared" si="331"/>
        <v>0</v>
      </c>
      <c r="N1086">
        <f t="shared" si="332"/>
        <v>1</v>
      </c>
      <c r="O1086" s="12" t="b">
        <f t="shared" si="333"/>
        <v>0</v>
      </c>
      <c r="P1086" s="12" t="str">
        <f t="shared" si="334"/>
        <v>Aston Villa Lose</v>
      </c>
      <c r="Q1086" s="12" t="b">
        <f t="shared" si="335"/>
        <v>0</v>
      </c>
      <c r="R1086" s="12" t="b">
        <f t="shared" si="336"/>
        <v>0</v>
      </c>
      <c r="S1086" s="12" t="str">
        <f t="shared" si="337"/>
        <v>Liverpool Win</v>
      </c>
      <c r="T1086" s="12" t="b">
        <f t="shared" si="338"/>
        <v>0</v>
      </c>
    </row>
    <row r="1087" spans="1:20">
      <c r="A1087" s="22" t="s">
        <v>578</v>
      </c>
      <c r="B1087" t="s">
        <v>342</v>
      </c>
      <c r="C1087" s="2" t="s">
        <v>92</v>
      </c>
      <c r="D1087" s="3">
        <v>44692.8125</v>
      </c>
      <c r="E1087" t="s">
        <v>50</v>
      </c>
      <c r="F1087" t="s">
        <v>20</v>
      </c>
      <c r="G1087" t="s">
        <v>43</v>
      </c>
      <c r="H1087" t="s">
        <v>11</v>
      </c>
      <c r="I1087">
        <v>0</v>
      </c>
      <c r="J1087" s="9">
        <v>3</v>
      </c>
      <c r="K1087">
        <f t="shared" si="330"/>
        <v>3</v>
      </c>
      <c r="L1087" t="str">
        <f t="shared" si="329"/>
        <v>Away Win</v>
      </c>
      <c r="M1087">
        <f t="shared" si="331"/>
        <v>0</v>
      </c>
      <c r="N1087">
        <f t="shared" si="332"/>
        <v>1</v>
      </c>
      <c r="O1087" s="12" t="b">
        <f t="shared" si="333"/>
        <v>0</v>
      </c>
      <c r="P1087" s="12" t="str">
        <f t="shared" si="334"/>
        <v>Leeds Lose</v>
      </c>
      <c r="Q1087" s="12" t="b">
        <f t="shared" si="335"/>
        <v>0</v>
      </c>
      <c r="R1087" s="12" t="b">
        <f t="shared" si="336"/>
        <v>0</v>
      </c>
      <c r="S1087" s="12" t="str">
        <f t="shared" si="337"/>
        <v>Chelsea Win</v>
      </c>
      <c r="T1087" s="12" t="b">
        <f t="shared" si="338"/>
        <v>0</v>
      </c>
    </row>
    <row r="1088" spans="1:20">
      <c r="A1088" s="22" t="s">
        <v>578</v>
      </c>
      <c r="B1088" t="s">
        <v>403</v>
      </c>
      <c r="C1088" s="2" t="s">
        <v>92</v>
      </c>
      <c r="D1088" s="3">
        <v>44692.84375</v>
      </c>
      <c r="E1088" t="s">
        <v>72</v>
      </c>
      <c r="F1088" t="s">
        <v>39</v>
      </c>
      <c r="G1088" t="s">
        <v>73</v>
      </c>
      <c r="H1088" t="s">
        <v>177</v>
      </c>
      <c r="I1088">
        <v>1</v>
      </c>
      <c r="J1088" s="9">
        <v>5</v>
      </c>
      <c r="K1088">
        <f t="shared" si="330"/>
        <v>6</v>
      </c>
      <c r="L1088" t="str">
        <f t="shared" si="329"/>
        <v>Away Win</v>
      </c>
      <c r="M1088">
        <f t="shared" si="331"/>
        <v>0</v>
      </c>
      <c r="N1088">
        <f t="shared" si="332"/>
        <v>1</v>
      </c>
      <c r="O1088" s="12" t="b">
        <f t="shared" si="333"/>
        <v>0</v>
      </c>
      <c r="P1088" s="12" t="str">
        <f t="shared" si="334"/>
        <v>Wolves Lose</v>
      </c>
      <c r="Q1088" s="12" t="b">
        <f t="shared" si="335"/>
        <v>0</v>
      </c>
      <c r="R1088" s="12" t="b">
        <f t="shared" si="336"/>
        <v>0</v>
      </c>
      <c r="S1088" s="12" t="str">
        <f t="shared" si="337"/>
        <v>Man City Win</v>
      </c>
      <c r="T1088" s="12" t="b">
        <f t="shared" si="338"/>
        <v>0</v>
      </c>
    </row>
    <row r="1089" spans="1:20">
      <c r="A1089" s="22" t="s">
        <v>578</v>
      </c>
      <c r="B1089" t="s">
        <v>409</v>
      </c>
      <c r="C1089" s="2" t="s">
        <v>93</v>
      </c>
      <c r="D1089" s="3">
        <v>44674.520833333336</v>
      </c>
      <c r="E1089" t="s">
        <v>55</v>
      </c>
      <c r="F1089" t="s">
        <v>10</v>
      </c>
      <c r="G1089" t="s">
        <v>53</v>
      </c>
      <c r="H1089" t="s">
        <v>91</v>
      </c>
      <c r="I1089">
        <v>3</v>
      </c>
      <c r="J1089" s="9">
        <v>1</v>
      </c>
      <c r="K1089">
        <f t="shared" si="330"/>
        <v>4</v>
      </c>
      <c r="L1089" t="str">
        <f t="shared" si="329"/>
        <v>Home Win</v>
      </c>
      <c r="M1089">
        <f t="shared" si="331"/>
        <v>1</v>
      </c>
      <c r="N1089">
        <f t="shared" si="332"/>
        <v>0</v>
      </c>
      <c r="O1089" s="12" t="str">
        <f t="shared" si="333"/>
        <v>Arsenal Win</v>
      </c>
      <c r="P1089" s="12" t="b">
        <f t="shared" si="334"/>
        <v>0</v>
      </c>
      <c r="Q1089" s="12" t="b">
        <f t="shared" si="335"/>
        <v>0</v>
      </c>
      <c r="R1089" s="12" t="b">
        <f t="shared" si="336"/>
        <v>0</v>
      </c>
      <c r="S1089" s="12" t="b">
        <f t="shared" si="337"/>
        <v>0</v>
      </c>
      <c r="T1089" s="12" t="str">
        <f t="shared" si="338"/>
        <v>Man Utd Lose</v>
      </c>
    </row>
    <row r="1090" spans="1:20">
      <c r="A1090" s="22" t="s">
        <v>578</v>
      </c>
      <c r="B1090" t="s">
        <v>412</v>
      </c>
      <c r="C1090" s="2" t="s">
        <v>93</v>
      </c>
      <c r="D1090" s="3">
        <v>44674.625</v>
      </c>
      <c r="E1090" t="s">
        <v>65</v>
      </c>
      <c r="F1090" t="s">
        <v>30</v>
      </c>
      <c r="G1090" t="s">
        <v>70</v>
      </c>
      <c r="H1090" t="s">
        <v>116</v>
      </c>
      <c r="I1090">
        <v>0</v>
      </c>
      <c r="J1090" s="9">
        <v>0</v>
      </c>
      <c r="K1090">
        <f t="shared" si="330"/>
        <v>0</v>
      </c>
      <c r="L1090" t="str">
        <f t="shared" ref="L1090:L1153" si="339">IF(ISBLANK(H1090),"Not Played",IF(I1090&gt;J1090,"Home Win",IF(I1090&lt;J1090,"Away Win",IF(I1090=J1090,"Draw"))))</f>
        <v>Draw</v>
      </c>
      <c r="M1090">
        <f t="shared" si="331"/>
        <v>0</v>
      </c>
      <c r="N1090">
        <f t="shared" si="332"/>
        <v>0</v>
      </c>
      <c r="O1090" s="12" t="b">
        <f t="shared" si="333"/>
        <v>0</v>
      </c>
      <c r="P1090" s="12" t="b">
        <f t="shared" si="334"/>
        <v>0</v>
      </c>
      <c r="Q1090" s="12" t="str">
        <f t="shared" si="335"/>
        <v>Leicester Draw</v>
      </c>
      <c r="R1090" s="12" t="str">
        <f t="shared" si="336"/>
        <v>Aston Villa Draw</v>
      </c>
      <c r="S1090" s="12" t="b">
        <f t="shared" si="337"/>
        <v>0</v>
      </c>
      <c r="T1090" s="12" t="b">
        <f t="shared" si="338"/>
        <v>0</v>
      </c>
    </row>
    <row r="1091" spans="1:20">
      <c r="A1091" s="22" t="s">
        <v>578</v>
      </c>
      <c r="B1091" t="s">
        <v>413</v>
      </c>
      <c r="C1091" s="2" t="s">
        <v>93</v>
      </c>
      <c r="D1091" s="3">
        <v>44674.625</v>
      </c>
      <c r="E1091" t="s">
        <v>86</v>
      </c>
      <c r="F1091" t="s">
        <v>73</v>
      </c>
      <c r="G1091" t="s">
        <v>464</v>
      </c>
      <c r="H1091" t="s">
        <v>462</v>
      </c>
      <c r="I1091">
        <v>5</v>
      </c>
      <c r="J1091" s="9">
        <v>1</v>
      </c>
      <c r="K1091">
        <f t="shared" ref="K1091:K1154" si="340">SUM(I1091:J1091)</f>
        <v>6</v>
      </c>
      <c r="L1091" t="str">
        <f t="shared" si="339"/>
        <v>Home Win</v>
      </c>
      <c r="M1091">
        <f t="shared" ref="M1091:M1154" si="341">COUNTIF(L1091,"Home Win")</f>
        <v>1</v>
      </c>
      <c r="N1091">
        <f t="shared" ref="N1091:N1154" si="342">COUNTIF(L1091,"Away Win")</f>
        <v>0</v>
      </c>
      <c r="O1091" s="12" t="str">
        <f t="shared" ref="O1091:O1154" si="343">IF(L1091="Home Win",INDEX(F1091:F3089,1) &amp; " Win")</f>
        <v>Man City Win</v>
      </c>
      <c r="P1091" s="12" t="b">
        <f t="shared" ref="P1091:P1154" si="344">IF(L1091="Away Win",INDEX(F1091:F3089,1) &amp; " Lose")</f>
        <v>0</v>
      </c>
      <c r="Q1091" s="12" t="b">
        <f t="shared" ref="Q1091:Q1154" si="345">IF(L1091="Draw",INDEX(F1091:F3089,1) &amp; " Draw")</f>
        <v>0</v>
      </c>
      <c r="R1091" s="12" t="b">
        <f t="shared" ref="R1091:R1154" si="346">IF(L1091="Draw",INDEX(G1091:G3089,1)&amp;" Draw")</f>
        <v>0</v>
      </c>
      <c r="S1091" s="12" t="b">
        <f t="shared" ref="S1091:S1154" si="347">IF(L1091="Away Win",INDEX(G1091:G3089,1) &amp; " Win")</f>
        <v>0</v>
      </c>
      <c r="T1091" s="12" t="str">
        <f t="shared" ref="T1091:T1154" si="348">IF(L1091="Home Win",INDEX(G1091:G3089,1)&amp;" Lose")</f>
        <v>Watford Lose</v>
      </c>
    </row>
    <row r="1092" spans="1:20">
      <c r="A1092" s="22" t="s">
        <v>578</v>
      </c>
      <c r="B1092" t="s">
        <v>414</v>
      </c>
      <c r="C1092" s="2" t="s">
        <v>93</v>
      </c>
      <c r="D1092" s="3">
        <v>44674.625</v>
      </c>
      <c r="E1092" t="s">
        <v>465</v>
      </c>
      <c r="F1092" t="s">
        <v>466</v>
      </c>
      <c r="G1092" t="s">
        <v>25</v>
      </c>
      <c r="H1092" t="s">
        <v>11</v>
      </c>
      <c r="I1092">
        <v>0</v>
      </c>
      <c r="J1092" s="9">
        <v>3</v>
      </c>
      <c r="K1092">
        <f t="shared" si="340"/>
        <v>3</v>
      </c>
      <c r="L1092" t="str">
        <f t="shared" si="339"/>
        <v>Away Win</v>
      </c>
      <c r="M1092">
        <f t="shared" si="341"/>
        <v>0</v>
      </c>
      <c r="N1092">
        <f t="shared" si="342"/>
        <v>1</v>
      </c>
      <c r="O1092" s="12" t="b">
        <f t="shared" si="343"/>
        <v>0</v>
      </c>
      <c r="P1092" s="12" t="str">
        <f t="shared" si="344"/>
        <v>Norwich Lose</v>
      </c>
      <c r="Q1092" s="12" t="b">
        <f t="shared" si="345"/>
        <v>0</v>
      </c>
      <c r="R1092" s="12" t="b">
        <f t="shared" si="346"/>
        <v>0</v>
      </c>
      <c r="S1092" s="12" t="str">
        <f t="shared" si="347"/>
        <v>Newcastle Win</v>
      </c>
      <c r="T1092" s="12" t="b">
        <f t="shared" si="348"/>
        <v>0</v>
      </c>
    </row>
    <row r="1093" spans="1:20">
      <c r="A1093" s="22" t="s">
        <v>578</v>
      </c>
      <c r="B1093" t="s">
        <v>415</v>
      </c>
      <c r="C1093" s="2" t="s">
        <v>93</v>
      </c>
      <c r="D1093" s="3">
        <v>44674.729166666664</v>
      </c>
      <c r="E1093" t="s">
        <v>460</v>
      </c>
      <c r="F1093" t="s">
        <v>461</v>
      </c>
      <c r="G1093" t="s">
        <v>33</v>
      </c>
      <c r="H1093" t="s">
        <v>116</v>
      </c>
      <c r="I1093">
        <v>0</v>
      </c>
      <c r="J1093" s="9">
        <v>0</v>
      </c>
      <c r="K1093">
        <f t="shared" si="340"/>
        <v>0</v>
      </c>
      <c r="L1093" t="str">
        <f t="shared" si="339"/>
        <v>Draw</v>
      </c>
      <c r="M1093">
        <f t="shared" si="341"/>
        <v>0</v>
      </c>
      <c r="N1093">
        <f t="shared" si="342"/>
        <v>0</v>
      </c>
      <c r="O1093" s="12" t="b">
        <f t="shared" si="343"/>
        <v>0</v>
      </c>
      <c r="P1093" s="12" t="b">
        <f t="shared" si="344"/>
        <v>0</v>
      </c>
      <c r="Q1093" s="12" t="str">
        <f t="shared" si="345"/>
        <v>Brentford Draw</v>
      </c>
      <c r="R1093" s="12" t="str">
        <f t="shared" si="346"/>
        <v>Spurs Draw</v>
      </c>
      <c r="S1093" s="12" t="b">
        <f t="shared" si="347"/>
        <v>0</v>
      </c>
      <c r="T1093" s="12" t="b">
        <f t="shared" si="348"/>
        <v>0</v>
      </c>
    </row>
    <row r="1094" spans="1:20">
      <c r="A1094" s="22" t="s">
        <v>578</v>
      </c>
      <c r="B1094" t="s">
        <v>410</v>
      </c>
      <c r="C1094" s="2" t="s">
        <v>93</v>
      </c>
      <c r="D1094" s="3">
        <v>44675.583333333336</v>
      </c>
      <c r="E1094" t="s">
        <v>41</v>
      </c>
      <c r="F1094" t="s">
        <v>42</v>
      </c>
      <c r="G1094" t="s">
        <v>15</v>
      </c>
      <c r="H1094" t="s">
        <v>106</v>
      </c>
      <c r="I1094">
        <v>2</v>
      </c>
      <c r="J1094" s="9">
        <v>2</v>
      </c>
      <c r="K1094">
        <f t="shared" si="340"/>
        <v>4</v>
      </c>
      <c r="L1094" t="str">
        <f t="shared" si="339"/>
        <v>Draw</v>
      </c>
      <c r="M1094">
        <f t="shared" si="341"/>
        <v>0</v>
      </c>
      <c r="N1094">
        <f t="shared" si="342"/>
        <v>0</v>
      </c>
      <c r="O1094" s="12" t="b">
        <f t="shared" si="343"/>
        <v>0</v>
      </c>
      <c r="P1094" s="12" t="b">
        <f t="shared" si="344"/>
        <v>0</v>
      </c>
      <c r="Q1094" s="12" t="str">
        <f t="shared" si="345"/>
        <v>Brighton Draw</v>
      </c>
      <c r="R1094" s="12" t="str">
        <f t="shared" si="346"/>
        <v>Southampton Draw</v>
      </c>
      <c r="S1094" s="12" t="b">
        <f t="shared" si="347"/>
        <v>0</v>
      </c>
      <c r="T1094" s="12" t="b">
        <f t="shared" si="348"/>
        <v>0</v>
      </c>
    </row>
    <row r="1095" spans="1:20">
      <c r="A1095" s="22" t="s">
        <v>578</v>
      </c>
      <c r="B1095" t="s">
        <v>408</v>
      </c>
      <c r="C1095" s="2" t="s">
        <v>93</v>
      </c>
      <c r="D1095" s="3">
        <v>44675.583333333336</v>
      </c>
      <c r="E1095" t="s">
        <v>81</v>
      </c>
      <c r="F1095" t="s">
        <v>66</v>
      </c>
      <c r="G1095" t="s">
        <v>39</v>
      </c>
      <c r="H1095" t="s">
        <v>16</v>
      </c>
      <c r="I1095">
        <v>1</v>
      </c>
      <c r="J1095" s="9">
        <v>0</v>
      </c>
      <c r="K1095">
        <f t="shared" si="340"/>
        <v>1</v>
      </c>
      <c r="L1095" t="str">
        <f t="shared" si="339"/>
        <v>Home Win</v>
      </c>
      <c r="M1095">
        <f t="shared" si="341"/>
        <v>1</v>
      </c>
      <c r="N1095">
        <f t="shared" si="342"/>
        <v>0</v>
      </c>
      <c r="O1095" s="12" t="str">
        <f t="shared" si="343"/>
        <v>Burnley Win</v>
      </c>
      <c r="P1095" s="12" t="b">
        <f t="shared" si="344"/>
        <v>0</v>
      </c>
      <c r="Q1095" s="12" t="b">
        <f t="shared" si="345"/>
        <v>0</v>
      </c>
      <c r="R1095" s="12" t="b">
        <f t="shared" si="346"/>
        <v>0</v>
      </c>
      <c r="S1095" s="12" t="b">
        <f t="shared" si="347"/>
        <v>0</v>
      </c>
      <c r="T1095" s="12" t="str">
        <f t="shared" si="348"/>
        <v>Wolves Lose</v>
      </c>
    </row>
    <row r="1096" spans="1:20">
      <c r="A1096" s="22" t="s">
        <v>578</v>
      </c>
      <c r="B1096" t="s">
        <v>411</v>
      </c>
      <c r="C1096" s="2" t="s">
        <v>93</v>
      </c>
      <c r="D1096" s="3">
        <v>44675.583333333336</v>
      </c>
      <c r="E1096" t="s">
        <v>63</v>
      </c>
      <c r="F1096" t="s">
        <v>43</v>
      </c>
      <c r="G1096" t="s">
        <v>24</v>
      </c>
      <c r="H1096" t="s">
        <v>16</v>
      </c>
      <c r="I1096">
        <v>1</v>
      </c>
      <c r="J1096" s="9">
        <v>0</v>
      </c>
      <c r="K1096">
        <f t="shared" si="340"/>
        <v>1</v>
      </c>
      <c r="L1096" t="str">
        <f t="shared" si="339"/>
        <v>Home Win</v>
      </c>
      <c r="M1096">
        <f t="shared" si="341"/>
        <v>1</v>
      </c>
      <c r="N1096">
        <f t="shared" si="342"/>
        <v>0</v>
      </c>
      <c r="O1096" s="12" t="str">
        <f t="shared" si="343"/>
        <v>Chelsea Win</v>
      </c>
      <c r="P1096" s="12" t="b">
        <f t="shared" si="344"/>
        <v>0</v>
      </c>
      <c r="Q1096" s="12" t="b">
        <f t="shared" si="345"/>
        <v>0</v>
      </c>
      <c r="R1096" s="12" t="b">
        <f t="shared" si="346"/>
        <v>0</v>
      </c>
      <c r="S1096" s="12" t="b">
        <f t="shared" si="347"/>
        <v>0</v>
      </c>
      <c r="T1096" s="12" t="str">
        <f t="shared" si="348"/>
        <v>West Ham Lose</v>
      </c>
    </row>
    <row r="1097" spans="1:20">
      <c r="A1097" s="22" t="s">
        <v>578</v>
      </c>
      <c r="B1097" t="s">
        <v>407</v>
      </c>
      <c r="C1097" s="2" t="s">
        <v>93</v>
      </c>
      <c r="D1097" s="3">
        <v>44675.6875</v>
      </c>
      <c r="E1097" t="s">
        <v>18</v>
      </c>
      <c r="F1097" t="s">
        <v>19</v>
      </c>
      <c r="G1097" t="s">
        <v>34</v>
      </c>
      <c r="H1097" t="s">
        <v>98</v>
      </c>
      <c r="I1097">
        <v>2</v>
      </c>
      <c r="J1097" s="9">
        <v>0</v>
      </c>
      <c r="K1097">
        <f t="shared" si="340"/>
        <v>2</v>
      </c>
      <c r="L1097" t="str">
        <f t="shared" si="339"/>
        <v>Home Win</v>
      </c>
      <c r="M1097">
        <f t="shared" si="341"/>
        <v>1</v>
      </c>
      <c r="N1097">
        <f t="shared" si="342"/>
        <v>0</v>
      </c>
      <c r="O1097" s="12" t="str">
        <f t="shared" si="343"/>
        <v>Liverpool Win</v>
      </c>
      <c r="P1097" s="12" t="b">
        <f t="shared" si="344"/>
        <v>0</v>
      </c>
      <c r="Q1097" s="12" t="b">
        <f t="shared" si="345"/>
        <v>0</v>
      </c>
      <c r="R1097" s="12" t="b">
        <f t="shared" si="346"/>
        <v>0</v>
      </c>
      <c r="S1097" s="12" t="b">
        <f t="shared" si="347"/>
        <v>0</v>
      </c>
      <c r="T1097" s="12" t="str">
        <f t="shared" si="348"/>
        <v>Everton Lose</v>
      </c>
    </row>
    <row r="1098" spans="1:20">
      <c r="A1098" s="22" t="s">
        <v>578</v>
      </c>
      <c r="B1098" t="s">
        <v>431</v>
      </c>
      <c r="C1098" s="2" t="s">
        <v>93</v>
      </c>
      <c r="D1098" s="3">
        <v>44676.833333333336</v>
      </c>
      <c r="E1098" t="s">
        <v>13</v>
      </c>
      <c r="F1098" t="s">
        <v>14</v>
      </c>
      <c r="G1098" t="s">
        <v>20</v>
      </c>
      <c r="H1098" t="s">
        <v>116</v>
      </c>
      <c r="I1098">
        <v>0</v>
      </c>
      <c r="J1098" s="9">
        <v>0</v>
      </c>
      <c r="K1098">
        <f t="shared" si="340"/>
        <v>0</v>
      </c>
      <c r="L1098" t="str">
        <f t="shared" si="339"/>
        <v>Draw</v>
      </c>
      <c r="M1098">
        <f t="shared" si="341"/>
        <v>0</v>
      </c>
      <c r="N1098">
        <f t="shared" si="342"/>
        <v>0</v>
      </c>
      <c r="O1098" s="12" t="b">
        <f t="shared" si="343"/>
        <v>0</v>
      </c>
      <c r="P1098" s="12" t="b">
        <f t="shared" si="344"/>
        <v>0</v>
      </c>
      <c r="Q1098" s="12" t="str">
        <f t="shared" si="345"/>
        <v>Crystal Palace Draw</v>
      </c>
      <c r="R1098" s="12" t="str">
        <f t="shared" si="346"/>
        <v>Leeds Draw</v>
      </c>
      <c r="S1098" s="12" t="b">
        <f t="shared" si="347"/>
        <v>0</v>
      </c>
      <c r="T1098" s="12" t="b">
        <f t="shared" si="348"/>
        <v>0</v>
      </c>
    </row>
    <row r="1099" spans="1:20">
      <c r="A1099" s="22" t="s">
        <v>578</v>
      </c>
      <c r="B1099" t="s">
        <v>447</v>
      </c>
      <c r="C1099" s="2" t="s">
        <v>93</v>
      </c>
      <c r="D1099" s="3">
        <v>44679.822916666664</v>
      </c>
      <c r="E1099" t="s">
        <v>52</v>
      </c>
      <c r="F1099" t="s">
        <v>53</v>
      </c>
      <c r="G1099" t="s">
        <v>43</v>
      </c>
      <c r="H1099" t="s">
        <v>84</v>
      </c>
      <c r="I1099">
        <v>1</v>
      </c>
      <c r="J1099" s="9">
        <v>1</v>
      </c>
      <c r="K1099">
        <f t="shared" si="340"/>
        <v>2</v>
      </c>
      <c r="L1099" t="str">
        <f t="shared" si="339"/>
        <v>Draw</v>
      </c>
      <c r="M1099">
        <f t="shared" si="341"/>
        <v>0</v>
      </c>
      <c r="N1099">
        <f t="shared" si="342"/>
        <v>0</v>
      </c>
      <c r="O1099" s="12" t="b">
        <f t="shared" si="343"/>
        <v>0</v>
      </c>
      <c r="P1099" s="12" t="b">
        <f t="shared" si="344"/>
        <v>0</v>
      </c>
      <c r="Q1099" s="12" t="str">
        <f t="shared" si="345"/>
        <v>Man Utd Draw</v>
      </c>
      <c r="R1099" s="12" t="str">
        <f t="shared" si="346"/>
        <v>Chelsea Draw</v>
      </c>
      <c r="S1099" s="12" t="b">
        <f t="shared" si="347"/>
        <v>0</v>
      </c>
      <c r="T1099" s="12" t="b">
        <f t="shared" si="348"/>
        <v>0</v>
      </c>
    </row>
    <row r="1100" spans="1:20">
      <c r="A1100" s="22" t="s">
        <v>578</v>
      </c>
      <c r="B1100" t="s">
        <v>416</v>
      </c>
      <c r="C1100" s="2" t="s">
        <v>94</v>
      </c>
      <c r="D1100" s="3">
        <v>44681.520833333336</v>
      </c>
      <c r="E1100" t="s">
        <v>61</v>
      </c>
      <c r="F1100" t="s">
        <v>25</v>
      </c>
      <c r="G1100" t="s">
        <v>19</v>
      </c>
      <c r="H1100" t="s">
        <v>35</v>
      </c>
      <c r="I1100">
        <v>0</v>
      </c>
      <c r="J1100" s="9">
        <v>1</v>
      </c>
      <c r="K1100">
        <f t="shared" si="340"/>
        <v>1</v>
      </c>
      <c r="L1100" t="str">
        <f t="shared" si="339"/>
        <v>Away Win</v>
      </c>
      <c r="M1100">
        <f t="shared" si="341"/>
        <v>0</v>
      </c>
      <c r="N1100">
        <f t="shared" si="342"/>
        <v>1</v>
      </c>
      <c r="O1100" s="12" t="b">
        <f t="shared" si="343"/>
        <v>0</v>
      </c>
      <c r="P1100" s="12" t="str">
        <f t="shared" si="344"/>
        <v>Newcastle Lose</v>
      </c>
      <c r="Q1100" s="12" t="b">
        <f t="shared" si="345"/>
        <v>0</v>
      </c>
      <c r="R1100" s="12" t="b">
        <f t="shared" si="346"/>
        <v>0</v>
      </c>
      <c r="S1100" s="12" t="str">
        <f t="shared" si="347"/>
        <v>Liverpool Win</v>
      </c>
      <c r="T1100" s="12" t="b">
        <f t="shared" si="348"/>
        <v>0</v>
      </c>
    </row>
    <row r="1101" spans="1:20">
      <c r="A1101" s="22" t="s">
        <v>578</v>
      </c>
      <c r="B1101" t="s">
        <v>425</v>
      </c>
      <c r="C1101" s="2" t="s">
        <v>94</v>
      </c>
      <c r="D1101" s="3">
        <v>44681.625</v>
      </c>
      <c r="E1101" t="s">
        <v>69</v>
      </c>
      <c r="F1101" t="s">
        <v>70</v>
      </c>
      <c r="G1101" t="s">
        <v>466</v>
      </c>
      <c r="H1101" t="s">
        <v>98</v>
      </c>
      <c r="I1101">
        <v>2</v>
      </c>
      <c r="J1101" s="9">
        <v>0</v>
      </c>
      <c r="K1101">
        <f t="shared" si="340"/>
        <v>2</v>
      </c>
      <c r="L1101" t="str">
        <f t="shared" si="339"/>
        <v>Home Win</v>
      </c>
      <c r="M1101">
        <f t="shared" si="341"/>
        <v>1</v>
      </c>
      <c r="N1101">
        <f t="shared" si="342"/>
        <v>0</v>
      </c>
      <c r="O1101" s="12" t="str">
        <f t="shared" si="343"/>
        <v>Aston Villa Win</v>
      </c>
      <c r="P1101" s="12" t="b">
        <f t="shared" si="344"/>
        <v>0</v>
      </c>
      <c r="Q1101" s="12" t="b">
        <f t="shared" si="345"/>
        <v>0</v>
      </c>
      <c r="R1101" s="12" t="b">
        <f t="shared" si="346"/>
        <v>0</v>
      </c>
      <c r="S1101" s="12" t="b">
        <f t="shared" si="347"/>
        <v>0</v>
      </c>
      <c r="T1101" s="12" t="str">
        <f t="shared" si="348"/>
        <v>Norwich Lose</v>
      </c>
    </row>
    <row r="1102" spans="1:20">
      <c r="A1102" s="22" t="s">
        <v>578</v>
      </c>
      <c r="B1102" t="s">
        <v>421</v>
      </c>
      <c r="C1102" s="2" t="s">
        <v>94</v>
      </c>
      <c r="D1102" s="3">
        <v>44681.625</v>
      </c>
      <c r="E1102" t="s">
        <v>58</v>
      </c>
      <c r="F1102" t="s">
        <v>15</v>
      </c>
      <c r="G1102" t="s">
        <v>14</v>
      </c>
      <c r="H1102" t="s">
        <v>77</v>
      </c>
      <c r="I1102">
        <v>1</v>
      </c>
      <c r="J1102" s="9">
        <v>2</v>
      </c>
      <c r="K1102">
        <f t="shared" si="340"/>
        <v>3</v>
      </c>
      <c r="L1102" t="str">
        <f t="shared" si="339"/>
        <v>Away Win</v>
      </c>
      <c r="M1102">
        <f t="shared" si="341"/>
        <v>0</v>
      </c>
      <c r="N1102">
        <f t="shared" si="342"/>
        <v>1</v>
      </c>
      <c r="O1102" s="12" t="b">
        <f t="shared" si="343"/>
        <v>0</v>
      </c>
      <c r="P1102" s="12" t="str">
        <f t="shared" si="344"/>
        <v>Southampton Lose</v>
      </c>
      <c r="Q1102" s="12" t="b">
        <f t="shared" si="345"/>
        <v>0</v>
      </c>
      <c r="R1102" s="12" t="b">
        <f t="shared" si="346"/>
        <v>0</v>
      </c>
      <c r="S1102" s="12" t="str">
        <f t="shared" si="347"/>
        <v>Crystal Palace Win</v>
      </c>
      <c r="T1102" s="12" t="b">
        <f t="shared" si="348"/>
        <v>0</v>
      </c>
    </row>
    <row r="1103" spans="1:20">
      <c r="A1103" s="22" t="s">
        <v>578</v>
      </c>
      <c r="B1103" t="s">
        <v>419</v>
      </c>
      <c r="C1103" s="2" t="s">
        <v>94</v>
      </c>
      <c r="D1103" s="3">
        <v>44681.625</v>
      </c>
      <c r="E1103" t="s">
        <v>463</v>
      </c>
      <c r="F1103" t="s">
        <v>464</v>
      </c>
      <c r="G1103" t="s">
        <v>66</v>
      </c>
      <c r="H1103" t="s">
        <v>77</v>
      </c>
      <c r="I1103">
        <v>1</v>
      </c>
      <c r="J1103" s="9">
        <v>2</v>
      </c>
      <c r="K1103">
        <f t="shared" si="340"/>
        <v>3</v>
      </c>
      <c r="L1103" t="str">
        <f t="shared" si="339"/>
        <v>Away Win</v>
      </c>
      <c r="M1103">
        <f t="shared" si="341"/>
        <v>0</v>
      </c>
      <c r="N1103">
        <f t="shared" si="342"/>
        <v>1</v>
      </c>
      <c r="O1103" s="12" t="b">
        <f t="shared" si="343"/>
        <v>0</v>
      </c>
      <c r="P1103" s="12" t="str">
        <f t="shared" si="344"/>
        <v>Watford Lose</v>
      </c>
      <c r="Q1103" s="12" t="b">
        <f t="shared" si="345"/>
        <v>0</v>
      </c>
      <c r="R1103" s="12" t="b">
        <f t="shared" si="346"/>
        <v>0</v>
      </c>
      <c r="S1103" s="12" t="str">
        <f t="shared" si="347"/>
        <v>Burnley Win</v>
      </c>
      <c r="T1103" s="12" t="b">
        <f t="shared" si="348"/>
        <v>0</v>
      </c>
    </row>
    <row r="1104" spans="1:20">
      <c r="A1104" s="22" t="s">
        <v>578</v>
      </c>
      <c r="B1104" t="s">
        <v>422</v>
      </c>
      <c r="C1104" s="2" t="s">
        <v>94</v>
      </c>
      <c r="D1104" s="3">
        <v>44681.625</v>
      </c>
      <c r="E1104" t="s">
        <v>72</v>
      </c>
      <c r="F1104" t="s">
        <v>39</v>
      </c>
      <c r="G1104" t="s">
        <v>42</v>
      </c>
      <c r="H1104" t="s">
        <v>11</v>
      </c>
      <c r="I1104">
        <v>0</v>
      </c>
      <c r="J1104" s="9">
        <v>3</v>
      </c>
      <c r="K1104">
        <f t="shared" si="340"/>
        <v>3</v>
      </c>
      <c r="L1104" t="str">
        <f t="shared" si="339"/>
        <v>Away Win</v>
      </c>
      <c r="M1104">
        <f t="shared" si="341"/>
        <v>0</v>
      </c>
      <c r="N1104">
        <f t="shared" si="342"/>
        <v>1</v>
      </c>
      <c r="O1104" s="12" t="b">
        <f t="shared" si="343"/>
        <v>0</v>
      </c>
      <c r="P1104" s="12" t="str">
        <f t="shared" si="344"/>
        <v>Wolves Lose</v>
      </c>
      <c r="Q1104" s="12" t="b">
        <f t="shared" si="345"/>
        <v>0</v>
      </c>
      <c r="R1104" s="12" t="b">
        <f t="shared" si="346"/>
        <v>0</v>
      </c>
      <c r="S1104" s="12" t="str">
        <f t="shared" si="347"/>
        <v>Brighton Win</v>
      </c>
      <c r="T1104" s="12" t="b">
        <f t="shared" si="348"/>
        <v>0</v>
      </c>
    </row>
    <row r="1105" spans="1:20">
      <c r="A1105" s="22" t="s">
        <v>578</v>
      </c>
      <c r="B1105" t="s">
        <v>426</v>
      </c>
      <c r="C1105" s="2" t="s">
        <v>94</v>
      </c>
      <c r="D1105" s="3">
        <v>44681.729166666664</v>
      </c>
      <c r="E1105" t="s">
        <v>50</v>
      </c>
      <c r="F1105" t="s">
        <v>20</v>
      </c>
      <c r="G1105" t="s">
        <v>73</v>
      </c>
      <c r="H1105" t="s">
        <v>239</v>
      </c>
      <c r="I1105">
        <v>0</v>
      </c>
      <c r="J1105" s="9">
        <v>4</v>
      </c>
      <c r="K1105">
        <f t="shared" si="340"/>
        <v>4</v>
      </c>
      <c r="L1105" t="str">
        <f t="shared" si="339"/>
        <v>Away Win</v>
      </c>
      <c r="M1105">
        <f t="shared" si="341"/>
        <v>0</v>
      </c>
      <c r="N1105">
        <f t="shared" si="342"/>
        <v>1</v>
      </c>
      <c r="O1105" s="12" t="b">
        <f t="shared" si="343"/>
        <v>0</v>
      </c>
      <c r="P1105" s="12" t="str">
        <f t="shared" si="344"/>
        <v>Leeds Lose</v>
      </c>
      <c r="Q1105" s="12" t="b">
        <f t="shared" si="345"/>
        <v>0</v>
      </c>
      <c r="R1105" s="12" t="b">
        <f t="shared" si="346"/>
        <v>0</v>
      </c>
      <c r="S1105" s="12" t="str">
        <f t="shared" si="347"/>
        <v>Man City Win</v>
      </c>
      <c r="T1105" s="12" t="b">
        <f t="shared" si="348"/>
        <v>0</v>
      </c>
    </row>
    <row r="1106" spans="1:20">
      <c r="A1106" s="22" t="s">
        <v>578</v>
      </c>
      <c r="B1106" t="s">
        <v>423</v>
      </c>
      <c r="C1106" s="2" t="s">
        <v>94</v>
      </c>
      <c r="D1106" s="3">
        <v>44682.583333333336</v>
      </c>
      <c r="E1106" t="s">
        <v>47</v>
      </c>
      <c r="F1106" t="s">
        <v>34</v>
      </c>
      <c r="G1106" t="s">
        <v>43</v>
      </c>
      <c r="H1106" t="s">
        <v>16</v>
      </c>
      <c r="I1106">
        <v>1</v>
      </c>
      <c r="J1106" s="9">
        <v>0</v>
      </c>
      <c r="K1106">
        <f t="shared" si="340"/>
        <v>1</v>
      </c>
      <c r="L1106" t="str">
        <f t="shared" si="339"/>
        <v>Home Win</v>
      </c>
      <c r="M1106">
        <f t="shared" si="341"/>
        <v>1</v>
      </c>
      <c r="N1106">
        <f t="shared" si="342"/>
        <v>0</v>
      </c>
      <c r="O1106" s="12" t="str">
        <f t="shared" si="343"/>
        <v>Everton Win</v>
      </c>
      <c r="P1106" s="12" t="b">
        <f t="shared" si="344"/>
        <v>0</v>
      </c>
      <c r="Q1106" s="12" t="b">
        <f t="shared" si="345"/>
        <v>0</v>
      </c>
      <c r="R1106" s="12" t="b">
        <f t="shared" si="346"/>
        <v>0</v>
      </c>
      <c r="S1106" s="12" t="b">
        <f t="shared" si="347"/>
        <v>0</v>
      </c>
      <c r="T1106" s="12" t="str">
        <f t="shared" si="348"/>
        <v>Chelsea Lose</v>
      </c>
    </row>
    <row r="1107" spans="1:20">
      <c r="A1107" s="22" t="s">
        <v>578</v>
      </c>
      <c r="B1107" t="s">
        <v>420</v>
      </c>
      <c r="C1107" s="2" t="s">
        <v>94</v>
      </c>
      <c r="D1107" s="3">
        <v>44682.583333333336</v>
      </c>
      <c r="E1107" t="s">
        <v>32</v>
      </c>
      <c r="F1107" t="s">
        <v>33</v>
      </c>
      <c r="G1107" t="s">
        <v>30</v>
      </c>
      <c r="H1107" t="s">
        <v>91</v>
      </c>
      <c r="I1107">
        <v>3</v>
      </c>
      <c r="J1107" s="9">
        <v>1</v>
      </c>
      <c r="K1107">
        <f t="shared" si="340"/>
        <v>4</v>
      </c>
      <c r="L1107" t="str">
        <f t="shared" si="339"/>
        <v>Home Win</v>
      </c>
      <c r="M1107">
        <f t="shared" si="341"/>
        <v>1</v>
      </c>
      <c r="N1107">
        <f t="shared" si="342"/>
        <v>0</v>
      </c>
      <c r="O1107" s="12" t="str">
        <f t="shared" si="343"/>
        <v>Spurs Win</v>
      </c>
      <c r="P1107" s="12" t="b">
        <f t="shared" si="344"/>
        <v>0</v>
      </c>
      <c r="Q1107" s="12" t="b">
        <f t="shared" si="345"/>
        <v>0</v>
      </c>
      <c r="R1107" s="12" t="b">
        <f t="shared" si="346"/>
        <v>0</v>
      </c>
      <c r="S1107" s="12" t="b">
        <f t="shared" si="347"/>
        <v>0</v>
      </c>
      <c r="T1107" s="12" t="str">
        <f t="shared" si="348"/>
        <v>Leicester Lose</v>
      </c>
    </row>
    <row r="1108" spans="1:20">
      <c r="A1108" s="22" t="s">
        <v>578</v>
      </c>
      <c r="B1108" t="s">
        <v>424</v>
      </c>
      <c r="C1108" s="2" t="s">
        <v>94</v>
      </c>
      <c r="D1108" s="3">
        <v>44682.6875</v>
      </c>
      <c r="E1108" t="s">
        <v>23</v>
      </c>
      <c r="F1108" t="s">
        <v>24</v>
      </c>
      <c r="G1108" t="s">
        <v>10</v>
      </c>
      <c r="H1108" t="s">
        <v>77</v>
      </c>
      <c r="I1108">
        <v>1</v>
      </c>
      <c r="J1108" s="9">
        <v>2</v>
      </c>
      <c r="K1108">
        <f t="shared" si="340"/>
        <v>3</v>
      </c>
      <c r="L1108" t="str">
        <f t="shared" si="339"/>
        <v>Away Win</v>
      </c>
      <c r="M1108">
        <f t="shared" si="341"/>
        <v>0</v>
      </c>
      <c r="N1108">
        <f t="shared" si="342"/>
        <v>1</v>
      </c>
      <c r="O1108" s="12" t="b">
        <f t="shared" si="343"/>
        <v>0</v>
      </c>
      <c r="P1108" s="12" t="str">
        <f t="shared" si="344"/>
        <v>West Ham Lose</v>
      </c>
      <c r="Q1108" s="12" t="b">
        <f t="shared" si="345"/>
        <v>0</v>
      </c>
      <c r="R1108" s="12" t="b">
        <f t="shared" si="346"/>
        <v>0</v>
      </c>
      <c r="S1108" s="12" t="str">
        <f t="shared" si="347"/>
        <v>Arsenal Win</v>
      </c>
      <c r="T1108" s="12" t="b">
        <f t="shared" si="348"/>
        <v>0</v>
      </c>
    </row>
    <row r="1109" spans="1:20">
      <c r="A1109" s="22" t="s">
        <v>578</v>
      </c>
      <c r="B1109" t="s">
        <v>418</v>
      </c>
      <c r="C1109" s="2" t="s">
        <v>94</v>
      </c>
      <c r="D1109" s="3">
        <v>44683.833333333336</v>
      </c>
      <c r="E1109" t="s">
        <v>52</v>
      </c>
      <c r="F1109" t="s">
        <v>53</v>
      </c>
      <c r="G1109" t="s">
        <v>461</v>
      </c>
      <c r="H1109" t="s">
        <v>158</v>
      </c>
      <c r="I1109">
        <v>3</v>
      </c>
      <c r="J1109" s="9">
        <v>0</v>
      </c>
      <c r="K1109">
        <f t="shared" si="340"/>
        <v>3</v>
      </c>
      <c r="L1109" t="str">
        <f t="shared" si="339"/>
        <v>Home Win</v>
      </c>
      <c r="M1109">
        <f t="shared" si="341"/>
        <v>1</v>
      </c>
      <c r="N1109">
        <f t="shared" si="342"/>
        <v>0</v>
      </c>
      <c r="O1109" s="12" t="str">
        <f t="shared" si="343"/>
        <v>Man Utd Win</v>
      </c>
      <c r="P1109" s="12" t="b">
        <f t="shared" si="344"/>
        <v>0</v>
      </c>
      <c r="Q1109" s="12" t="b">
        <f t="shared" si="345"/>
        <v>0</v>
      </c>
      <c r="R1109" s="12" t="b">
        <f t="shared" si="346"/>
        <v>0</v>
      </c>
      <c r="S1109" s="12" t="b">
        <f t="shared" si="347"/>
        <v>0</v>
      </c>
      <c r="T1109" s="12" t="str">
        <f t="shared" si="348"/>
        <v>Brentford Lose</v>
      </c>
    </row>
    <row r="1110" spans="1:20">
      <c r="A1110" s="22" t="s">
        <v>578</v>
      </c>
      <c r="B1110" t="s">
        <v>433</v>
      </c>
      <c r="C1110" s="2" t="s">
        <v>96</v>
      </c>
      <c r="D1110" s="3">
        <v>44688.625</v>
      </c>
      <c r="E1110" t="s">
        <v>460</v>
      </c>
      <c r="F1110" t="s">
        <v>461</v>
      </c>
      <c r="G1110" t="s">
        <v>15</v>
      </c>
      <c r="H1110" t="s">
        <v>158</v>
      </c>
      <c r="I1110">
        <v>3</v>
      </c>
      <c r="J1110" s="9">
        <v>0</v>
      </c>
      <c r="K1110">
        <f t="shared" si="340"/>
        <v>3</v>
      </c>
      <c r="L1110" t="str">
        <f t="shared" si="339"/>
        <v>Home Win</v>
      </c>
      <c r="M1110">
        <f t="shared" si="341"/>
        <v>1</v>
      </c>
      <c r="N1110">
        <f t="shared" si="342"/>
        <v>0</v>
      </c>
      <c r="O1110" s="12" t="str">
        <f t="shared" si="343"/>
        <v>Brentford Win</v>
      </c>
      <c r="P1110" s="12" t="b">
        <f t="shared" si="344"/>
        <v>0</v>
      </c>
      <c r="Q1110" s="12" t="b">
        <f t="shared" si="345"/>
        <v>0</v>
      </c>
      <c r="R1110" s="12" t="b">
        <f t="shared" si="346"/>
        <v>0</v>
      </c>
      <c r="S1110" s="12" t="b">
        <f t="shared" si="347"/>
        <v>0</v>
      </c>
      <c r="T1110" s="12" t="str">
        <f t="shared" si="348"/>
        <v>Southampton Lose</v>
      </c>
    </row>
    <row r="1111" spans="1:20">
      <c r="A1111" s="22" t="s">
        <v>578</v>
      </c>
      <c r="B1111" t="s">
        <v>427</v>
      </c>
      <c r="C1111" s="2" t="s">
        <v>96</v>
      </c>
      <c r="D1111" s="3">
        <v>44688.625</v>
      </c>
      <c r="E1111" t="s">
        <v>81</v>
      </c>
      <c r="F1111" t="s">
        <v>66</v>
      </c>
      <c r="G1111" t="s">
        <v>70</v>
      </c>
      <c r="H1111" t="s">
        <v>44</v>
      </c>
      <c r="I1111">
        <v>1</v>
      </c>
      <c r="J1111" s="9">
        <v>3</v>
      </c>
      <c r="K1111">
        <f t="shared" si="340"/>
        <v>4</v>
      </c>
      <c r="L1111" t="str">
        <f t="shared" si="339"/>
        <v>Away Win</v>
      </c>
      <c r="M1111">
        <f t="shared" si="341"/>
        <v>0</v>
      </c>
      <c r="N1111">
        <f t="shared" si="342"/>
        <v>1</v>
      </c>
      <c r="O1111" s="12" t="b">
        <f t="shared" si="343"/>
        <v>0</v>
      </c>
      <c r="P1111" s="12" t="str">
        <f t="shared" si="344"/>
        <v>Burnley Lose</v>
      </c>
      <c r="Q1111" s="12" t="b">
        <f t="shared" si="345"/>
        <v>0</v>
      </c>
      <c r="R1111" s="12" t="b">
        <f t="shared" si="346"/>
        <v>0</v>
      </c>
      <c r="S1111" s="12" t="str">
        <f t="shared" si="347"/>
        <v>Aston Villa Win</v>
      </c>
      <c r="T1111" s="12" t="b">
        <f t="shared" si="348"/>
        <v>0</v>
      </c>
    </row>
    <row r="1112" spans="1:20">
      <c r="A1112" s="22" t="s">
        <v>578</v>
      </c>
      <c r="B1112" t="s">
        <v>438</v>
      </c>
      <c r="C1112" s="2" t="s">
        <v>96</v>
      </c>
      <c r="D1112" s="3">
        <v>44688.625</v>
      </c>
      <c r="E1112" t="s">
        <v>63</v>
      </c>
      <c r="F1112" t="s">
        <v>43</v>
      </c>
      <c r="G1112" t="s">
        <v>39</v>
      </c>
      <c r="H1112" t="s">
        <v>106</v>
      </c>
      <c r="I1112">
        <v>2</v>
      </c>
      <c r="J1112" s="9">
        <v>2</v>
      </c>
      <c r="K1112">
        <f t="shared" si="340"/>
        <v>4</v>
      </c>
      <c r="L1112" t="str">
        <f t="shared" si="339"/>
        <v>Draw</v>
      </c>
      <c r="M1112">
        <f t="shared" si="341"/>
        <v>0</v>
      </c>
      <c r="N1112">
        <f t="shared" si="342"/>
        <v>0</v>
      </c>
      <c r="O1112" s="12" t="b">
        <f t="shared" si="343"/>
        <v>0</v>
      </c>
      <c r="P1112" s="12" t="b">
        <f t="shared" si="344"/>
        <v>0</v>
      </c>
      <c r="Q1112" s="12" t="str">
        <f t="shared" si="345"/>
        <v>Chelsea Draw</v>
      </c>
      <c r="R1112" s="12" t="str">
        <f t="shared" si="346"/>
        <v>Wolves Draw</v>
      </c>
      <c r="S1112" s="12" t="b">
        <f t="shared" si="347"/>
        <v>0</v>
      </c>
      <c r="T1112" s="12" t="b">
        <f t="shared" si="348"/>
        <v>0</v>
      </c>
    </row>
    <row r="1113" spans="1:20">
      <c r="A1113" s="22" t="s">
        <v>578</v>
      </c>
      <c r="B1113" t="s">
        <v>429</v>
      </c>
      <c r="C1113" s="2" t="s">
        <v>96</v>
      </c>
      <c r="D1113" s="3">
        <v>44688.625</v>
      </c>
      <c r="E1113" t="s">
        <v>13</v>
      </c>
      <c r="F1113" t="s">
        <v>14</v>
      </c>
      <c r="G1113" t="s">
        <v>464</v>
      </c>
      <c r="H1113" t="s">
        <v>16</v>
      </c>
      <c r="I1113">
        <v>1</v>
      </c>
      <c r="J1113" s="9">
        <v>0</v>
      </c>
      <c r="K1113">
        <f t="shared" si="340"/>
        <v>1</v>
      </c>
      <c r="L1113" t="str">
        <f t="shared" si="339"/>
        <v>Home Win</v>
      </c>
      <c r="M1113">
        <f t="shared" si="341"/>
        <v>1</v>
      </c>
      <c r="N1113">
        <f t="shared" si="342"/>
        <v>0</v>
      </c>
      <c r="O1113" s="12" t="str">
        <f t="shared" si="343"/>
        <v>Crystal Palace Win</v>
      </c>
      <c r="P1113" s="12" t="b">
        <f t="shared" si="344"/>
        <v>0</v>
      </c>
      <c r="Q1113" s="12" t="b">
        <f t="shared" si="345"/>
        <v>0</v>
      </c>
      <c r="R1113" s="12" t="b">
        <f t="shared" si="346"/>
        <v>0</v>
      </c>
      <c r="S1113" s="12" t="b">
        <f t="shared" si="347"/>
        <v>0</v>
      </c>
      <c r="T1113" s="12" t="str">
        <f t="shared" si="348"/>
        <v>Watford Lose</v>
      </c>
    </row>
    <row r="1114" spans="1:20">
      <c r="A1114" s="22" t="s">
        <v>578</v>
      </c>
      <c r="B1114" t="s">
        <v>439</v>
      </c>
      <c r="C1114" s="2" t="s">
        <v>96</v>
      </c>
      <c r="D1114" s="3">
        <v>44688.729166666664</v>
      </c>
      <c r="E1114" t="s">
        <v>41</v>
      </c>
      <c r="F1114" t="s">
        <v>42</v>
      </c>
      <c r="G1114" t="s">
        <v>53</v>
      </c>
      <c r="H1114" t="s">
        <v>88</v>
      </c>
      <c r="I1114">
        <v>4</v>
      </c>
      <c r="J1114" s="9">
        <v>0</v>
      </c>
      <c r="K1114">
        <f t="shared" si="340"/>
        <v>4</v>
      </c>
      <c r="L1114" t="str">
        <f t="shared" si="339"/>
        <v>Home Win</v>
      </c>
      <c r="M1114">
        <f t="shared" si="341"/>
        <v>1</v>
      </c>
      <c r="N1114">
        <f t="shared" si="342"/>
        <v>0</v>
      </c>
      <c r="O1114" s="12" t="str">
        <f t="shared" si="343"/>
        <v>Brighton Win</v>
      </c>
      <c r="P1114" s="12" t="b">
        <f t="shared" si="344"/>
        <v>0</v>
      </c>
      <c r="Q1114" s="12" t="b">
        <f t="shared" si="345"/>
        <v>0</v>
      </c>
      <c r="R1114" s="12" t="b">
        <f t="shared" si="346"/>
        <v>0</v>
      </c>
      <c r="S1114" s="12" t="b">
        <f t="shared" si="347"/>
        <v>0</v>
      </c>
      <c r="T1114" s="12" t="str">
        <f t="shared" si="348"/>
        <v>Man Utd Lose</v>
      </c>
    </row>
    <row r="1115" spans="1:20">
      <c r="A1115" s="22" t="s">
        <v>578</v>
      </c>
      <c r="B1115" t="s">
        <v>434</v>
      </c>
      <c r="C1115" s="2" t="s">
        <v>96</v>
      </c>
      <c r="D1115" s="3">
        <v>44688.822916666664</v>
      </c>
      <c r="E1115" t="s">
        <v>18</v>
      </c>
      <c r="F1115" t="s">
        <v>19</v>
      </c>
      <c r="G1115" t="s">
        <v>33</v>
      </c>
      <c r="H1115" t="s">
        <v>84</v>
      </c>
      <c r="I1115">
        <v>1</v>
      </c>
      <c r="J1115" s="9">
        <v>1</v>
      </c>
      <c r="K1115">
        <f t="shared" si="340"/>
        <v>2</v>
      </c>
      <c r="L1115" t="str">
        <f t="shared" si="339"/>
        <v>Draw</v>
      </c>
      <c r="M1115">
        <f t="shared" si="341"/>
        <v>0</v>
      </c>
      <c r="N1115">
        <f t="shared" si="342"/>
        <v>0</v>
      </c>
      <c r="O1115" s="12" t="b">
        <f t="shared" si="343"/>
        <v>0</v>
      </c>
      <c r="P1115" s="12" t="b">
        <f t="shared" si="344"/>
        <v>0</v>
      </c>
      <c r="Q1115" s="12" t="str">
        <f t="shared" si="345"/>
        <v>Liverpool Draw</v>
      </c>
      <c r="R1115" s="12" t="str">
        <f t="shared" si="346"/>
        <v>Spurs Draw</v>
      </c>
      <c r="S1115" s="12" t="b">
        <f t="shared" si="347"/>
        <v>0</v>
      </c>
      <c r="T1115" s="12" t="b">
        <f t="shared" si="348"/>
        <v>0</v>
      </c>
    </row>
    <row r="1116" spans="1:20">
      <c r="A1116" s="22" t="s">
        <v>578</v>
      </c>
      <c r="B1116" t="s">
        <v>435</v>
      </c>
      <c r="C1116" s="2" t="s">
        <v>96</v>
      </c>
      <c r="D1116" s="3">
        <v>44689.583333333336</v>
      </c>
      <c r="E1116" t="s">
        <v>55</v>
      </c>
      <c r="F1116" t="s">
        <v>10</v>
      </c>
      <c r="G1116" t="s">
        <v>20</v>
      </c>
      <c r="H1116" t="s">
        <v>56</v>
      </c>
      <c r="I1116">
        <v>2</v>
      </c>
      <c r="J1116" s="9">
        <v>1</v>
      </c>
      <c r="K1116">
        <f t="shared" si="340"/>
        <v>3</v>
      </c>
      <c r="L1116" t="str">
        <f t="shared" si="339"/>
        <v>Home Win</v>
      </c>
      <c r="M1116">
        <f t="shared" si="341"/>
        <v>1</v>
      </c>
      <c r="N1116">
        <f t="shared" si="342"/>
        <v>0</v>
      </c>
      <c r="O1116" s="12" t="str">
        <f t="shared" si="343"/>
        <v>Arsenal Win</v>
      </c>
      <c r="P1116" s="12" t="b">
        <f t="shared" si="344"/>
        <v>0</v>
      </c>
      <c r="Q1116" s="12" t="b">
        <f t="shared" si="345"/>
        <v>0</v>
      </c>
      <c r="R1116" s="12" t="b">
        <f t="shared" si="346"/>
        <v>0</v>
      </c>
      <c r="S1116" s="12" t="b">
        <f t="shared" si="347"/>
        <v>0</v>
      </c>
      <c r="T1116" s="12" t="str">
        <f t="shared" si="348"/>
        <v>Leeds Lose</v>
      </c>
    </row>
    <row r="1117" spans="1:20">
      <c r="A1117" s="22" t="s">
        <v>578</v>
      </c>
      <c r="B1117" t="s">
        <v>432</v>
      </c>
      <c r="C1117" s="2" t="s">
        <v>96</v>
      </c>
      <c r="D1117" s="3">
        <v>44689.583333333336</v>
      </c>
      <c r="E1117" t="s">
        <v>65</v>
      </c>
      <c r="F1117" t="s">
        <v>30</v>
      </c>
      <c r="G1117" t="s">
        <v>34</v>
      </c>
      <c r="H1117" t="s">
        <v>77</v>
      </c>
      <c r="I1117">
        <v>1</v>
      </c>
      <c r="J1117" s="9">
        <v>2</v>
      </c>
      <c r="K1117">
        <f t="shared" si="340"/>
        <v>3</v>
      </c>
      <c r="L1117" t="str">
        <f t="shared" si="339"/>
        <v>Away Win</v>
      </c>
      <c r="M1117">
        <f t="shared" si="341"/>
        <v>0</v>
      </c>
      <c r="N1117">
        <f t="shared" si="342"/>
        <v>1</v>
      </c>
      <c r="O1117" s="12" t="b">
        <f t="shared" si="343"/>
        <v>0</v>
      </c>
      <c r="P1117" s="12" t="str">
        <f t="shared" si="344"/>
        <v>Leicester Lose</v>
      </c>
      <c r="Q1117" s="12" t="b">
        <f t="shared" si="345"/>
        <v>0</v>
      </c>
      <c r="R1117" s="12" t="b">
        <f t="shared" si="346"/>
        <v>0</v>
      </c>
      <c r="S1117" s="12" t="str">
        <f t="shared" si="347"/>
        <v>Everton Win</v>
      </c>
      <c r="T1117" s="12" t="b">
        <f t="shared" si="348"/>
        <v>0</v>
      </c>
    </row>
    <row r="1118" spans="1:20">
      <c r="A1118" s="22" t="s">
        <v>578</v>
      </c>
      <c r="B1118" t="s">
        <v>436</v>
      </c>
      <c r="C1118" s="2" t="s">
        <v>96</v>
      </c>
      <c r="D1118" s="3">
        <v>44689.583333333336</v>
      </c>
      <c r="E1118" t="s">
        <v>465</v>
      </c>
      <c r="F1118" t="s">
        <v>466</v>
      </c>
      <c r="G1118" t="s">
        <v>24</v>
      </c>
      <c r="H1118" t="s">
        <v>239</v>
      </c>
      <c r="I1118">
        <v>0</v>
      </c>
      <c r="J1118" s="9">
        <v>4</v>
      </c>
      <c r="K1118">
        <f t="shared" si="340"/>
        <v>4</v>
      </c>
      <c r="L1118" t="str">
        <f t="shared" si="339"/>
        <v>Away Win</v>
      </c>
      <c r="M1118">
        <f t="shared" si="341"/>
        <v>0</v>
      </c>
      <c r="N1118">
        <f t="shared" si="342"/>
        <v>1</v>
      </c>
      <c r="O1118" s="12" t="b">
        <f t="shared" si="343"/>
        <v>0</v>
      </c>
      <c r="P1118" s="12" t="str">
        <f t="shared" si="344"/>
        <v>Norwich Lose</v>
      </c>
      <c r="Q1118" s="12" t="b">
        <f t="shared" si="345"/>
        <v>0</v>
      </c>
      <c r="R1118" s="12" t="b">
        <f t="shared" si="346"/>
        <v>0</v>
      </c>
      <c r="S1118" s="12" t="str">
        <f t="shared" si="347"/>
        <v>West Ham Win</v>
      </c>
      <c r="T1118" s="12" t="b">
        <f t="shared" si="348"/>
        <v>0</v>
      </c>
    </row>
    <row r="1119" spans="1:20">
      <c r="A1119" s="22" t="s">
        <v>578</v>
      </c>
      <c r="B1119" t="s">
        <v>437</v>
      </c>
      <c r="C1119" s="2" t="s">
        <v>96</v>
      </c>
      <c r="D1119" s="3">
        <v>44689.6875</v>
      </c>
      <c r="E1119" t="s">
        <v>86</v>
      </c>
      <c r="F1119" t="s">
        <v>73</v>
      </c>
      <c r="G1119" t="s">
        <v>25</v>
      </c>
      <c r="H1119" t="s">
        <v>164</v>
      </c>
      <c r="I1119">
        <v>5</v>
      </c>
      <c r="J1119" s="9">
        <v>0</v>
      </c>
      <c r="K1119">
        <f t="shared" si="340"/>
        <v>5</v>
      </c>
      <c r="L1119" t="str">
        <f t="shared" si="339"/>
        <v>Home Win</v>
      </c>
      <c r="M1119">
        <f t="shared" si="341"/>
        <v>1</v>
      </c>
      <c r="N1119">
        <f t="shared" si="342"/>
        <v>0</v>
      </c>
      <c r="O1119" s="12" t="str">
        <f t="shared" si="343"/>
        <v>Man City Win</v>
      </c>
      <c r="P1119" s="12" t="b">
        <f t="shared" si="344"/>
        <v>0</v>
      </c>
      <c r="Q1119" s="12" t="b">
        <f t="shared" si="345"/>
        <v>0</v>
      </c>
      <c r="R1119" s="12" t="b">
        <f t="shared" si="346"/>
        <v>0</v>
      </c>
      <c r="S1119" s="12" t="b">
        <f t="shared" si="347"/>
        <v>0</v>
      </c>
      <c r="T1119" s="12" t="str">
        <f t="shared" si="348"/>
        <v>Newcastle Lose</v>
      </c>
    </row>
    <row r="1120" spans="1:20">
      <c r="A1120" s="22" t="s">
        <v>578</v>
      </c>
      <c r="B1120" t="s">
        <v>445</v>
      </c>
      <c r="C1120" s="2" t="s">
        <v>101</v>
      </c>
      <c r="D1120" s="3">
        <v>44696.5</v>
      </c>
      <c r="E1120" t="s">
        <v>32</v>
      </c>
      <c r="F1120" t="s">
        <v>33</v>
      </c>
      <c r="G1120" t="s">
        <v>66</v>
      </c>
      <c r="H1120" t="s">
        <v>16</v>
      </c>
      <c r="I1120">
        <v>1</v>
      </c>
      <c r="J1120" s="9">
        <v>0</v>
      </c>
      <c r="K1120">
        <f t="shared" si="340"/>
        <v>1</v>
      </c>
      <c r="L1120" t="str">
        <f t="shared" si="339"/>
        <v>Home Win</v>
      </c>
      <c r="M1120">
        <f t="shared" si="341"/>
        <v>1</v>
      </c>
      <c r="N1120">
        <f t="shared" si="342"/>
        <v>0</v>
      </c>
      <c r="O1120" s="12" t="str">
        <f t="shared" si="343"/>
        <v>Spurs Win</v>
      </c>
      <c r="P1120" s="12" t="b">
        <f t="shared" si="344"/>
        <v>0</v>
      </c>
      <c r="Q1120" s="12" t="b">
        <f t="shared" si="345"/>
        <v>0</v>
      </c>
      <c r="R1120" s="12" t="b">
        <f t="shared" si="346"/>
        <v>0</v>
      </c>
      <c r="S1120" s="12" t="b">
        <f t="shared" si="347"/>
        <v>0</v>
      </c>
      <c r="T1120" s="12" t="str">
        <f t="shared" si="348"/>
        <v>Burnley Lose</v>
      </c>
    </row>
    <row r="1121" spans="1:20">
      <c r="A1121" s="22" t="s">
        <v>578</v>
      </c>
      <c r="B1121" t="s">
        <v>442</v>
      </c>
      <c r="C1121" s="2" t="s">
        <v>101</v>
      </c>
      <c r="D1121" s="3">
        <v>44696.583333333336</v>
      </c>
      <c r="E1121" t="s">
        <v>69</v>
      </c>
      <c r="F1121" t="s">
        <v>70</v>
      </c>
      <c r="G1121" t="s">
        <v>14</v>
      </c>
      <c r="H1121" t="s">
        <v>84</v>
      </c>
      <c r="I1121">
        <v>1</v>
      </c>
      <c r="J1121" s="9">
        <v>1</v>
      </c>
      <c r="K1121">
        <f t="shared" si="340"/>
        <v>2</v>
      </c>
      <c r="L1121" t="str">
        <f t="shared" si="339"/>
        <v>Draw</v>
      </c>
      <c r="M1121">
        <f t="shared" si="341"/>
        <v>0</v>
      </c>
      <c r="N1121">
        <f t="shared" si="342"/>
        <v>0</v>
      </c>
      <c r="O1121" s="12" t="b">
        <f t="shared" si="343"/>
        <v>0</v>
      </c>
      <c r="P1121" s="12" t="b">
        <f t="shared" si="344"/>
        <v>0</v>
      </c>
      <c r="Q1121" s="12" t="str">
        <f t="shared" si="345"/>
        <v>Aston Villa Draw</v>
      </c>
      <c r="R1121" s="12" t="str">
        <f t="shared" si="346"/>
        <v>Crystal Palace Draw</v>
      </c>
      <c r="S1121" s="12" t="b">
        <f t="shared" si="347"/>
        <v>0</v>
      </c>
      <c r="T1121" s="12" t="b">
        <f t="shared" si="348"/>
        <v>0</v>
      </c>
    </row>
    <row r="1122" spans="1:20">
      <c r="A1122" s="22" t="s">
        <v>578</v>
      </c>
      <c r="B1122" t="s">
        <v>443</v>
      </c>
      <c r="C1122" s="2" t="s">
        <v>101</v>
      </c>
      <c r="D1122" s="3">
        <v>44696.583333333336</v>
      </c>
      <c r="E1122" t="s">
        <v>50</v>
      </c>
      <c r="F1122" t="s">
        <v>20</v>
      </c>
      <c r="G1122" t="s">
        <v>42</v>
      </c>
      <c r="H1122" t="s">
        <v>84</v>
      </c>
      <c r="I1122">
        <v>1</v>
      </c>
      <c r="J1122" s="9">
        <v>1</v>
      </c>
      <c r="K1122">
        <f t="shared" si="340"/>
        <v>2</v>
      </c>
      <c r="L1122" t="str">
        <f t="shared" si="339"/>
        <v>Draw</v>
      </c>
      <c r="M1122">
        <f t="shared" si="341"/>
        <v>0</v>
      </c>
      <c r="N1122">
        <f t="shared" si="342"/>
        <v>0</v>
      </c>
      <c r="O1122" s="12" t="b">
        <f t="shared" si="343"/>
        <v>0</v>
      </c>
      <c r="P1122" s="12" t="b">
        <f t="shared" si="344"/>
        <v>0</v>
      </c>
      <c r="Q1122" s="12" t="str">
        <f t="shared" si="345"/>
        <v>Leeds Draw</v>
      </c>
      <c r="R1122" s="12" t="str">
        <f t="shared" si="346"/>
        <v>Brighton Draw</v>
      </c>
      <c r="S1122" s="12" t="b">
        <f t="shared" si="347"/>
        <v>0</v>
      </c>
      <c r="T1122" s="12" t="b">
        <f t="shared" si="348"/>
        <v>0</v>
      </c>
    </row>
    <row r="1123" spans="1:20">
      <c r="A1123" s="22" t="s">
        <v>578</v>
      </c>
      <c r="B1123" t="s">
        <v>441</v>
      </c>
      <c r="C1123" s="2" t="s">
        <v>101</v>
      </c>
      <c r="D1123" s="3">
        <v>44696.583333333336</v>
      </c>
      <c r="E1123" t="s">
        <v>463</v>
      </c>
      <c r="F1123" t="s">
        <v>464</v>
      </c>
      <c r="G1123" t="s">
        <v>30</v>
      </c>
      <c r="H1123" t="s">
        <v>177</v>
      </c>
      <c r="I1123">
        <v>1</v>
      </c>
      <c r="J1123" s="9">
        <v>5</v>
      </c>
      <c r="K1123">
        <f t="shared" si="340"/>
        <v>6</v>
      </c>
      <c r="L1123" t="str">
        <f t="shared" si="339"/>
        <v>Away Win</v>
      </c>
      <c r="M1123">
        <f t="shared" si="341"/>
        <v>0</v>
      </c>
      <c r="N1123">
        <f t="shared" si="342"/>
        <v>1</v>
      </c>
      <c r="O1123" s="12" t="b">
        <f t="shared" si="343"/>
        <v>0</v>
      </c>
      <c r="P1123" s="12" t="str">
        <f t="shared" si="344"/>
        <v>Watford Lose</v>
      </c>
      <c r="Q1123" s="12" t="b">
        <f t="shared" si="345"/>
        <v>0</v>
      </c>
      <c r="R1123" s="12" t="b">
        <f t="shared" si="346"/>
        <v>0</v>
      </c>
      <c r="S1123" s="12" t="str">
        <f t="shared" si="347"/>
        <v>Leicester Win</v>
      </c>
      <c r="T1123" s="12" t="b">
        <f t="shared" si="348"/>
        <v>0</v>
      </c>
    </row>
    <row r="1124" spans="1:20">
      <c r="A1124" s="22" t="s">
        <v>578</v>
      </c>
      <c r="B1124" t="s">
        <v>446</v>
      </c>
      <c r="C1124" s="2" t="s">
        <v>101</v>
      </c>
      <c r="D1124" s="3">
        <v>44696.583333333336</v>
      </c>
      <c r="E1124" t="s">
        <v>23</v>
      </c>
      <c r="F1124" t="s">
        <v>24</v>
      </c>
      <c r="G1124" t="s">
        <v>73</v>
      </c>
      <c r="H1124" t="s">
        <v>106</v>
      </c>
      <c r="I1124">
        <v>2</v>
      </c>
      <c r="J1124" s="9">
        <v>2</v>
      </c>
      <c r="K1124">
        <f t="shared" si="340"/>
        <v>4</v>
      </c>
      <c r="L1124" t="str">
        <f t="shared" si="339"/>
        <v>Draw</v>
      </c>
      <c r="M1124">
        <f t="shared" si="341"/>
        <v>0</v>
      </c>
      <c r="N1124">
        <f t="shared" si="342"/>
        <v>0</v>
      </c>
      <c r="O1124" s="12" t="b">
        <f t="shared" si="343"/>
        <v>0</v>
      </c>
      <c r="P1124" s="12" t="b">
        <f t="shared" si="344"/>
        <v>0</v>
      </c>
      <c r="Q1124" s="12" t="str">
        <f t="shared" si="345"/>
        <v>West Ham Draw</v>
      </c>
      <c r="R1124" s="12" t="str">
        <f t="shared" si="346"/>
        <v>Man City Draw</v>
      </c>
      <c r="S1124" s="12" t="b">
        <f t="shared" si="347"/>
        <v>0</v>
      </c>
      <c r="T1124" s="12" t="b">
        <f t="shared" si="348"/>
        <v>0</v>
      </c>
    </row>
    <row r="1125" spans="1:20">
      <c r="A1125" s="22" t="s">
        <v>578</v>
      </c>
      <c r="B1125" t="s">
        <v>449</v>
      </c>
      <c r="C1125" s="2" t="s">
        <v>101</v>
      </c>
      <c r="D1125" s="3">
        <v>44696.583333333336</v>
      </c>
      <c r="E1125" t="s">
        <v>72</v>
      </c>
      <c r="F1125" t="s">
        <v>39</v>
      </c>
      <c r="G1125" t="s">
        <v>466</v>
      </c>
      <c r="H1125" t="s">
        <v>84</v>
      </c>
      <c r="I1125">
        <v>1</v>
      </c>
      <c r="J1125" s="9">
        <v>1</v>
      </c>
      <c r="K1125">
        <f t="shared" si="340"/>
        <v>2</v>
      </c>
      <c r="L1125" t="str">
        <f t="shared" si="339"/>
        <v>Draw</v>
      </c>
      <c r="M1125">
        <f t="shared" si="341"/>
        <v>0</v>
      </c>
      <c r="N1125">
        <f t="shared" si="342"/>
        <v>0</v>
      </c>
      <c r="O1125" s="12" t="b">
        <f t="shared" si="343"/>
        <v>0</v>
      </c>
      <c r="P1125" s="12" t="b">
        <f t="shared" si="344"/>
        <v>0</v>
      </c>
      <c r="Q1125" s="12" t="str">
        <f t="shared" si="345"/>
        <v>Wolves Draw</v>
      </c>
      <c r="R1125" s="12" t="str">
        <f t="shared" si="346"/>
        <v>Norwich Draw</v>
      </c>
      <c r="S1125" s="12" t="b">
        <f t="shared" si="347"/>
        <v>0</v>
      </c>
      <c r="T1125" s="12" t="b">
        <f t="shared" si="348"/>
        <v>0</v>
      </c>
    </row>
    <row r="1126" spans="1:20">
      <c r="A1126" s="22" t="s">
        <v>578</v>
      </c>
      <c r="B1126" t="s">
        <v>448</v>
      </c>
      <c r="C1126" s="2" t="s">
        <v>101</v>
      </c>
      <c r="D1126" s="3">
        <v>44696.6875</v>
      </c>
      <c r="E1126" t="s">
        <v>47</v>
      </c>
      <c r="F1126" t="s">
        <v>34</v>
      </c>
      <c r="G1126" t="s">
        <v>461</v>
      </c>
      <c r="H1126" t="s">
        <v>75</v>
      </c>
      <c r="I1126">
        <v>2</v>
      </c>
      <c r="J1126" s="9">
        <v>3</v>
      </c>
      <c r="K1126">
        <f t="shared" si="340"/>
        <v>5</v>
      </c>
      <c r="L1126" t="str">
        <f t="shared" si="339"/>
        <v>Away Win</v>
      </c>
      <c r="M1126">
        <f t="shared" si="341"/>
        <v>0</v>
      </c>
      <c r="N1126">
        <f t="shared" si="342"/>
        <v>1</v>
      </c>
      <c r="O1126" s="12" t="b">
        <f t="shared" si="343"/>
        <v>0</v>
      </c>
      <c r="P1126" s="12" t="str">
        <f t="shared" si="344"/>
        <v>Everton Lose</v>
      </c>
      <c r="Q1126" s="12" t="b">
        <f t="shared" si="345"/>
        <v>0</v>
      </c>
      <c r="R1126" s="12" t="b">
        <f t="shared" si="346"/>
        <v>0</v>
      </c>
      <c r="S1126" s="12" t="str">
        <f t="shared" si="347"/>
        <v>Brentford Win</v>
      </c>
      <c r="T1126" s="12" t="b">
        <f t="shared" si="348"/>
        <v>0</v>
      </c>
    </row>
    <row r="1127" spans="1:20">
      <c r="A1127" s="22" t="s">
        <v>578</v>
      </c>
      <c r="B1127" t="s">
        <v>444</v>
      </c>
      <c r="C1127" s="2" t="s">
        <v>101</v>
      </c>
      <c r="D1127" s="3">
        <v>44697.833333333336</v>
      </c>
      <c r="E1127" t="s">
        <v>61</v>
      </c>
      <c r="F1127" t="s">
        <v>25</v>
      </c>
      <c r="G1127" t="s">
        <v>10</v>
      </c>
      <c r="H1127" t="s">
        <v>98</v>
      </c>
      <c r="I1127">
        <v>2</v>
      </c>
      <c r="J1127" s="9">
        <v>0</v>
      </c>
      <c r="K1127">
        <f t="shared" si="340"/>
        <v>2</v>
      </c>
      <c r="L1127" t="str">
        <f t="shared" si="339"/>
        <v>Home Win</v>
      </c>
      <c r="M1127">
        <f t="shared" si="341"/>
        <v>1</v>
      </c>
      <c r="N1127">
        <f t="shared" si="342"/>
        <v>0</v>
      </c>
      <c r="O1127" s="12" t="str">
        <f t="shared" si="343"/>
        <v>Newcastle Win</v>
      </c>
      <c r="P1127" s="12" t="b">
        <f t="shared" si="344"/>
        <v>0</v>
      </c>
      <c r="Q1127" s="12" t="b">
        <f t="shared" si="345"/>
        <v>0</v>
      </c>
      <c r="R1127" s="12" t="b">
        <f t="shared" si="346"/>
        <v>0</v>
      </c>
      <c r="S1127" s="12" t="b">
        <f t="shared" si="347"/>
        <v>0</v>
      </c>
      <c r="T1127" s="12" t="str">
        <f t="shared" si="348"/>
        <v>Arsenal Lose</v>
      </c>
    </row>
    <row r="1128" spans="1:20">
      <c r="A1128" s="22" t="s">
        <v>578</v>
      </c>
      <c r="B1128" t="s">
        <v>440</v>
      </c>
      <c r="C1128" s="2" t="s">
        <v>101</v>
      </c>
      <c r="D1128" s="3">
        <v>44698.822916666664</v>
      </c>
      <c r="E1128" t="s">
        <v>58</v>
      </c>
      <c r="F1128" t="s">
        <v>15</v>
      </c>
      <c r="G1128" t="s">
        <v>19</v>
      </c>
      <c r="H1128" t="s">
        <v>77</v>
      </c>
      <c r="I1128">
        <v>1</v>
      </c>
      <c r="J1128" s="9">
        <v>2</v>
      </c>
      <c r="K1128">
        <f t="shared" si="340"/>
        <v>3</v>
      </c>
      <c r="L1128" t="str">
        <f t="shared" si="339"/>
        <v>Away Win</v>
      </c>
      <c r="M1128">
        <f t="shared" si="341"/>
        <v>0</v>
      </c>
      <c r="N1128">
        <f t="shared" si="342"/>
        <v>1</v>
      </c>
      <c r="O1128" s="12" t="b">
        <f t="shared" si="343"/>
        <v>0</v>
      </c>
      <c r="P1128" s="12" t="str">
        <f t="shared" si="344"/>
        <v>Southampton Lose</v>
      </c>
      <c r="Q1128" s="12" t="b">
        <f t="shared" si="345"/>
        <v>0</v>
      </c>
      <c r="R1128" s="12" t="b">
        <f t="shared" si="346"/>
        <v>0</v>
      </c>
      <c r="S1128" s="12" t="str">
        <f t="shared" si="347"/>
        <v>Liverpool Win</v>
      </c>
      <c r="T1128" s="12" t="b">
        <f t="shared" si="348"/>
        <v>0</v>
      </c>
    </row>
    <row r="1129" spans="1:20">
      <c r="A1129" s="22" t="s">
        <v>578</v>
      </c>
      <c r="B1129" t="s">
        <v>405</v>
      </c>
      <c r="C1129" s="2" t="s">
        <v>101</v>
      </c>
      <c r="D1129" s="3">
        <v>44700.822916666664</v>
      </c>
      <c r="E1129" t="s">
        <v>47</v>
      </c>
      <c r="F1129" t="s">
        <v>34</v>
      </c>
      <c r="G1129" t="s">
        <v>14</v>
      </c>
      <c r="H1129" t="s">
        <v>267</v>
      </c>
      <c r="I1129">
        <v>3</v>
      </c>
      <c r="J1129" s="9">
        <v>2</v>
      </c>
      <c r="K1129">
        <f t="shared" si="340"/>
        <v>5</v>
      </c>
      <c r="L1129" t="str">
        <f t="shared" si="339"/>
        <v>Home Win</v>
      </c>
      <c r="M1129">
        <f t="shared" si="341"/>
        <v>1</v>
      </c>
      <c r="N1129">
        <f t="shared" si="342"/>
        <v>0</v>
      </c>
      <c r="O1129" s="12" t="str">
        <f t="shared" si="343"/>
        <v>Everton Win</v>
      </c>
      <c r="P1129" s="12" t="b">
        <f t="shared" si="344"/>
        <v>0</v>
      </c>
      <c r="Q1129" s="12" t="b">
        <f t="shared" si="345"/>
        <v>0</v>
      </c>
      <c r="R1129" s="12" t="b">
        <f t="shared" si="346"/>
        <v>0</v>
      </c>
      <c r="S1129" s="12" t="b">
        <f t="shared" si="347"/>
        <v>0</v>
      </c>
      <c r="T1129" s="12" t="str">
        <f t="shared" si="348"/>
        <v>Crystal Palace Lose</v>
      </c>
    </row>
    <row r="1130" spans="1:20">
      <c r="A1130" s="22" t="s">
        <v>578</v>
      </c>
      <c r="B1130" t="s">
        <v>247</v>
      </c>
      <c r="C1130" s="2" t="s">
        <v>101</v>
      </c>
      <c r="D1130" s="3">
        <v>44700.833333333336</v>
      </c>
      <c r="E1130" t="s">
        <v>69</v>
      </c>
      <c r="F1130" t="s">
        <v>70</v>
      </c>
      <c r="G1130" t="s">
        <v>66</v>
      </c>
      <c r="H1130" t="s">
        <v>84</v>
      </c>
      <c r="I1130">
        <v>1</v>
      </c>
      <c r="J1130" s="9">
        <v>1</v>
      </c>
      <c r="K1130">
        <f t="shared" si="340"/>
        <v>2</v>
      </c>
      <c r="L1130" t="str">
        <f t="shared" si="339"/>
        <v>Draw</v>
      </c>
      <c r="M1130">
        <f t="shared" si="341"/>
        <v>0</v>
      </c>
      <c r="N1130">
        <f t="shared" si="342"/>
        <v>0</v>
      </c>
      <c r="O1130" s="12" t="b">
        <f t="shared" si="343"/>
        <v>0</v>
      </c>
      <c r="P1130" s="12" t="b">
        <f t="shared" si="344"/>
        <v>0</v>
      </c>
      <c r="Q1130" s="12" t="str">
        <f t="shared" si="345"/>
        <v>Aston Villa Draw</v>
      </c>
      <c r="R1130" s="12" t="str">
        <f t="shared" si="346"/>
        <v>Burnley Draw</v>
      </c>
      <c r="S1130" s="12" t="b">
        <f t="shared" si="347"/>
        <v>0</v>
      </c>
      <c r="T1130" s="12" t="b">
        <f t="shared" si="348"/>
        <v>0</v>
      </c>
    </row>
    <row r="1131" spans="1:20">
      <c r="A1131" s="22" t="s">
        <v>578</v>
      </c>
      <c r="B1131" t="s">
        <v>352</v>
      </c>
      <c r="C1131" s="2" t="s">
        <v>101</v>
      </c>
      <c r="D1131" s="3">
        <v>44700.833333333336</v>
      </c>
      <c r="E1131" t="s">
        <v>63</v>
      </c>
      <c r="F1131" t="s">
        <v>43</v>
      </c>
      <c r="G1131" t="s">
        <v>30</v>
      </c>
      <c r="H1131" t="s">
        <v>84</v>
      </c>
      <c r="I1131">
        <v>1</v>
      </c>
      <c r="J1131" s="9">
        <v>1</v>
      </c>
      <c r="K1131">
        <f t="shared" si="340"/>
        <v>2</v>
      </c>
      <c r="L1131" t="str">
        <f t="shared" si="339"/>
        <v>Draw</v>
      </c>
      <c r="M1131">
        <f t="shared" si="341"/>
        <v>0</v>
      </c>
      <c r="N1131">
        <f t="shared" si="342"/>
        <v>0</v>
      </c>
      <c r="O1131" s="12" t="b">
        <f t="shared" si="343"/>
        <v>0</v>
      </c>
      <c r="P1131" s="12" t="b">
        <f t="shared" si="344"/>
        <v>0</v>
      </c>
      <c r="Q1131" s="12" t="str">
        <f t="shared" si="345"/>
        <v>Chelsea Draw</v>
      </c>
      <c r="R1131" s="12" t="str">
        <f t="shared" si="346"/>
        <v>Leicester Draw</v>
      </c>
      <c r="S1131" s="12" t="b">
        <f t="shared" si="347"/>
        <v>0</v>
      </c>
      <c r="T1131" s="12" t="b">
        <f t="shared" si="348"/>
        <v>0</v>
      </c>
    </row>
    <row r="1132" spans="1:20">
      <c r="A1132" s="22" t="s">
        <v>578</v>
      </c>
      <c r="B1132" t="s">
        <v>450</v>
      </c>
      <c r="C1132" s="2" t="s">
        <v>95</v>
      </c>
      <c r="D1132" s="3">
        <v>44703.666666666664</v>
      </c>
      <c r="E1132" t="s">
        <v>55</v>
      </c>
      <c r="F1132" t="s">
        <v>10</v>
      </c>
      <c r="G1132" t="s">
        <v>34</v>
      </c>
      <c r="H1132" t="s">
        <v>462</v>
      </c>
      <c r="I1132">
        <v>5</v>
      </c>
      <c r="J1132" s="9">
        <v>1</v>
      </c>
      <c r="K1132">
        <f t="shared" si="340"/>
        <v>6</v>
      </c>
      <c r="L1132" t="str">
        <f t="shared" si="339"/>
        <v>Home Win</v>
      </c>
      <c r="M1132">
        <f t="shared" si="341"/>
        <v>1</v>
      </c>
      <c r="N1132">
        <f t="shared" si="342"/>
        <v>0</v>
      </c>
      <c r="O1132" s="12" t="str">
        <f t="shared" si="343"/>
        <v>Arsenal Win</v>
      </c>
      <c r="P1132" s="12" t="b">
        <f t="shared" si="344"/>
        <v>0</v>
      </c>
      <c r="Q1132" s="12" t="b">
        <f t="shared" si="345"/>
        <v>0</v>
      </c>
      <c r="R1132" s="12" t="b">
        <f t="shared" si="346"/>
        <v>0</v>
      </c>
      <c r="S1132" s="12" t="b">
        <f t="shared" si="347"/>
        <v>0</v>
      </c>
      <c r="T1132" s="12" t="str">
        <f t="shared" si="348"/>
        <v>Everton Lose</v>
      </c>
    </row>
    <row r="1133" spans="1:20">
      <c r="A1133" s="22" t="s">
        <v>578</v>
      </c>
      <c r="B1133" t="s">
        <v>451</v>
      </c>
      <c r="C1133" s="2" t="s">
        <v>95</v>
      </c>
      <c r="D1133" s="3">
        <v>44703.666666666664</v>
      </c>
      <c r="E1133" t="s">
        <v>460</v>
      </c>
      <c r="F1133" t="s">
        <v>461</v>
      </c>
      <c r="G1133" t="s">
        <v>20</v>
      </c>
      <c r="H1133" t="s">
        <v>77</v>
      </c>
      <c r="I1133">
        <v>1</v>
      </c>
      <c r="J1133" s="9">
        <v>2</v>
      </c>
      <c r="K1133">
        <f t="shared" si="340"/>
        <v>3</v>
      </c>
      <c r="L1133" t="str">
        <f t="shared" si="339"/>
        <v>Away Win</v>
      </c>
      <c r="M1133">
        <f t="shared" si="341"/>
        <v>0</v>
      </c>
      <c r="N1133">
        <f t="shared" si="342"/>
        <v>1</v>
      </c>
      <c r="O1133" s="12" t="b">
        <f t="shared" si="343"/>
        <v>0</v>
      </c>
      <c r="P1133" s="12" t="str">
        <f t="shared" si="344"/>
        <v>Brentford Lose</v>
      </c>
      <c r="Q1133" s="12" t="b">
        <f t="shared" si="345"/>
        <v>0</v>
      </c>
      <c r="R1133" s="12" t="b">
        <f t="shared" si="346"/>
        <v>0</v>
      </c>
      <c r="S1133" s="12" t="str">
        <f t="shared" si="347"/>
        <v>Leeds Win</v>
      </c>
      <c r="T1133" s="12" t="b">
        <f t="shared" si="348"/>
        <v>0</v>
      </c>
    </row>
    <row r="1134" spans="1:20">
      <c r="A1134" s="22" t="s">
        <v>578</v>
      </c>
      <c r="B1134" t="s">
        <v>452</v>
      </c>
      <c r="C1134" s="2" t="s">
        <v>95</v>
      </c>
      <c r="D1134" s="3">
        <v>44703.666666666664</v>
      </c>
      <c r="E1134" t="s">
        <v>41</v>
      </c>
      <c r="F1134" t="s">
        <v>42</v>
      </c>
      <c r="G1134" t="s">
        <v>24</v>
      </c>
      <c r="H1134" t="s">
        <v>91</v>
      </c>
      <c r="I1134">
        <v>3</v>
      </c>
      <c r="J1134" s="9">
        <v>1</v>
      </c>
      <c r="K1134">
        <f t="shared" si="340"/>
        <v>4</v>
      </c>
      <c r="L1134" t="str">
        <f t="shared" si="339"/>
        <v>Home Win</v>
      </c>
      <c r="M1134">
        <f t="shared" si="341"/>
        <v>1</v>
      </c>
      <c r="N1134">
        <f t="shared" si="342"/>
        <v>0</v>
      </c>
      <c r="O1134" s="12" t="str">
        <f t="shared" si="343"/>
        <v>Brighton Win</v>
      </c>
      <c r="P1134" s="12" t="b">
        <f t="shared" si="344"/>
        <v>0</v>
      </c>
      <c r="Q1134" s="12" t="b">
        <f t="shared" si="345"/>
        <v>0</v>
      </c>
      <c r="R1134" s="12" t="b">
        <f t="shared" si="346"/>
        <v>0</v>
      </c>
      <c r="S1134" s="12" t="b">
        <f t="shared" si="347"/>
        <v>0</v>
      </c>
      <c r="T1134" s="12" t="str">
        <f t="shared" si="348"/>
        <v>West Ham Lose</v>
      </c>
    </row>
    <row r="1135" spans="1:20">
      <c r="A1135" s="22" t="s">
        <v>578</v>
      </c>
      <c r="B1135" t="s">
        <v>453</v>
      </c>
      <c r="C1135" s="2" t="s">
        <v>95</v>
      </c>
      <c r="D1135" s="3">
        <v>44703.666666666664</v>
      </c>
      <c r="E1135" t="s">
        <v>81</v>
      </c>
      <c r="F1135" t="s">
        <v>66</v>
      </c>
      <c r="G1135" t="s">
        <v>25</v>
      </c>
      <c r="H1135" t="s">
        <v>77</v>
      </c>
      <c r="I1135">
        <v>1</v>
      </c>
      <c r="J1135" s="9">
        <v>2</v>
      </c>
      <c r="K1135">
        <f t="shared" si="340"/>
        <v>3</v>
      </c>
      <c r="L1135" t="str">
        <f t="shared" si="339"/>
        <v>Away Win</v>
      </c>
      <c r="M1135">
        <f t="shared" si="341"/>
        <v>0</v>
      </c>
      <c r="N1135">
        <f t="shared" si="342"/>
        <v>1</v>
      </c>
      <c r="O1135" s="12" t="b">
        <f t="shared" si="343"/>
        <v>0</v>
      </c>
      <c r="P1135" s="12" t="str">
        <f t="shared" si="344"/>
        <v>Burnley Lose</v>
      </c>
      <c r="Q1135" s="12" t="b">
        <f t="shared" si="345"/>
        <v>0</v>
      </c>
      <c r="R1135" s="12" t="b">
        <f t="shared" si="346"/>
        <v>0</v>
      </c>
      <c r="S1135" s="12" t="str">
        <f t="shared" si="347"/>
        <v>Newcastle Win</v>
      </c>
      <c r="T1135" s="12" t="b">
        <f t="shared" si="348"/>
        <v>0</v>
      </c>
    </row>
    <row r="1136" spans="1:20">
      <c r="A1136" s="22" t="s">
        <v>578</v>
      </c>
      <c r="B1136" t="s">
        <v>454</v>
      </c>
      <c r="C1136" s="2" t="s">
        <v>95</v>
      </c>
      <c r="D1136" s="3">
        <v>44703.666666666664</v>
      </c>
      <c r="E1136" t="s">
        <v>63</v>
      </c>
      <c r="F1136" t="s">
        <v>43</v>
      </c>
      <c r="G1136" t="s">
        <v>464</v>
      </c>
      <c r="H1136" t="s">
        <v>56</v>
      </c>
      <c r="I1136">
        <v>2</v>
      </c>
      <c r="J1136" s="9">
        <v>1</v>
      </c>
      <c r="K1136">
        <f t="shared" si="340"/>
        <v>3</v>
      </c>
      <c r="L1136" t="str">
        <f t="shared" si="339"/>
        <v>Home Win</v>
      </c>
      <c r="M1136">
        <f t="shared" si="341"/>
        <v>1</v>
      </c>
      <c r="N1136">
        <f t="shared" si="342"/>
        <v>0</v>
      </c>
      <c r="O1136" s="12" t="str">
        <f t="shared" si="343"/>
        <v>Chelsea Win</v>
      </c>
      <c r="P1136" s="12" t="b">
        <f t="shared" si="344"/>
        <v>0</v>
      </c>
      <c r="Q1136" s="12" t="b">
        <f t="shared" si="345"/>
        <v>0</v>
      </c>
      <c r="R1136" s="12" t="b">
        <f t="shared" si="346"/>
        <v>0</v>
      </c>
      <c r="S1136" s="12" t="b">
        <f t="shared" si="347"/>
        <v>0</v>
      </c>
      <c r="T1136" s="12" t="str">
        <f t="shared" si="348"/>
        <v>Watford Lose</v>
      </c>
    </row>
    <row r="1137" spans="1:20">
      <c r="A1137" s="22" t="s">
        <v>578</v>
      </c>
      <c r="B1137" t="s">
        <v>455</v>
      </c>
      <c r="C1137" s="2" t="s">
        <v>95</v>
      </c>
      <c r="D1137" s="3">
        <v>44703.666666666664</v>
      </c>
      <c r="E1137" t="s">
        <v>13</v>
      </c>
      <c r="F1137" t="s">
        <v>14</v>
      </c>
      <c r="G1137" t="s">
        <v>53</v>
      </c>
      <c r="H1137" t="s">
        <v>16</v>
      </c>
      <c r="I1137">
        <v>1</v>
      </c>
      <c r="J1137" s="9">
        <v>0</v>
      </c>
      <c r="K1137">
        <f t="shared" si="340"/>
        <v>1</v>
      </c>
      <c r="L1137" t="str">
        <f t="shared" si="339"/>
        <v>Home Win</v>
      </c>
      <c r="M1137">
        <f t="shared" si="341"/>
        <v>1</v>
      </c>
      <c r="N1137">
        <f t="shared" si="342"/>
        <v>0</v>
      </c>
      <c r="O1137" s="12" t="str">
        <f t="shared" si="343"/>
        <v>Crystal Palace Win</v>
      </c>
      <c r="P1137" s="12" t="b">
        <f t="shared" si="344"/>
        <v>0</v>
      </c>
      <c r="Q1137" s="12" t="b">
        <f t="shared" si="345"/>
        <v>0</v>
      </c>
      <c r="R1137" s="12" t="b">
        <f t="shared" si="346"/>
        <v>0</v>
      </c>
      <c r="S1137" s="12" t="b">
        <f t="shared" si="347"/>
        <v>0</v>
      </c>
      <c r="T1137" s="12" t="str">
        <f t="shared" si="348"/>
        <v>Man Utd Lose</v>
      </c>
    </row>
    <row r="1138" spans="1:20">
      <c r="A1138" s="22" t="s">
        <v>578</v>
      </c>
      <c r="B1138" t="s">
        <v>456</v>
      </c>
      <c r="C1138" s="2" t="s">
        <v>95</v>
      </c>
      <c r="D1138" s="3">
        <v>44703.666666666664</v>
      </c>
      <c r="E1138" t="s">
        <v>65</v>
      </c>
      <c r="F1138" t="s">
        <v>30</v>
      </c>
      <c r="G1138" t="s">
        <v>15</v>
      </c>
      <c r="H1138" t="s">
        <v>143</v>
      </c>
      <c r="I1138">
        <v>4</v>
      </c>
      <c r="J1138" s="9">
        <v>1</v>
      </c>
      <c r="K1138">
        <f t="shared" si="340"/>
        <v>5</v>
      </c>
      <c r="L1138" t="str">
        <f t="shared" si="339"/>
        <v>Home Win</v>
      </c>
      <c r="M1138">
        <f t="shared" si="341"/>
        <v>1</v>
      </c>
      <c r="N1138">
        <f t="shared" si="342"/>
        <v>0</v>
      </c>
      <c r="O1138" s="12" t="str">
        <f t="shared" si="343"/>
        <v>Leicester Win</v>
      </c>
      <c r="P1138" s="12" t="b">
        <f t="shared" si="344"/>
        <v>0</v>
      </c>
      <c r="Q1138" s="12" t="b">
        <f t="shared" si="345"/>
        <v>0</v>
      </c>
      <c r="R1138" s="12" t="b">
        <f t="shared" si="346"/>
        <v>0</v>
      </c>
      <c r="S1138" s="12" t="b">
        <f t="shared" si="347"/>
        <v>0</v>
      </c>
      <c r="T1138" s="12" t="str">
        <f t="shared" si="348"/>
        <v>Southampton Lose</v>
      </c>
    </row>
    <row r="1139" spans="1:20">
      <c r="A1139" s="22" t="s">
        <v>578</v>
      </c>
      <c r="B1139" t="s">
        <v>457</v>
      </c>
      <c r="C1139" s="2" t="s">
        <v>95</v>
      </c>
      <c r="D1139" s="3">
        <v>44703.666666666664</v>
      </c>
      <c r="E1139" t="s">
        <v>18</v>
      </c>
      <c r="F1139" t="s">
        <v>19</v>
      </c>
      <c r="G1139" t="s">
        <v>39</v>
      </c>
      <c r="H1139" t="s">
        <v>91</v>
      </c>
      <c r="I1139">
        <v>3</v>
      </c>
      <c r="J1139" s="9">
        <v>1</v>
      </c>
      <c r="K1139">
        <f t="shared" si="340"/>
        <v>4</v>
      </c>
      <c r="L1139" t="str">
        <f t="shared" si="339"/>
        <v>Home Win</v>
      </c>
      <c r="M1139">
        <f t="shared" si="341"/>
        <v>1</v>
      </c>
      <c r="N1139">
        <f t="shared" si="342"/>
        <v>0</v>
      </c>
      <c r="O1139" s="12" t="str">
        <f t="shared" si="343"/>
        <v>Liverpool Win</v>
      </c>
      <c r="P1139" s="12" t="b">
        <f t="shared" si="344"/>
        <v>0</v>
      </c>
      <c r="Q1139" s="12" t="b">
        <f t="shared" si="345"/>
        <v>0</v>
      </c>
      <c r="R1139" s="12" t="b">
        <f t="shared" si="346"/>
        <v>0</v>
      </c>
      <c r="S1139" s="12" t="b">
        <f t="shared" si="347"/>
        <v>0</v>
      </c>
      <c r="T1139" s="12" t="str">
        <f t="shared" si="348"/>
        <v>Wolves Lose</v>
      </c>
    </row>
    <row r="1140" spans="1:20">
      <c r="A1140" s="22" t="s">
        <v>578</v>
      </c>
      <c r="B1140" t="s">
        <v>458</v>
      </c>
      <c r="C1140" s="2" t="s">
        <v>95</v>
      </c>
      <c r="D1140" s="3">
        <v>44703.666666666664</v>
      </c>
      <c r="E1140" t="s">
        <v>86</v>
      </c>
      <c r="F1140" t="s">
        <v>73</v>
      </c>
      <c r="G1140" t="s">
        <v>70</v>
      </c>
      <c r="H1140" t="s">
        <v>267</v>
      </c>
      <c r="I1140">
        <v>3</v>
      </c>
      <c r="J1140" s="9">
        <v>2</v>
      </c>
      <c r="K1140">
        <f t="shared" si="340"/>
        <v>5</v>
      </c>
      <c r="L1140" t="str">
        <f t="shared" si="339"/>
        <v>Home Win</v>
      </c>
      <c r="M1140">
        <f t="shared" si="341"/>
        <v>1</v>
      </c>
      <c r="N1140">
        <f t="shared" si="342"/>
        <v>0</v>
      </c>
      <c r="O1140" s="12" t="str">
        <f t="shared" si="343"/>
        <v>Man City Win</v>
      </c>
      <c r="P1140" s="12" t="b">
        <f t="shared" si="344"/>
        <v>0</v>
      </c>
      <c r="Q1140" s="12" t="b">
        <f t="shared" si="345"/>
        <v>0</v>
      </c>
      <c r="R1140" s="12" t="b">
        <f t="shared" si="346"/>
        <v>0</v>
      </c>
      <c r="S1140" s="12" t="b">
        <f t="shared" si="347"/>
        <v>0</v>
      </c>
      <c r="T1140" s="12" t="str">
        <f t="shared" si="348"/>
        <v>Aston Villa Lose</v>
      </c>
    </row>
    <row r="1141" spans="1:20">
      <c r="A1141" s="22" t="s">
        <v>578</v>
      </c>
      <c r="B1141" t="s">
        <v>459</v>
      </c>
      <c r="C1141" s="2" t="s">
        <v>95</v>
      </c>
      <c r="D1141" s="3">
        <v>44703.666666666664</v>
      </c>
      <c r="E1141" t="s">
        <v>465</v>
      </c>
      <c r="F1141" t="s">
        <v>466</v>
      </c>
      <c r="G1141" t="s">
        <v>33</v>
      </c>
      <c r="H1141" t="s">
        <v>230</v>
      </c>
      <c r="I1141">
        <v>0</v>
      </c>
      <c r="J1141" s="9">
        <v>5</v>
      </c>
      <c r="K1141">
        <f t="shared" si="340"/>
        <v>5</v>
      </c>
      <c r="L1141" t="str">
        <f t="shared" si="339"/>
        <v>Away Win</v>
      </c>
      <c r="M1141">
        <f t="shared" si="341"/>
        <v>0</v>
      </c>
      <c r="N1141">
        <f t="shared" si="342"/>
        <v>1</v>
      </c>
      <c r="O1141" s="12" t="b">
        <f t="shared" si="343"/>
        <v>0</v>
      </c>
      <c r="P1141" s="12" t="str">
        <f t="shared" si="344"/>
        <v>Norwich Lose</v>
      </c>
      <c r="Q1141" s="12" t="b">
        <f t="shared" si="345"/>
        <v>0</v>
      </c>
      <c r="R1141" s="12" t="b">
        <f t="shared" si="346"/>
        <v>0</v>
      </c>
      <c r="S1141" s="12" t="str">
        <f t="shared" si="347"/>
        <v>Spurs Win</v>
      </c>
      <c r="T1141" s="12" t="b">
        <f t="shared" si="348"/>
        <v>0</v>
      </c>
    </row>
    <row r="1142" spans="1:20">
      <c r="A1142" s="23" t="s">
        <v>579</v>
      </c>
      <c r="B1142">
        <v>1</v>
      </c>
      <c r="C1142" s="2" t="s">
        <v>7</v>
      </c>
      <c r="D1142" s="3">
        <v>44778.791666666664</v>
      </c>
      <c r="E1142" t="s">
        <v>13</v>
      </c>
      <c r="F1142" t="s">
        <v>14</v>
      </c>
      <c r="G1142" t="s">
        <v>10</v>
      </c>
      <c r="H1142" t="s">
        <v>26</v>
      </c>
      <c r="I1142">
        <v>0</v>
      </c>
      <c r="J1142" s="9">
        <v>2</v>
      </c>
      <c r="K1142">
        <f t="shared" si="340"/>
        <v>2</v>
      </c>
      <c r="L1142" t="str">
        <f t="shared" si="339"/>
        <v>Away Win</v>
      </c>
      <c r="M1142">
        <f t="shared" si="341"/>
        <v>0</v>
      </c>
      <c r="N1142">
        <f t="shared" si="342"/>
        <v>1</v>
      </c>
      <c r="O1142" s="12" t="b">
        <f t="shared" si="343"/>
        <v>0</v>
      </c>
      <c r="P1142" s="12" t="str">
        <f t="shared" si="344"/>
        <v>Crystal Palace Lose</v>
      </c>
      <c r="Q1142" s="12" t="b">
        <f t="shared" si="345"/>
        <v>0</v>
      </c>
      <c r="R1142" s="12" t="b">
        <f t="shared" si="346"/>
        <v>0</v>
      </c>
      <c r="S1142" s="12" t="str">
        <f t="shared" si="347"/>
        <v>Arsenal Win</v>
      </c>
      <c r="T1142" s="12" t="b">
        <f t="shared" si="348"/>
        <v>0</v>
      </c>
    </row>
    <row r="1143" spans="1:20">
      <c r="A1143" s="23" t="s">
        <v>579</v>
      </c>
      <c r="B1143" t="s">
        <v>46</v>
      </c>
      <c r="C1143" s="2" t="s">
        <v>7</v>
      </c>
      <c r="D1143" s="3">
        <v>44779.479166666664</v>
      </c>
      <c r="E1143" t="s">
        <v>8</v>
      </c>
      <c r="F1143" t="s">
        <v>9</v>
      </c>
      <c r="G1143" t="s">
        <v>19</v>
      </c>
      <c r="H1143" t="s">
        <v>106</v>
      </c>
      <c r="I1143">
        <v>2</v>
      </c>
      <c r="J1143" s="9">
        <v>2</v>
      </c>
      <c r="K1143">
        <f t="shared" si="340"/>
        <v>4</v>
      </c>
      <c r="L1143" t="str">
        <f t="shared" si="339"/>
        <v>Draw</v>
      </c>
      <c r="M1143">
        <f t="shared" si="341"/>
        <v>0</v>
      </c>
      <c r="N1143">
        <f t="shared" si="342"/>
        <v>0</v>
      </c>
      <c r="O1143" s="12" t="b">
        <f t="shared" si="343"/>
        <v>0</v>
      </c>
      <c r="P1143" s="12" t="b">
        <f t="shared" si="344"/>
        <v>0</v>
      </c>
      <c r="Q1143" s="12" t="str">
        <f t="shared" si="345"/>
        <v>Fulham Draw</v>
      </c>
      <c r="R1143" s="12" t="str">
        <f t="shared" si="346"/>
        <v>Liverpool Draw</v>
      </c>
      <c r="S1143" s="12" t="b">
        <f t="shared" si="347"/>
        <v>0</v>
      </c>
      <c r="T1143" s="12" t="b">
        <f t="shared" si="348"/>
        <v>0</v>
      </c>
    </row>
    <row r="1144" spans="1:20">
      <c r="A1144" s="23" t="s">
        <v>579</v>
      </c>
      <c r="B1144" t="s">
        <v>12</v>
      </c>
      <c r="C1144" s="2" t="s">
        <v>7</v>
      </c>
      <c r="D1144" s="3">
        <v>44779.583333333336</v>
      </c>
      <c r="E1144" t="s">
        <v>471</v>
      </c>
      <c r="F1144" t="s">
        <v>472</v>
      </c>
      <c r="G1144" t="s">
        <v>70</v>
      </c>
      <c r="H1144" t="s">
        <v>98</v>
      </c>
      <c r="I1144">
        <v>2</v>
      </c>
      <c r="J1144" s="9">
        <v>0</v>
      </c>
      <c r="K1144">
        <f t="shared" si="340"/>
        <v>2</v>
      </c>
      <c r="L1144" t="str">
        <f t="shared" si="339"/>
        <v>Home Win</v>
      </c>
      <c r="M1144">
        <f t="shared" si="341"/>
        <v>1</v>
      </c>
      <c r="N1144">
        <f t="shared" si="342"/>
        <v>0</v>
      </c>
      <c r="O1144" s="12" t="str">
        <f t="shared" si="343"/>
        <v>Bournemouth Win</v>
      </c>
      <c r="P1144" s="12" t="b">
        <f t="shared" si="344"/>
        <v>0</v>
      </c>
      <c r="Q1144" s="12" t="b">
        <f t="shared" si="345"/>
        <v>0</v>
      </c>
      <c r="R1144" s="12" t="b">
        <f t="shared" si="346"/>
        <v>0</v>
      </c>
      <c r="S1144" s="12" t="b">
        <f t="shared" si="347"/>
        <v>0</v>
      </c>
      <c r="T1144" s="12" t="str">
        <f t="shared" si="348"/>
        <v>Aston Villa Lose</v>
      </c>
    </row>
    <row r="1145" spans="1:20">
      <c r="A1145" s="23" t="s">
        <v>579</v>
      </c>
      <c r="B1145" t="s">
        <v>6</v>
      </c>
      <c r="C1145" s="2" t="s">
        <v>7</v>
      </c>
      <c r="D1145" s="3">
        <v>44779.583333333336</v>
      </c>
      <c r="E1145" t="s">
        <v>50</v>
      </c>
      <c r="F1145" t="s">
        <v>20</v>
      </c>
      <c r="G1145" t="s">
        <v>39</v>
      </c>
      <c r="H1145" t="s">
        <v>56</v>
      </c>
      <c r="I1145">
        <v>2</v>
      </c>
      <c r="J1145" s="9">
        <v>1</v>
      </c>
      <c r="K1145">
        <f t="shared" si="340"/>
        <v>3</v>
      </c>
      <c r="L1145" t="str">
        <f t="shared" si="339"/>
        <v>Home Win</v>
      </c>
      <c r="M1145">
        <f t="shared" si="341"/>
        <v>1</v>
      </c>
      <c r="N1145">
        <f t="shared" si="342"/>
        <v>0</v>
      </c>
      <c r="O1145" s="12" t="str">
        <f t="shared" si="343"/>
        <v>Leeds Win</v>
      </c>
      <c r="P1145" s="12" t="b">
        <f t="shared" si="344"/>
        <v>0</v>
      </c>
      <c r="Q1145" s="12" t="b">
        <f t="shared" si="345"/>
        <v>0</v>
      </c>
      <c r="R1145" s="12" t="b">
        <f t="shared" si="346"/>
        <v>0</v>
      </c>
      <c r="S1145" s="12" t="b">
        <f t="shared" si="347"/>
        <v>0</v>
      </c>
      <c r="T1145" s="12" t="str">
        <f t="shared" si="348"/>
        <v>Wolves Lose</v>
      </c>
    </row>
    <row r="1146" spans="1:20">
      <c r="A1146" s="23" t="s">
        <v>579</v>
      </c>
      <c r="B1146" t="s">
        <v>31</v>
      </c>
      <c r="C1146" s="2" t="s">
        <v>7</v>
      </c>
      <c r="D1146" s="3">
        <v>44779.583333333336</v>
      </c>
      <c r="E1146" t="s">
        <v>61</v>
      </c>
      <c r="F1146" t="s">
        <v>25</v>
      </c>
      <c r="G1146" t="s">
        <v>473</v>
      </c>
      <c r="H1146" t="s">
        <v>98</v>
      </c>
      <c r="I1146">
        <v>2</v>
      </c>
      <c r="J1146" s="9">
        <v>0</v>
      </c>
      <c r="K1146">
        <f t="shared" si="340"/>
        <v>2</v>
      </c>
      <c r="L1146" t="str">
        <f t="shared" si="339"/>
        <v>Home Win</v>
      </c>
      <c r="M1146">
        <f t="shared" si="341"/>
        <v>1</v>
      </c>
      <c r="N1146">
        <f t="shared" si="342"/>
        <v>0</v>
      </c>
      <c r="O1146" s="12" t="str">
        <f t="shared" si="343"/>
        <v>Newcastle Win</v>
      </c>
      <c r="P1146" s="12" t="b">
        <f t="shared" si="344"/>
        <v>0</v>
      </c>
      <c r="Q1146" s="12" t="b">
        <f t="shared" si="345"/>
        <v>0</v>
      </c>
      <c r="R1146" s="12" t="b">
        <f t="shared" si="346"/>
        <v>0</v>
      </c>
      <c r="S1146" s="12" t="b">
        <f t="shared" si="347"/>
        <v>0</v>
      </c>
      <c r="T1146" s="12" t="str">
        <f t="shared" si="348"/>
        <v>Nottingham Forest Lose</v>
      </c>
    </row>
    <row r="1147" spans="1:20">
      <c r="A1147" s="23" t="s">
        <v>579</v>
      </c>
      <c r="B1147" t="s">
        <v>27</v>
      </c>
      <c r="C1147" s="2" t="s">
        <v>7</v>
      </c>
      <c r="D1147" s="3">
        <v>44779.583333333336</v>
      </c>
      <c r="E1147" t="s">
        <v>32</v>
      </c>
      <c r="F1147" t="s">
        <v>33</v>
      </c>
      <c r="G1147" t="s">
        <v>15</v>
      </c>
      <c r="H1147" t="s">
        <v>143</v>
      </c>
      <c r="I1147">
        <v>4</v>
      </c>
      <c r="J1147" s="9">
        <v>1</v>
      </c>
      <c r="K1147">
        <f t="shared" si="340"/>
        <v>5</v>
      </c>
      <c r="L1147" t="str">
        <f t="shared" si="339"/>
        <v>Home Win</v>
      </c>
      <c r="M1147">
        <f t="shared" si="341"/>
        <v>1</v>
      </c>
      <c r="N1147">
        <f t="shared" si="342"/>
        <v>0</v>
      </c>
      <c r="O1147" s="12" t="str">
        <f t="shared" si="343"/>
        <v>Spurs Win</v>
      </c>
      <c r="P1147" s="12" t="b">
        <f t="shared" si="344"/>
        <v>0</v>
      </c>
      <c r="Q1147" s="12" t="b">
        <f t="shared" si="345"/>
        <v>0</v>
      </c>
      <c r="R1147" s="12" t="b">
        <f t="shared" si="346"/>
        <v>0</v>
      </c>
      <c r="S1147" s="12" t="b">
        <f t="shared" si="347"/>
        <v>0</v>
      </c>
      <c r="T1147" s="12" t="str">
        <f t="shared" si="348"/>
        <v>Southampton Lose</v>
      </c>
    </row>
    <row r="1148" spans="1:20">
      <c r="A1148" s="23" t="s">
        <v>579</v>
      </c>
      <c r="B1148" t="s">
        <v>22</v>
      </c>
      <c r="C1148" s="2" t="s">
        <v>7</v>
      </c>
      <c r="D1148" s="3">
        <v>44779.6875</v>
      </c>
      <c r="E1148" t="s">
        <v>47</v>
      </c>
      <c r="F1148" t="s">
        <v>34</v>
      </c>
      <c r="G1148" t="s">
        <v>43</v>
      </c>
      <c r="H1148" t="s">
        <v>35</v>
      </c>
      <c r="I1148">
        <v>0</v>
      </c>
      <c r="J1148" s="9">
        <v>1</v>
      </c>
      <c r="K1148">
        <f t="shared" si="340"/>
        <v>1</v>
      </c>
      <c r="L1148" t="str">
        <f t="shared" si="339"/>
        <v>Away Win</v>
      </c>
      <c r="M1148">
        <f t="shared" si="341"/>
        <v>0</v>
      </c>
      <c r="N1148">
        <f t="shared" si="342"/>
        <v>1</v>
      </c>
      <c r="O1148" s="12" t="b">
        <f t="shared" si="343"/>
        <v>0</v>
      </c>
      <c r="P1148" s="12" t="str">
        <f t="shared" si="344"/>
        <v>Everton Lose</v>
      </c>
      <c r="Q1148" s="12" t="b">
        <f t="shared" si="345"/>
        <v>0</v>
      </c>
      <c r="R1148" s="12" t="b">
        <f t="shared" si="346"/>
        <v>0</v>
      </c>
      <c r="S1148" s="12" t="str">
        <f t="shared" si="347"/>
        <v>Chelsea Win</v>
      </c>
      <c r="T1148" s="12" t="b">
        <f t="shared" si="348"/>
        <v>0</v>
      </c>
    </row>
    <row r="1149" spans="1:20">
      <c r="A1149" s="23" t="s">
        <v>579</v>
      </c>
      <c r="B1149" t="s">
        <v>17</v>
      </c>
      <c r="C1149" s="2" t="s">
        <v>7</v>
      </c>
      <c r="D1149" s="3">
        <v>44780.541666666664</v>
      </c>
      <c r="E1149" t="s">
        <v>65</v>
      </c>
      <c r="F1149" t="s">
        <v>30</v>
      </c>
      <c r="G1149" t="s">
        <v>461</v>
      </c>
      <c r="H1149" t="s">
        <v>106</v>
      </c>
      <c r="I1149">
        <v>2</v>
      </c>
      <c r="J1149" s="9">
        <v>2</v>
      </c>
      <c r="K1149">
        <f t="shared" si="340"/>
        <v>4</v>
      </c>
      <c r="L1149" t="str">
        <f t="shared" si="339"/>
        <v>Draw</v>
      </c>
      <c r="M1149">
        <f t="shared" si="341"/>
        <v>0</v>
      </c>
      <c r="N1149">
        <f t="shared" si="342"/>
        <v>0</v>
      </c>
      <c r="O1149" s="12" t="b">
        <f t="shared" si="343"/>
        <v>0</v>
      </c>
      <c r="P1149" s="12" t="b">
        <f t="shared" si="344"/>
        <v>0</v>
      </c>
      <c r="Q1149" s="12" t="str">
        <f t="shared" si="345"/>
        <v>Leicester Draw</v>
      </c>
      <c r="R1149" s="12" t="str">
        <f t="shared" si="346"/>
        <v>Brentford Draw</v>
      </c>
      <c r="S1149" s="12" t="b">
        <f t="shared" si="347"/>
        <v>0</v>
      </c>
      <c r="T1149" s="12" t="b">
        <f t="shared" si="348"/>
        <v>0</v>
      </c>
    </row>
    <row r="1150" spans="1:20">
      <c r="A1150" s="23" t="s">
        <v>579</v>
      </c>
      <c r="B1150" t="s">
        <v>40</v>
      </c>
      <c r="C1150" s="2" t="s">
        <v>7</v>
      </c>
      <c r="D1150" s="3">
        <v>44780.541666666664</v>
      </c>
      <c r="E1150" t="s">
        <v>52</v>
      </c>
      <c r="F1150" t="s">
        <v>53</v>
      </c>
      <c r="G1150" t="s">
        <v>42</v>
      </c>
      <c r="H1150" t="s">
        <v>77</v>
      </c>
      <c r="I1150">
        <v>1</v>
      </c>
      <c r="J1150" s="9">
        <v>2</v>
      </c>
      <c r="K1150">
        <f t="shared" si="340"/>
        <v>3</v>
      </c>
      <c r="L1150" t="str">
        <f t="shared" si="339"/>
        <v>Away Win</v>
      </c>
      <c r="M1150">
        <f t="shared" si="341"/>
        <v>0</v>
      </c>
      <c r="N1150">
        <f t="shared" si="342"/>
        <v>1</v>
      </c>
      <c r="O1150" s="12" t="b">
        <f t="shared" si="343"/>
        <v>0</v>
      </c>
      <c r="P1150" s="12" t="str">
        <f t="shared" si="344"/>
        <v>Man Utd Lose</v>
      </c>
      <c r="Q1150" s="12" t="b">
        <f t="shared" si="345"/>
        <v>0</v>
      </c>
      <c r="R1150" s="12" t="b">
        <f t="shared" si="346"/>
        <v>0</v>
      </c>
      <c r="S1150" s="12" t="str">
        <f t="shared" si="347"/>
        <v>Brighton Win</v>
      </c>
      <c r="T1150" s="12" t="b">
        <f t="shared" si="348"/>
        <v>0</v>
      </c>
    </row>
    <row r="1151" spans="1:20">
      <c r="A1151" s="23" t="s">
        <v>579</v>
      </c>
      <c r="B1151" t="s">
        <v>36</v>
      </c>
      <c r="C1151" s="2" t="s">
        <v>7</v>
      </c>
      <c r="D1151" s="3">
        <v>44780.645833333336</v>
      </c>
      <c r="E1151" t="s">
        <v>23</v>
      </c>
      <c r="F1151" t="s">
        <v>24</v>
      </c>
      <c r="G1151" t="s">
        <v>73</v>
      </c>
      <c r="H1151" t="s">
        <v>26</v>
      </c>
      <c r="I1151">
        <v>0</v>
      </c>
      <c r="J1151" s="9">
        <v>2</v>
      </c>
      <c r="K1151">
        <f t="shared" si="340"/>
        <v>2</v>
      </c>
      <c r="L1151" t="str">
        <f t="shared" si="339"/>
        <v>Away Win</v>
      </c>
      <c r="M1151">
        <f t="shared" si="341"/>
        <v>0</v>
      </c>
      <c r="N1151">
        <f t="shared" si="342"/>
        <v>1</v>
      </c>
      <c r="O1151" s="12" t="b">
        <f t="shared" si="343"/>
        <v>0</v>
      </c>
      <c r="P1151" s="12" t="str">
        <f t="shared" si="344"/>
        <v>West Ham Lose</v>
      </c>
      <c r="Q1151" s="12" t="b">
        <f t="shared" si="345"/>
        <v>0</v>
      </c>
      <c r="R1151" s="12" t="b">
        <f t="shared" si="346"/>
        <v>0</v>
      </c>
      <c r="S1151" s="12" t="str">
        <f t="shared" si="347"/>
        <v>Man City Win</v>
      </c>
      <c r="T1151" s="12" t="b">
        <f t="shared" si="348"/>
        <v>0</v>
      </c>
    </row>
    <row r="1152" spans="1:20">
      <c r="A1152" s="23" t="s">
        <v>579</v>
      </c>
      <c r="B1152" t="s">
        <v>68</v>
      </c>
      <c r="C1152" s="2" t="s">
        <v>46</v>
      </c>
      <c r="D1152" s="3">
        <v>44786.479166666664</v>
      </c>
      <c r="E1152" t="s">
        <v>69</v>
      </c>
      <c r="F1152" t="s">
        <v>70</v>
      </c>
      <c r="G1152" t="s">
        <v>34</v>
      </c>
      <c r="H1152" t="s">
        <v>56</v>
      </c>
      <c r="I1152">
        <v>2</v>
      </c>
      <c r="J1152" s="9">
        <v>1</v>
      </c>
      <c r="K1152">
        <f t="shared" si="340"/>
        <v>3</v>
      </c>
      <c r="L1152" t="str">
        <f t="shared" si="339"/>
        <v>Home Win</v>
      </c>
      <c r="M1152">
        <f t="shared" si="341"/>
        <v>1</v>
      </c>
      <c r="N1152">
        <f t="shared" si="342"/>
        <v>0</v>
      </c>
      <c r="O1152" s="12" t="str">
        <f t="shared" si="343"/>
        <v>Aston Villa Win</v>
      </c>
      <c r="P1152" s="12" t="b">
        <f t="shared" si="344"/>
        <v>0</v>
      </c>
      <c r="Q1152" s="12" t="b">
        <f t="shared" si="345"/>
        <v>0</v>
      </c>
      <c r="R1152" s="12" t="b">
        <f t="shared" si="346"/>
        <v>0</v>
      </c>
      <c r="S1152" s="12" t="b">
        <f t="shared" si="347"/>
        <v>0</v>
      </c>
      <c r="T1152" s="12" t="str">
        <f t="shared" si="348"/>
        <v>Everton Lose</v>
      </c>
    </row>
    <row r="1153" spans="1:20">
      <c r="A1153" s="23" t="s">
        <v>579</v>
      </c>
      <c r="B1153" t="s">
        <v>54</v>
      </c>
      <c r="C1153" s="2" t="s">
        <v>46</v>
      </c>
      <c r="D1153" s="3">
        <v>44786.583333333336</v>
      </c>
      <c r="E1153" t="s">
        <v>55</v>
      </c>
      <c r="F1153" t="s">
        <v>10</v>
      </c>
      <c r="G1153" t="s">
        <v>30</v>
      </c>
      <c r="H1153" t="s">
        <v>67</v>
      </c>
      <c r="I1153">
        <v>4</v>
      </c>
      <c r="J1153" s="9">
        <v>2</v>
      </c>
      <c r="K1153">
        <f t="shared" si="340"/>
        <v>6</v>
      </c>
      <c r="L1153" t="str">
        <f t="shared" si="339"/>
        <v>Home Win</v>
      </c>
      <c r="M1153">
        <f t="shared" si="341"/>
        <v>1</v>
      </c>
      <c r="N1153">
        <f t="shared" si="342"/>
        <v>0</v>
      </c>
      <c r="O1153" s="12" t="str">
        <f t="shared" si="343"/>
        <v>Arsenal Win</v>
      </c>
      <c r="P1153" s="12" t="b">
        <f t="shared" si="344"/>
        <v>0</v>
      </c>
      <c r="Q1153" s="12" t="b">
        <f t="shared" si="345"/>
        <v>0</v>
      </c>
      <c r="R1153" s="12" t="b">
        <f t="shared" si="346"/>
        <v>0</v>
      </c>
      <c r="S1153" s="12" t="b">
        <f t="shared" si="347"/>
        <v>0</v>
      </c>
      <c r="T1153" s="12" t="str">
        <f t="shared" si="348"/>
        <v>Leicester Lose</v>
      </c>
    </row>
    <row r="1154" spans="1:20">
      <c r="A1154" s="23" t="s">
        <v>579</v>
      </c>
      <c r="B1154" t="s">
        <v>45</v>
      </c>
      <c r="C1154" s="2" t="s">
        <v>46</v>
      </c>
      <c r="D1154" s="3">
        <v>44786.583333333336</v>
      </c>
      <c r="E1154" t="s">
        <v>41</v>
      </c>
      <c r="F1154" t="s">
        <v>42</v>
      </c>
      <c r="G1154" t="s">
        <v>25</v>
      </c>
      <c r="H1154" t="s">
        <v>116</v>
      </c>
      <c r="I1154">
        <v>0</v>
      </c>
      <c r="J1154" s="9">
        <v>0</v>
      </c>
      <c r="K1154">
        <f t="shared" si="340"/>
        <v>0</v>
      </c>
      <c r="L1154" t="str">
        <f t="shared" ref="L1154:L1217" si="349">IF(ISBLANK(H1154),"Not Played",IF(I1154&gt;J1154,"Home Win",IF(I1154&lt;J1154,"Away Win",IF(I1154=J1154,"Draw"))))</f>
        <v>Draw</v>
      </c>
      <c r="M1154">
        <f t="shared" si="341"/>
        <v>0</v>
      </c>
      <c r="N1154">
        <f t="shared" si="342"/>
        <v>0</v>
      </c>
      <c r="O1154" s="12" t="b">
        <f t="shared" si="343"/>
        <v>0</v>
      </c>
      <c r="P1154" s="12" t="b">
        <f t="shared" si="344"/>
        <v>0</v>
      </c>
      <c r="Q1154" s="12" t="str">
        <f t="shared" si="345"/>
        <v>Brighton Draw</v>
      </c>
      <c r="R1154" s="12" t="str">
        <f t="shared" si="346"/>
        <v>Newcastle Draw</v>
      </c>
      <c r="S1154" s="12" t="b">
        <f t="shared" si="347"/>
        <v>0</v>
      </c>
      <c r="T1154" s="12" t="b">
        <f t="shared" si="348"/>
        <v>0</v>
      </c>
    </row>
    <row r="1155" spans="1:20">
      <c r="A1155" s="23" t="s">
        <v>579</v>
      </c>
      <c r="B1155" t="s">
        <v>51</v>
      </c>
      <c r="C1155" s="2" t="s">
        <v>46</v>
      </c>
      <c r="D1155" s="3">
        <v>44786.583333333336</v>
      </c>
      <c r="E1155" t="s">
        <v>86</v>
      </c>
      <c r="F1155" t="s">
        <v>73</v>
      </c>
      <c r="G1155" t="s">
        <v>472</v>
      </c>
      <c r="H1155" t="s">
        <v>88</v>
      </c>
      <c r="I1155">
        <v>4</v>
      </c>
      <c r="J1155" s="9">
        <v>0</v>
      </c>
      <c r="K1155">
        <f t="shared" ref="K1155:K1218" si="350">SUM(I1155:J1155)</f>
        <v>4</v>
      </c>
      <c r="L1155" t="str">
        <f t="shared" si="349"/>
        <v>Home Win</v>
      </c>
      <c r="M1155">
        <f t="shared" ref="M1155:M1218" si="351">COUNTIF(L1155,"Home Win")</f>
        <v>1</v>
      </c>
      <c r="N1155">
        <f t="shared" ref="N1155:N1218" si="352">COUNTIF(L1155,"Away Win")</f>
        <v>0</v>
      </c>
      <c r="O1155" s="12" t="str">
        <f t="shared" ref="O1155:O1218" si="353">IF(L1155="Home Win",INDEX(F1155:F3153,1) &amp; " Win")</f>
        <v>Man City Win</v>
      </c>
      <c r="P1155" s="12" t="b">
        <f t="shared" ref="P1155:P1218" si="354">IF(L1155="Away Win",INDEX(F1155:F3153,1) &amp; " Lose")</f>
        <v>0</v>
      </c>
      <c r="Q1155" s="12" t="b">
        <f t="shared" ref="Q1155:Q1218" si="355">IF(L1155="Draw",INDEX(F1155:F3153,1) &amp; " Draw")</f>
        <v>0</v>
      </c>
      <c r="R1155" s="12" t="b">
        <f t="shared" ref="R1155:R1218" si="356">IF(L1155="Draw",INDEX(G1155:G3153,1)&amp;" Draw")</f>
        <v>0</v>
      </c>
      <c r="S1155" s="12" t="b">
        <f t="shared" ref="S1155:S1218" si="357">IF(L1155="Away Win",INDEX(G1155:G3153,1) &amp; " Win")</f>
        <v>0</v>
      </c>
      <c r="T1155" s="12" t="str">
        <f t="shared" ref="T1155:T1218" si="358">IF(L1155="Home Win",INDEX(G1155:G3153,1)&amp;" Lose")</f>
        <v>Bournemouth Lose</v>
      </c>
    </row>
    <row r="1156" spans="1:20">
      <c r="A1156" s="23" t="s">
        <v>579</v>
      </c>
      <c r="B1156" t="s">
        <v>57</v>
      </c>
      <c r="C1156" s="2" t="s">
        <v>46</v>
      </c>
      <c r="D1156" s="3">
        <v>44786.583333333336</v>
      </c>
      <c r="E1156" t="s">
        <v>58</v>
      </c>
      <c r="F1156" t="s">
        <v>15</v>
      </c>
      <c r="G1156" t="s">
        <v>20</v>
      </c>
      <c r="H1156" t="s">
        <v>106</v>
      </c>
      <c r="I1156">
        <v>2</v>
      </c>
      <c r="J1156" s="9">
        <v>2</v>
      </c>
      <c r="K1156">
        <f t="shared" si="350"/>
        <v>4</v>
      </c>
      <c r="L1156" t="str">
        <f t="shared" si="349"/>
        <v>Draw</v>
      </c>
      <c r="M1156">
        <f t="shared" si="351"/>
        <v>0</v>
      </c>
      <c r="N1156">
        <f t="shared" si="352"/>
        <v>0</v>
      </c>
      <c r="O1156" s="12" t="b">
        <f t="shared" si="353"/>
        <v>0</v>
      </c>
      <c r="P1156" s="12" t="b">
        <f t="shared" si="354"/>
        <v>0</v>
      </c>
      <c r="Q1156" s="12" t="str">
        <f t="shared" si="355"/>
        <v>Southampton Draw</v>
      </c>
      <c r="R1156" s="12" t="str">
        <f t="shared" si="356"/>
        <v>Leeds Draw</v>
      </c>
      <c r="S1156" s="12" t="b">
        <f t="shared" si="357"/>
        <v>0</v>
      </c>
      <c r="T1156" s="12" t="b">
        <f t="shared" si="358"/>
        <v>0</v>
      </c>
    </row>
    <row r="1157" spans="1:20">
      <c r="A1157" s="23" t="s">
        <v>579</v>
      </c>
      <c r="B1157" t="s">
        <v>71</v>
      </c>
      <c r="C1157" s="2" t="s">
        <v>46</v>
      </c>
      <c r="D1157" s="3">
        <v>44786.583333333336</v>
      </c>
      <c r="E1157" t="s">
        <v>72</v>
      </c>
      <c r="F1157" t="s">
        <v>39</v>
      </c>
      <c r="G1157" t="s">
        <v>9</v>
      </c>
      <c r="H1157" t="s">
        <v>116</v>
      </c>
      <c r="I1157">
        <v>0</v>
      </c>
      <c r="J1157" s="9">
        <v>0</v>
      </c>
      <c r="K1157">
        <f t="shared" si="350"/>
        <v>0</v>
      </c>
      <c r="L1157" t="str">
        <f t="shared" si="349"/>
        <v>Draw</v>
      </c>
      <c r="M1157">
        <f t="shared" si="351"/>
        <v>0</v>
      </c>
      <c r="N1157">
        <f t="shared" si="352"/>
        <v>0</v>
      </c>
      <c r="O1157" s="12" t="b">
        <f t="shared" si="353"/>
        <v>0</v>
      </c>
      <c r="P1157" s="12" t="b">
        <f t="shared" si="354"/>
        <v>0</v>
      </c>
      <c r="Q1157" s="12" t="str">
        <f t="shared" si="355"/>
        <v>Wolves Draw</v>
      </c>
      <c r="R1157" s="12" t="str">
        <f t="shared" si="356"/>
        <v>Fulham Draw</v>
      </c>
      <c r="S1157" s="12" t="b">
        <f t="shared" si="357"/>
        <v>0</v>
      </c>
      <c r="T1157" s="12" t="b">
        <f t="shared" si="358"/>
        <v>0</v>
      </c>
    </row>
    <row r="1158" spans="1:20">
      <c r="A1158" s="23" t="s">
        <v>579</v>
      </c>
      <c r="B1158" t="s">
        <v>62</v>
      </c>
      <c r="C1158" s="2" t="s">
        <v>46</v>
      </c>
      <c r="D1158" s="3">
        <v>44786.6875</v>
      </c>
      <c r="E1158" t="s">
        <v>460</v>
      </c>
      <c r="F1158" t="s">
        <v>461</v>
      </c>
      <c r="G1158" t="s">
        <v>53</v>
      </c>
      <c r="H1158" t="s">
        <v>88</v>
      </c>
      <c r="I1158">
        <v>4</v>
      </c>
      <c r="J1158" s="9">
        <v>0</v>
      </c>
      <c r="K1158">
        <f t="shared" si="350"/>
        <v>4</v>
      </c>
      <c r="L1158" t="str">
        <f t="shared" si="349"/>
        <v>Home Win</v>
      </c>
      <c r="M1158">
        <f t="shared" si="351"/>
        <v>1</v>
      </c>
      <c r="N1158">
        <f t="shared" si="352"/>
        <v>0</v>
      </c>
      <c r="O1158" s="12" t="str">
        <f t="shared" si="353"/>
        <v>Brentford Win</v>
      </c>
      <c r="P1158" s="12" t="b">
        <f t="shared" si="354"/>
        <v>0</v>
      </c>
      <c r="Q1158" s="12" t="b">
        <f t="shared" si="355"/>
        <v>0</v>
      </c>
      <c r="R1158" s="12" t="b">
        <f t="shared" si="356"/>
        <v>0</v>
      </c>
      <c r="S1158" s="12" t="b">
        <f t="shared" si="357"/>
        <v>0</v>
      </c>
      <c r="T1158" s="12" t="str">
        <f t="shared" si="358"/>
        <v>Man Utd Lose</v>
      </c>
    </row>
    <row r="1159" spans="1:20">
      <c r="A1159" s="23" t="s">
        <v>579</v>
      </c>
      <c r="B1159" t="s">
        <v>60</v>
      </c>
      <c r="C1159" s="2" t="s">
        <v>46</v>
      </c>
      <c r="D1159" s="3">
        <v>44787.541666666664</v>
      </c>
      <c r="E1159" t="s">
        <v>474</v>
      </c>
      <c r="F1159" t="s">
        <v>473</v>
      </c>
      <c r="G1159" t="s">
        <v>24</v>
      </c>
      <c r="H1159" t="s">
        <v>16</v>
      </c>
      <c r="I1159">
        <v>1</v>
      </c>
      <c r="J1159" s="9">
        <v>0</v>
      </c>
      <c r="K1159">
        <f t="shared" si="350"/>
        <v>1</v>
      </c>
      <c r="L1159" t="str">
        <f t="shared" si="349"/>
        <v>Home Win</v>
      </c>
      <c r="M1159">
        <f t="shared" si="351"/>
        <v>1</v>
      </c>
      <c r="N1159">
        <f t="shared" si="352"/>
        <v>0</v>
      </c>
      <c r="O1159" s="12" t="str">
        <f t="shared" si="353"/>
        <v>Nottingham Forest Win</v>
      </c>
      <c r="P1159" s="12" t="b">
        <f t="shared" si="354"/>
        <v>0</v>
      </c>
      <c r="Q1159" s="12" t="b">
        <f t="shared" si="355"/>
        <v>0</v>
      </c>
      <c r="R1159" s="12" t="b">
        <f t="shared" si="356"/>
        <v>0</v>
      </c>
      <c r="S1159" s="12" t="b">
        <f t="shared" si="357"/>
        <v>0</v>
      </c>
      <c r="T1159" s="12" t="str">
        <f t="shared" si="358"/>
        <v>West Ham Lose</v>
      </c>
    </row>
    <row r="1160" spans="1:20">
      <c r="A1160" s="23" t="s">
        <v>579</v>
      </c>
      <c r="B1160" t="s">
        <v>49</v>
      </c>
      <c r="C1160" s="2" t="s">
        <v>46</v>
      </c>
      <c r="D1160" s="3">
        <v>44787.645833333336</v>
      </c>
      <c r="E1160" t="s">
        <v>63</v>
      </c>
      <c r="F1160" t="s">
        <v>43</v>
      </c>
      <c r="G1160" t="s">
        <v>33</v>
      </c>
      <c r="H1160" t="s">
        <v>106</v>
      </c>
      <c r="I1160">
        <v>2</v>
      </c>
      <c r="J1160" s="9">
        <v>2</v>
      </c>
      <c r="K1160">
        <f t="shared" si="350"/>
        <v>4</v>
      </c>
      <c r="L1160" t="str">
        <f t="shared" si="349"/>
        <v>Draw</v>
      </c>
      <c r="M1160">
        <f t="shared" si="351"/>
        <v>0</v>
      </c>
      <c r="N1160">
        <f t="shared" si="352"/>
        <v>0</v>
      </c>
      <c r="O1160" s="12" t="b">
        <f t="shared" si="353"/>
        <v>0</v>
      </c>
      <c r="P1160" s="12" t="b">
        <f t="shared" si="354"/>
        <v>0</v>
      </c>
      <c r="Q1160" s="12" t="str">
        <f t="shared" si="355"/>
        <v>Chelsea Draw</v>
      </c>
      <c r="R1160" s="12" t="str">
        <f t="shared" si="356"/>
        <v>Spurs Draw</v>
      </c>
      <c r="S1160" s="12" t="b">
        <f t="shared" si="357"/>
        <v>0</v>
      </c>
      <c r="T1160" s="12" t="b">
        <f t="shared" si="358"/>
        <v>0</v>
      </c>
    </row>
    <row r="1161" spans="1:20">
      <c r="A1161" s="23" t="s">
        <v>579</v>
      </c>
      <c r="B1161" t="s">
        <v>64</v>
      </c>
      <c r="C1161" s="2" t="s">
        <v>46</v>
      </c>
      <c r="D1161" s="3">
        <v>44788.791666666664</v>
      </c>
      <c r="E1161" t="s">
        <v>18</v>
      </c>
      <c r="F1161" t="s">
        <v>19</v>
      </c>
      <c r="G1161" t="s">
        <v>14</v>
      </c>
      <c r="H1161" t="s">
        <v>84</v>
      </c>
      <c r="I1161">
        <v>1</v>
      </c>
      <c r="J1161" s="9">
        <v>1</v>
      </c>
      <c r="K1161">
        <f t="shared" si="350"/>
        <v>2</v>
      </c>
      <c r="L1161" t="str">
        <f t="shared" si="349"/>
        <v>Draw</v>
      </c>
      <c r="M1161">
        <f t="shared" si="351"/>
        <v>0</v>
      </c>
      <c r="N1161">
        <f t="shared" si="352"/>
        <v>0</v>
      </c>
      <c r="O1161" s="12" t="b">
        <f t="shared" si="353"/>
        <v>0</v>
      </c>
      <c r="P1161" s="12" t="b">
        <f t="shared" si="354"/>
        <v>0</v>
      </c>
      <c r="Q1161" s="12" t="str">
        <f t="shared" si="355"/>
        <v>Liverpool Draw</v>
      </c>
      <c r="R1161" s="12" t="str">
        <f t="shared" si="356"/>
        <v>Crystal Palace Draw</v>
      </c>
      <c r="S1161" s="12" t="b">
        <f t="shared" si="357"/>
        <v>0</v>
      </c>
      <c r="T1161" s="12" t="b">
        <f t="shared" si="358"/>
        <v>0</v>
      </c>
    </row>
    <row r="1162" spans="1:20">
      <c r="A1162" s="23" t="s">
        <v>579</v>
      </c>
      <c r="B1162" t="s">
        <v>78</v>
      </c>
      <c r="C1162" s="2" t="s">
        <v>12</v>
      </c>
      <c r="D1162" s="3">
        <v>44793.479166666664</v>
      </c>
      <c r="E1162" t="s">
        <v>32</v>
      </c>
      <c r="F1162" t="s">
        <v>33</v>
      </c>
      <c r="G1162" t="s">
        <v>39</v>
      </c>
      <c r="H1162" t="s">
        <v>16</v>
      </c>
      <c r="I1162">
        <v>1</v>
      </c>
      <c r="J1162" s="9">
        <v>0</v>
      </c>
      <c r="K1162">
        <f t="shared" si="350"/>
        <v>1</v>
      </c>
      <c r="L1162" t="str">
        <f t="shared" si="349"/>
        <v>Home Win</v>
      </c>
      <c r="M1162">
        <f t="shared" si="351"/>
        <v>1</v>
      </c>
      <c r="N1162">
        <f t="shared" si="352"/>
        <v>0</v>
      </c>
      <c r="O1162" s="12" t="str">
        <f t="shared" si="353"/>
        <v>Spurs Win</v>
      </c>
      <c r="P1162" s="12" t="b">
        <f t="shared" si="354"/>
        <v>0</v>
      </c>
      <c r="Q1162" s="12" t="b">
        <f t="shared" si="355"/>
        <v>0</v>
      </c>
      <c r="R1162" s="12" t="b">
        <f t="shared" si="356"/>
        <v>0</v>
      </c>
      <c r="S1162" s="12" t="b">
        <f t="shared" si="357"/>
        <v>0</v>
      </c>
      <c r="T1162" s="12" t="str">
        <f t="shared" si="358"/>
        <v>Wolves Lose</v>
      </c>
    </row>
    <row r="1163" spans="1:20">
      <c r="A1163" s="23" t="s">
        <v>579</v>
      </c>
      <c r="B1163" t="s">
        <v>80</v>
      </c>
      <c r="C1163" s="2" t="s">
        <v>12</v>
      </c>
      <c r="D1163" s="3">
        <v>44793.583333333336</v>
      </c>
      <c r="E1163" t="s">
        <v>13</v>
      </c>
      <c r="F1163" t="s">
        <v>14</v>
      </c>
      <c r="G1163" t="s">
        <v>70</v>
      </c>
      <c r="H1163" t="s">
        <v>91</v>
      </c>
      <c r="I1163">
        <v>3</v>
      </c>
      <c r="J1163" s="9">
        <v>1</v>
      </c>
      <c r="K1163">
        <f t="shared" si="350"/>
        <v>4</v>
      </c>
      <c r="L1163" t="str">
        <f t="shared" si="349"/>
        <v>Home Win</v>
      </c>
      <c r="M1163">
        <f t="shared" si="351"/>
        <v>1</v>
      </c>
      <c r="N1163">
        <f t="shared" si="352"/>
        <v>0</v>
      </c>
      <c r="O1163" s="12" t="str">
        <f t="shared" si="353"/>
        <v>Crystal Palace Win</v>
      </c>
      <c r="P1163" s="12" t="b">
        <f t="shared" si="354"/>
        <v>0</v>
      </c>
      <c r="Q1163" s="12" t="b">
        <f t="shared" si="355"/>
        <v>0</v>
      </c>
      <c r="R1163" s="12" t="b">
        <f t="shared" si="356"/>
        <v>0</v>
      </c>
      <c r="S1163" s="12" t="b">
        <f t="shared" si="357"/>
        <v>0</v>
      </c>
      <c r="T1163" s="12" t="str">
        <f t="shared" si="358"/>
        <v>Aston Villa Lose</v>
      </c>
    </row>
    <row r="1164" spans="1:20">
      <c r="A1164" s="23" t="s">
        <v>579</v>
      </c>
      <c r="B1164" t="s">
        <v>76</v>
      </c>
      <c r="C1164" s="2" t="s">
        <v>12</v>
      </c>
      <c r="D1164" s="3">
        <v>44793.583333333336</v>
      </c>
      <c r="E1164" t="s">
        <v>47</v>
      </c>
      <c r="F1164" t="s">
        <v>34</v>
      </c>
      <c r="G1164" t="s">
        <v>473</v>
      </c>
      <c r="H1164" t="s">
        <v>84</v>
      </c>
      <c r="I1164">
        <v>1</v>
      </c>
      <c r="J1164" s="9">
        <v>1</v>
      </c>
      <c r="K1164">
        <f t="shared" si="350"/>
        <v>2</v>
      </c>
      <c r="L1164" t="str">
        <f t="shared" si="349"/>
        <v>Draw</v>
      </c>
      <c r="M1164">
        <f t="shared" si="351"/>
        <v>0</v>
      </c>
      <c r="N1164">
        <f t="shared" si="352"/>
        <v>0</v>
      </c>
      <c r="O1164" s="12" t="b">
        <f t="shared" si="353"/>
        <v>0</v>
      </c>
      <c r="P1164" s="12" t="b">
        <f t="shared" si="354"/>
        <v>0</v>
      </c>
      <c r="Q1164" s="12" t="str">
        <f t="shared" si="355"/>
        <v>Everton Draw</v>
      </c>
      <c r="R1164" s="12" t="str">
        <f t="shared" si="356"/>
        <v>Nottingham Forest Draw</v>
      </c>
      <c r="S1164" s="12" t="b">
        <f t="shared" si="357"/>
        <v>0</v>
      </c>
      <c r="T1164" s="12" t="b">
        <f t="shared" si="358"/>
        <v>0</v>
      </c>
    </row>
    <row r="1165" spans="1:20">
      <c r="A1165" s="23" t="s">
        <v>579</v>
      </c>
      <c r="B1165" t="s">
        <v>89</v>
      </c>
      <c r="C1165" s="2" t="s">
        <v>12</v>
      </c>
      <c r="D1165" s="3">
        <v>44793.583333333336</v>
      </c>
      <c r="E1165" t="s">
        <v>8</v>
      </c>
      <c r="F1165" t="s">
        <v>9</v>
      </c>
      <c r="G1165" t="s">
        <v>461</v>
      </c>
      <c r="H1165" t="s">
        <v>267</v>
      </c>
      <c r="I1165">
        <v>3</v>
      </c>
      <c r="J1165" s="9">
        <v>2</v>
      </c>
      <c r="K1165">
        <f t="shared" si="350"/>
        <v>5</v>
      </c>
      <c r="L1165" t="str">
        <f t="shared" si="349"/>
        <v>Home Win</v>
      </c>
      <c r="M1165">
        <f t="shared" si="351"/>
        <v>1</v>
      </c>
      <c r="N1165">
        <f t="shared" si="352"/>
        <v>0</v>
      </c>
      <c r="O1165" s="12" t="str">
        <f t="shared" si="353"/>
        <v>Fulham Win</v>
      </c>
      <c r="P1165" s="12" t="b">
        <f t="shared" si="354"/>
        <v>0</v>
      </c>
      <c r="Q1165" s="12" t="b">
        <f t="shared" si="355"/>
        <v>0</v>
      </c>
      <c r="R1165" s="12" t="b">
        <f t="shared" si="356"/>
        <v>0</v>
      </c>
      <c r="S1165" s="12" t="b">
        <f t="shared" si="357"/>
        <v>0</v>
      </c>
      <c r="T1165" s="12" t="str">
        <f t="shared" si="358"/>
        <v>Brentford Lose</v>
      </c>
    </row>
    <row r="1166" spans="1:20">
      <c r="A1166" s="23" t="s">
        <v>579</v>
      </c>
      <c r="B1166" t="s">
        <v>85</v>
      </c>
      <c r="C1166" s="2" t="s">
        <v>12</v>
      </c>
      <c r="D1166" s="3">
        <v>44793.583333333336</v>
      </c>
      <c r="E1166" t="s">
        <v>65</v>
      </c>
      <c r="F1166" t="s">
        <v>30</v>
      </c>
      <c r="G1166" t="s">
        <v>15</v>
      </c>
      <c r="H1166" t="s">
        <v>77</v>
      </c>
      <c r="I1166">
        <v>1</v>
      </c>
      <c r="J1166" s="9">
        <v>2</v>
      </c>
      <c r="K1166">
        <f t="shared" si="350"/>
        <v>3</v>
      </c>
      <c r="L1166" t="str">
        <f t="shared" si="349"/>
        <v>Away Win</v>
      </c>
      <c r="M1166">
        <f t="shared" si="351"/>
        <v>0</v>
      </c>
      <c r="N1166">
        <f t="shared" si="352"/>
        <v>1</v>
      </c>
      <c r="O1166" s="12" t="b">
        <f t="shared" si="353"/>
        <v>0</v>
      </c>
      <c r="P1166" s="12" t="str">
        <f t="shared" si="354"/>
        <v>Leicester Lose</v>
      </c>
      <c r="Q1166" s="12" t="b">
        <f t="shared" si="355"/>
        <v>0</v>
      </c>
      <c r="R1166" s="12" t="b">
        <f t="shared" si="356"/>
        <v>0</v>
      </c>
      <c r="S1166" s="12" t="str">
        <f t="shared" si="357"/>
        <v>Southampton Win</v>
      </c>
      <c r="T1166" s="12" t="b">
        <f t="shared" si="358"/>
        <v>0</v>
      </c>
    </row>
    <row r="1167" spans="1:20">
      <c r="A1167" s="23" t="s">
        <v>579</v>
      </c>
      <c r="B1167" t="s">
        <v>74</v>
      </c>
      <c r="C1167" s="2" t="s">
        <v>12</v>
      </c>
      <c r="D1167" s="3">
        <v>44793.6875</v>
      </c>
      <c r="E1167" t="s">
        <v>471</v>
      </c>
      <c r="F1167" t="s">
        <v>472</v>
      </c>
      <c r="G1167" t="s">
        <v>10</v>
      </c>
      <c r="H1167" t="s">
        <v>11</v>
      </c>
      <c r="I1167">
        <v>0</v>
      </c>
      <c r="J1167" s="9">
        <v>3</v>
      </c>
      <c r="K1167">
        <f t="shared" si="350"/>
        <v>3</v>
      </c>
      <c r="L1167" t="str">
        <f t="shared" si="349"/>
        <v>Away Win</v>
      </c>
      <c r="M1167">
        <f t="shared" si="351"/>
        <v>0</v>
      </c>
      <c r="N1167">
        <f t="shared" si="352"/>
        <v>1</v>
      </c>
      <c r="O1167" s="12" t="b">
        <f t="shared" si="353"/>
        <v>0</v>
      </c>
      <c r="P1167" s="12" t="str">
        <f t="shared" si="354"/>
        <v>Bournemouth Lose</v>
      </c>
      <c r="Q1167" s="12" t="b">
        <f t="shared" si="355"/>
        <v>0</v>
      </c>
      <c r="R1167" s="12" t="b">
        <f t="shared" si="356"/>
        <v>0</v>
      </c>
      <c r="S1167" s="12" t="str">
        <f t="shared" si="357"/>
        <v>Arsenal Win</v>
      </c>
      <c r="T1167" s="12" t="b">
        <f t="shared" si="358"/>
        <v>0</v>
      </c>
    </row>
    <row r="1168" spans="1:20">
      <c r="A1168" s="23" t="s">
        <v>579</v>
      </c>
      <c r="B1168" t="s">
        <v>90</v>
      </c>
      <c r="C1168" s="2" t="s">
        <v>12</v>
      </c>
      <c r="D1168" s="3">
        <v>44794.541666666664</v>
      </c>
      <c r="E1168" t="s">
        <v>50</v>
      </c>
      <c r="F1168" t="s">
        <v>20</v>
      </c>
      <c r="G1168" t="s">
        <v>43</v>
      </c>
      <c r="H1168" t="s">
        <v>158</v>
      </c>
      <c r="I1168">
        <v>3</v>
      </c>
      <c r="J1168" s="9">
        <v>0</v>
      </c>
      <c r="K1168">
        <f t="shared" si="350"/>
        <v>3</v>
      </c>
      <c r="L1168" t="str">
        <f t="shared" si="349"/>
        <v>Home Win</v>
      </c>
      <c r="M1168">
        <f t="shared" si="351"/>
        <v>1</v>
      </c>
      <c r="N1168">
        <f t="shared" si="352"/>
        <v>0</v>
      </c>
      <c r="O1168" s="12" t="str">
        <f t="shared" si="353"/>
        <v>Leeds Win</v>
      </c>
      <c r="P1168" s="12" t="b">
        <f t="shared" si="354"/>
        <v>0</v>
      </c>
      <c r="Q1168" s="12" t="b">
        <f t="shared" si="355"/>
        <v>0</v>
      </c>
      <c r="R1168" s="12" t="b">
        <f t="shared" si="356"/>
        <v>0</v>
      </c>
      <c r="S1168" s="12" t="b">
        <f t="shared" si="357"/>
        <v>0</v>
      </c>
      <c r="T1168" s="12" t="str">
        <f t="shared" si="358"/>
        <v>Chelsea Lose</v>
      </c>
    </row>
    <row r="1169" spans="1:20">
      <c r="A1169" s="23" t="s">
        <v>579</v>
      </c>
      <c r="B1169" t="s">
        <v>87</v>
      </c>
      <c r="C1169" s="2" t="s">
        <v>12</v>
      </c>
      <c r="D1169" s="3">
        <v>44794.541666666664</v>
      </c>
      <c r="E1169" t="s">
        <v>23</v>
      </c>
      <c r="F1169" t="s">
        <v>24</v>
      </c>
      <c r="G1169" t="s">
        <v>42</v>
      </c>
      <c r="H1169" t="s">
        <v>26</v>
      </c>
      <c r="I1169">
        <v>0</v>
      </c>
      <c r="J1169" s="9">
        <v>2</v>
      </c>
      <c r="K1169">
        <f t="shared" si="350"/>
        <v>2</v>
      </c>
      <c r="L1169" t="str">
        <f t="shared" si="349"/>
        <v>Away Win</v>
      </c>
      <c r="M1169">
        <f t="shared" si="351"/>
        <v>0</v>
      </c>
      <c r="N1169">
        <f t="shared" si="352"/>
        <v>1</v>
      </c>
      <c r="O1169" s="12" t="b">
        <f t="shared" si="353"/>
        <v>0</v>
      </c>
      <c r="P1169" s="12" t="str">
        <f t="shared" si="354"/>
        <v>West Ham Lose</v>
      </c>
      <c r="Q1169" s="12" t="b">
        <f t="shared" si="355"/>
        <v>0</v>
      </c>
      <c r="R1169" s="12" t="b">
        <f t="shared" si="356"/>
        <v>0</v>
      </c>
      <c r="S1169" s="12" t="str">
        <f t="shared" si="357"/>
        <v>Brighton Win</v>
      </c>
      <c r="T1169" s="12" t="b">
        <f t="shared" si="358"/>
        <v>0</v>
      </c>
    </row>
    <row r="1170" spans="1:20">
      <c r="A1170" s="23" t="s">
        <v>579</v>
      </c>
      <c r="B1170" t="s">
        <v>83</v>
      </c>
      <c r="C1170" s="2" t="s">
        <v>12</v>
      </c>
      <c r="D1170" s="3">
        <v>44794.645833333336</v>
      </c>
      <c r="E1170" t="s">
        <v>61</v>
      </c>
      <c r="F1170" t="s">
        <v>25</v>
      </c>
      <c r="G1170" t="s">
        <v>73</v>
      </c>
      <c r="H1170" t="s">
        <v>79</v>
      </c>
      <c r="I1170">
        <v>3</v>
      </c>
      <c r="J1170" s="9">
        <v>3</v>
      </c>
      <c r="K1170">
        <f t="shared" si="350"/>
        <v>6</v>
      </c>
      <c r="L1170" t="str">
        <f t="shared" si="349"/>
        <v>Draw</v>
      </c>
      <c r="M1170">
        <f t="shared" si="351"/>
        <v>0</v>
      </c>
      <c r="N1170">
        <f t="shared" si="352"/>
        <v>0</v>
      </c>
      <c r="O1170" s="12" t="b">
        <f t="shared" si="353"/>
        <v>0</v>
      </c>
      <c r="P1170" s="12" t="b">
        <f t="shared" si="354"/>
        <v>0</v>
      </c>
      <c r="Q1170" s="12" t="str">
        <f t="shared" si="355"/>
        <v>Newcastle Draw</v>
      </c>
      <c r="R1170" s="12" t="str">
        <f t="shared" si="356"/>
        <v>Man City Draw</v>
      </c>
      <c r="S1170" s="12" t="b">
        <f t="shared" si="357"/>
        <v>0</v>
      </c>
      <c r="T1170" s="12" t="b">
        <f t="shared" si="358"/>
        <v>0</v>
      </c>
    </row>
    <row r="1171" spans="1:20">
      <c r="A1171" s="23" t="s">
        <v>579</v>
      </c>
      <c r="B1171" t="s">
        <v>82</v>
      </c>
      <c r="C1171" s="2" t="s">
        <v>12</v>
      </c>
      <c r="D1171" s="3">
        <v>44795.791666666664</v>
      </c>
      <c r="E1171" t="s">
        <v>52</v>
      </c>
      <c r="F1171" t="s">
        <v>53</v>
      </c>
      <c r="G1171" t="s">
        <v>19</v>
      </c>
      <c r="H1171" t="s">
        <v>56</v>
      </c>
      <c r="I1171">
        <v>2</v>
      </c>
      <c r="J1171" s="9">
        <v>1</v>
      </c>
      <c r="K1171">
        <f t="shared" si="350"/>
        <v>3</v>
      </c>
      <c r="L1171" t="str">
        <f t="shared" si="349"/>
        <v>Home Win</v>
      </c>
      <c r="M1171">
        <f t="shared" si="351"/>
        <v>1</v>
      </c>
      <c r="N1171">
        <f t="shared" si="352"/>
        <v>0</v>
      </c>
      <c r="O1171" s="12" t="str">
        <f t="shared" si="353"/>
        <v>Man Utd Win</v>
      </c>
      <c r="P1171" s="12" t="b">
        <f t="shared" si="354"/>
        <v>0</v>
      </c>
      <c r="Q1171" s="12" t="b">
        <f t="shared" si="355"/>
        <v>0</v>
      </c>
      <c r="R1171" s="12" t="b">
        <f t="shared" si="356"/>
        <v>0</v>
      </c>
      <c r="S1171" s="12" t="b">
        <f t="shared" si="357"/>
        <v>0</v>
      </c>
      <c r="T1171" s="12" t="str">
        <f t="shared" si="358"/>
        <v>Liverpool Lose</v>
      </c>
    </row>
    <row r="1172" spans="1:20">
      <c r="A1172" s="23" t="s">
        <v>579</v>
      </c>
      <c r="B1172" t="s">
        <v>97</v>
      </c>
      <c r="C1172" s="2" t="s">
        <v>6</v>
      </c>
      <c r="D1172" s="3">
        <v>44800.479166666664</v>
      </c>
      <c r="E1172" t="s">
        <v>58</v>
      </c>
      <c r="F1172" t="s">
        <v>15</v>
      </c>
      <c r="G1172" t="s">
        <v>53</v>
      </c>
      <c r="H1172" t="s">
        <v>35</v>
      </c>
      <c r="I1172">
        <v>0</v>
      </c>
      <c r="J1172" s="9">
        <v>1</v>
      </c>
      <c r="K1172">
        <f t="shared" si="350"/>
        <v>1</v>
      </c>
      <c r="L1172" t="str">
        <f t="shared" si="349"/>
        <v>Away Win</v>
      </c>
      <c r="M1172">
        <f t="shared" si="351"/>
        <v>0</v>
      </c>
      <c r="N1172">
        <f t="shared" si="352"/>
        <v>1</v>
      </c>
      <c r="O1172" s="12" t="b">
        <f t="shared" si="353"/>
        <v>0</v>
      </c>
      <c r="P1172" s="12" t="str">
        <f t="shared" si="354"/>
        <v>Southampton Lose</v>
      </c>
      <c r="Q1172" s="12" t="b">
        <f t="shared" si="355"/>
        <v>0</v>
      </c>
      <c r="R1172" s="12" t="b">
        <f t="shared" si="356"/>
        <v>0</v>
      </c>
      <c r="S1172" s="12" t="str">
        <f t="shared" si="357"/>
        <v>Man Utd Win</v>
      </c>
      <c r="T1172" s="12" t="b">
        <f t="shared" si="358"/>
        <v>0</v>
      </c>
    </row>
    <row r="1173" spans="1:20">
      <c r="A1173" s="23" t="s">
        <v>579</v>
      </c>
      <c r="B1173" t="s">
        <v>92</v>
      </c>
      <c r="C1173" s="2" t="s">
        <v>6</v>
      </c>
      <c r="D1173" s="3">
        <v>44800.583333333336</v>
      </c>
      <c r="E1173" t="s">
        <v>460</v>
      </c>
      <c r="F1173" t="s">
        <v>461</v>
      </c>
      <c r="G1173" t="s">
        <v>34</v>
      </c>
      <c r="H1173" t="s">
        <v>84</v>
      </c>
      <c r="I1173">
        <v>1</v>
      </c>
      <c r="J1173" s="9">
        <v>1</v>
      </c>
      <c r="K1173">
        <f t="shared" si="350"/>
        <v>2</v>
      </c>
      <c r="L1173" t="str">
        <f t="shared" si="349"/>
        <v>Draw</v>
      </c>
      <c r="M1173">
        <f t="shared" si="351"/>
        <v>0</v>
      </c>
      <c r="N1173">
        <f t="shared" si="352"/>
        <v>0</v>
      </c>
      <c r="O1173" s="12" t="b">
        <f t="shared" si="353"/>
        <v>0</v>
      </c>
      <c r="P1173" s="12" t="b">
        <f t="shared" si="354"/>
        <v>0</v>
      </c>
      <c r="Q1173" s="12" t="str">
        <f t="shared" si="355"/>
        <v>Brentford Draw</v>
      </c>
      <c r="R1173" s="12" t="str">
        <f t="shared" si="356"/>
        <v>Everton Draw</v>
      </c>
      <c r="S1173" s="12" t="b">
        <f t="shared" si="357"/>
        <v>0</v>
      </c>
      <c r="T1173" s="12" t="b">
        <f t="shared" si="358"/>
        <v>0</v>
      </c>
    </row>
    <row r="1174" spans="1:20">
      <c r="A1174" s="23" t="s">
        <v>579</v>
      </c>
      <c r="B1174" t="s">
        <v>93</v>
      </c>
      <c r="C1174" s="2" t="s">
        <v>6</v>
      </c>
      <c r="D1174" s="3">
        <v>44800.583333333336</v>
      </c>
      <c r="E1174" t="s">
        <v>41</v>
      </c>
      <c r="F1174" t="s">
        <v>42</v>
      </c>
      <c r="G1174" t="s">
        <v>20</v>
      </c>
      <c r="H1174" t="s">
        <v>16</v>
      </c>
      <c r="I1174">
        <v>1</v>
      </c>
      <c r="J1174" s="9">
        <v>0</v>
      </c>
      <c r="K1174">
        <f t="shared" si="350"/>
        <v>1</v>
      </c>
      <c r="L1174" t="str">
        <f t="shared" si="349"/>
        <v>Home Win</v>
      </c>
      <c r="M1174">
        <f t="shared" si="351"/>
        <v>1</v>
      </c>
      <c r="N1174">
        <f t="shared" si="352"/>
        <v>0</v>
      </c>
      <c r="O1174" s="12" t="str">
        <f t="shared" si="353"/>
        <v>Brighton Win</v>
      </c>
      <c r="P1174" s="12" t="b">
        <f t="shared" si="354"/>
        <v>0</v>
      </c>
      <c r="Q1174" s="12" t="b">
        <f t="shared" si="355"/>
        <v>0</v>
      </c>
      <c r="R1174" s="12" t="b">
        <f t="shared" si="356"/>
        <v>0</v>
      </c>
      <c r="S1174" s="12" t="b">
        <f t="shared" si="357"/>
        <v>0</v>
      </c>
      <c r="T1174" s="12" t="str">
        <f t="shared" si="358"/>
        <v>Leeds Lose</v>
      </c>
    </row>
    <row r="1175" spans="1:20">
      <c r="A1175" s="23" t="s">
        <v>579</v>
      </c>
      <c r="B1175" t="s">
        <v>94</v>
      </c>
      <c r="C1175" s="2" t="s">
        <v>6</v>
      </c>
      <c r="D1175" s="3">
        <v>44800.583333333336</v>
      </c>
      <c r="E1175" t="s">
        <v>63</v>
      </c>
      <c r="F1175" t="s">
        <v>43</v>
      </c>
      <c r="G1175" t="s">
        <v>30</v>
      </c>
      <c r="H1175" t="s">
        <v>56</v>
      </c>
      <c r="I1175">
        <v>2</v>
      </c>
      <c r="J1175" s="9">
        <v>1</v>
      </c>
      <c r="K1175">
        <f t="shared" si="350"/>
        <v>3</v>
      </c>
      <c r="L1175" t="str">
        <f t="shared" si="349"/>
        <v>Home Win</v>
      </c>
      <c r="M1175">
        <f t="shared" si="351"/>
        <v>1</v>
      </c>
      <c r="N1175">
        <f t="shared" si="352"/>
        <v>0</v>
      </c>
      <c r="O1175" s="12" t="str">
        <f t="shared" si="353"/>
        <v>Chelsea Win</v>
      </c>
      <c r="P1175" s="12" t="b">
        <f t="shared" si="354"/>
        <v>0</v>
      </c>
      <c r="Q1175" s="12" t="b">
        <f t="shared" si="355"/>
        <v>0</v>
      </c>
      <c r="R1175" s="12" t="b">
        <f t="shared" si="356"/>
        <v>0</v>
      </c>
      <c r="S1175" s="12" t="b">
        <f t="shared" si="357"/>
        <v>0</v>
      </c>
      <c r="T1175" s="12" t="str">
        <f t="shared" si="358"/>
        <v>Leicester Lose</v>
      </c>
    </row>
    <row r="1176" spans="1:20">
      <c r="A1176" s="23" t="s">
        <v>579</v>
      </c>
      <c r="B1176" t="s">
        <v>96</v>
      </c>
      <c r="C1176" s="2" t="s">
        <v>6</v>
      </c>
      <c r="D1176" s="3">
        <v>44800.583333333336</v>
      </c>
      <c r="E1176" t="s">
        <v>18</v>
      </c>
      <c r="F1176" t="s">
        <v>19</v>
      </c>
      <c r="G1176" t="s">
        <v>472</v>
      </c>
      <c r="H1176" t="s">
        <v>286</v>
      </c>
      <c r="I1176">
        <v>9</v>
      </c>
      <c r="J1176" s="9">
        <v>0</v>
      </c>
      <c r="K1176">
        <f t="shared" si="350"/>
        <v>9</v>
      </c>
      <c r="L1176" t="str">
        <f t="shared" si="349"/>
        <v>Home Win</v>
      </c>
      <c r="M1176">
        <f t="shared" si="351"/>
        <v>1</v>
      </c>
      <c r="N1176">
        <f t="shared" si="352"/>
        <v>0</v>
      </c>
      <c r="O1176" s="12" t="str">
        <f t="shared" si="353"/>
        <v>Liverpool Win</v>
      </c>
      <c r="P1176" s="12" t="b">
        <f t="shared" si="354"/>
        <v>0</v>
      </c>
      <c r="Q1176" s="12" t="b">
        <f t="shared" si="355"/>
        <v>0</v>
      </c>
      <c r="R1176" s="12" t="b">
        <f t="shared" si="356"/>
        <v>0</v>
      </c>
      <c r="S1176" s="12" t="b">
        <f t="shared" si="357"/>
        <v>0</v>
      </c>
      <c r="T1176" s="12" t="str">
        <f t="shared" si="358"/>
        <v>Bournemouth Lose</v>
      </c>
    </row>
    <row r="1177" spans="1:20">
      <c r="A1177" s="23" t="s">
        <v>579</v>
      </c>
      <c r="B1177" t="s">
        <v>101</v>
      </c>
      <c r="C1177" s="2" t="s">
        <v>6</v>
      </c>
      <c r="D1177" s="3">
        <v>44800.583333333336</v>
      </c>
      <c r="E1177" t="s">
        <v>86</v>
      </c>
      <c r="F1177" t="s">
        <v>73</v>
      </c>
      <c r="G1177" t="s">
        <v>14</v>
      </c>
      <c r="H1177" t="s">
        <v>67</v>
      </c>
      <c r="I1177">
        <v>4</v>
      </c>
      <c r="J1177" s="9">
        <v>2</v>
      </c>
      <c r="K1177">
        <f t="shared" si="350"/>
        <v>6</v>
      </c>
      <c r="L1177" t="str">
        <f t="shared" si="349"/>
        <v>Home Win</v>
      </c>
      <c r="M1177">
        <f t="shared" si="351"/>
        <v>1</v>
      </c>
      <c r="N1177">
        <f t="shared" si="352"/>
        <v>0</v>
      </c>
      <c r="O1177" s="12" t="str">
        <f t="shared" si="353"/>
        <v>Man City Win</v>
      </c>
      <c r="P1177" s="12" t="b">
        <f t="shared" si="354"/>
        <v>0</v>
      </c>
      <c r="Q1177" s="12" t="b">
        <f t="shared" si="355"/>
        <v>0</v>
      </c>
      <c r="R1177" s="12" t="b">
        <f t="shared" si="356"/>
        <v>0</v>
      </c>
      <c r="S1177" s="12" t="b">
        <f t="shared" si="357"/>
        <v>0</v>
      </c>
      <c r="T1177" s="12" t="str">
        <f t="shared" si="358"/>
        <v>Crystal Palace Lose</v>
      </c>
    </row>
    <row r="1178" spans="1:20">
      <c r="A1178" s="23" t="s">
        <v>579</v>
      </c>
      <c r="B1178" t="s">
        <v>99</v>
      </c>
      <c r="C1178" s="2" t="s">
        <v>6</v>
      </c>
      <c r="D1178" s="3">
        <v>44800.6875</v>
      </c>
      <c r="E1178" t="s">
        <v>55</v>
      </c>
      <c r="F1178" t="s">
        <v>10</v>
      </c>
      <c r="G1178" t="s">
        <v>9</v>
      </c>
      <c r="H1178" t="s">
        <v>56</v>
      </c>
      <c r="I1178">
        <v>2</v>
      </c>
      <c r="J1178" s="9">
        <v>1</v>
      </c>
      <c r="K1178">
        <f t="shared" si="350"/>
        <v>3</v>
      </c>
      <c r="L1178" t="str">
        <f t="shared" si="349"/>
        <v>Home Win</v>
      </c>
      <c r="M1178">
        <f t="shared" si="351"/>
        <v>1</v>
      </c>
      <c r="N1178">
        <f t="shared" si="352"/>
        <v>0</v>
      </c>
      <c r="O1178" s="12" t="str">
        <f t="shared" si="353"/>
        <v>Arsenal Win</v>
      </c>
      <c r="P1178" s="12" t="b">
        <f t="shared" si="354"/>
        <v>0</v>
      </c>
      <c r="Q1178" s="12" t="b">
        <f t="shared" si="355"/>
        <v>0</v>
      </c>
      <c r="R1178" s="12" t="b">
        <f t="shared" si="356"/>
        <v>0</v>
      </c>
      <c r="S1178" s="12" t="b">
        <f t="shared" si="357"/>
        <v>0</v>
      </c>
      <c r="T1178" s="12" t="str">
        <f t="shared" si="358"/>
        <v>Fulham Lose</v>
      </c>
    </row>
    <row r="1179" spans="1:20">
      <c r="A1179" s="23" t="s">
        <v>579</v>
      </c>
      <c r="B1179" t="s">
        <v>103</v>
      </c>
      <c r="C1179" s="2" t="s">
        <v>6</v>
      </c>
      <c r="D1179" s="3">
        <v>44801.541666666664</v>
      </c>
      <c r="E1179" t="s">
        <v>69</v>
      </c>
      <c r="F1179" t="s">
        <v>70</v>
      </c>
      <c r="G1179" t="s">
        <v>24</v>
      </c>
      <c r="H1179" t="s">
        <v>35</v>
      </c>
      <c r="I1179">
        <v>0</v>
      </c>
      <c r="J1179" s="9">
        <v>1</v>
      </c>
      <c r="K1179">
        <f t="shared" si="350"/>
        <v>1</v>
      </c>
      <c r="L1179" t="str">
        <f t="shared" si="349"/>
        <v>Away Win</v>
      </c>
      <c r="M1179">
        <f t="shared" si="351"/>
        <v>0</v>
      </c>
      <c r="N1179">
        <f t="shared" si="352"/>
        <v>1</v>
      </c>
      <c r="O1179" s="12" t="b">
        <f t="shared" si="353"/>
        <v>0</v>
      </c>
      <c r="P1179" s="12" t="str">
        <f t="shared" si="354"/>
        <v>Aston Villa Lose</v>
      </c>
      <c r="Q1179" s="12" t="b">
        <f t="shared" si="355"/>
        <v>0</v>
      </c>
      <c r="R1179" s="12" t="b">
        <f t="shared" si="356"/>
        <v>0</v>
      </c>
      <c r="S1179" s="12" t="str">
        <f t="shared" si="357"/>
        <v>West Ham Win</v>
      </c>
      <c r="T1179" s="12" t="b">
        <f t="shared" si="358"/>
        <v>0</v>
      </c>
    </row>
    <row r="1180" spans="1:20">
      <c r="A1180" s="23" t="s">
        <v>579</v>
      </c>
      <c r="B1180" t="s">
        <v>100</v>
      </c>
      <c r="C1180" s="2" t="s">
        <v>6</v>
      </c>
      <c r="D1180" s="3">
        <v>44801.541666666664</v>
      </c>
      <c r="E1180" t="s">
        <v>72</v>
      </c>
      <c r="F1180" t="s">
        <v>39</v>
      </c>
      <c r="G1180" t="s">
        <v>25</v>
      </c>
      <c r="H1180" t="s">
        <v>84</v>
      </c>
      <c r="I1180">
        <v>1</v>
      </c>
      <c r="J1180" s="9">
        <v>1</v>
      </c>
      <c r="K1180">
        <f t="shared" si="350"/>
        <v>2</v>
      </c>
      <c r="L1180" t="str">
        <f t="shared" si="349"/>
        <v>Draw</v>
      </c>
      <c r="M1180">
        <f t="shared" si="351"/>
        <v>0</v>
      </c>
      <c r="N1180">
        <f t="shared" si="352"/>
        <v>0</v>
      </c>
      <c r="O1180" s="12" t="b">
        <f t="shared" si="353"/>
        <v>0</v>
      </c>
      <c r="P1180" s="12" t="b">
        <f t="shared" si="354"/>
        <v>0</v>
      </c>
      <c r="Q1180" s="12" t="str">
        <f t="shared" si="355"/>
        <v>Wolves Draw</v>
      </c>
      <c r="R1180" s="12" t="str">
        <f t="shared" si="356"/>
        <v>Newcastle Draw</v>
      </c>
      <c r="S1180" s="12" t="b">
        <f t="shared" si="357"/>
        <v>0</v>
      </c>
      <c r="T1180" s="12" t="b">
        <f t="shared" si="358"/>
        <v>0</v>
      </c>
    </row>
    <row r="1181" spans="1:20">
      <c r="A1181" s="23" t="s">
        <v>579</v>
      </c>
      <c r="B1181" t="s">
        <v>95</v>
      </c>
      <c r="C1181" s="2" t="s">
        <v>6</v>
      </c>
      <c r="D1181" s="3">
        <v>44801.645833333336</v>
      </c>
      <c r="E1181" t="s">
        <v>474</v>
      </c>
      <c r="F1181" t="s">
        <v>473</v>
      </c>
      <c r="G1181" t="s">
        <v>33</v>
      </c>
      <c r="H1181" t="s">
        <v>26</v>
      </c>
      <c r="I1181">
        <v>0</v>
      </c>
      <c r="J1181" s="9">
        <v>2</v>
      </c>
      <c r="K1181">
        <f t="shared" si="350"/>
        <v>2</v>
      </c>
      <c r="L1181" t="str">
        <f t="shared" si="349"/>
        <v>Away Win</v>
      </c>
      <c r="M1181">
        <f t="shared" si="351"/>
        <v>0</v>
      </c>
      <c r="N1181">
        <f t="shared" si="352"/>
        <v>1</v>
      </c>
      <c r="O1181" s="12" t="b">
        <f t="shared" si="353"/>
        <v>0</v>
      </c>
      <c r="P1181" s="12" t="str">
        <f t="shared" si="354"/>
        <v>Nottingham Forest Lose</v>
      </c>
      <c r="Q1181" s="12" t="b">
        <f t="shared" si="355"/>
        <v>0</v>
      </c>
      <c r="R1181" s="12" t="b">
        <f t="shared" si="356"/>
        <v>0</v>
      </c>
      <c r="S1181" s="12" t="str">
        <f t="shared" si="357"/>
        <v>Spurs Win</v>
      </c>
      <c r="T1181" s="12" t="b">
        <f t="shared" si="358"/>
        <v>0</v>
      </c>
    </row>
    <row r="1182" spans="1:20">
      <c r="A1182" s="23" t="s">
        <v>579</v>
      </c>
      <c r="B1182" t="s">
        <v>105</v>
      </c>
      <c r="C1182" s="2" t="s">
        <v>17</v>
      </c>
      <c r="D1182" s="3">
        <v>44803.770833333336</v>
      </c>
      <c r="E1182" t="s">
        <v>8</v>
      </c>
      <c r="F1182" t="s">
        <v>9</v>
      </c>
      <c r="G1182" t="s">
        <v>42</v>
      </c>
      <c r="H1182" t="s">
        <v>56</v>
      </c>
      <c r="I1182">
        <v>2</v>
      </c>
      <c r="J1182" s="9">
        <v>1</v>
      </c>
      <c r="K1182">
        <f t="shared" si="350"/>
        <v>3</v>
      </c>
      <c r="L1182" t="str">
        <f t="shared" si="349"/>
        <v>Home Win</v>
      </c>
      <c r="M1182">
        <f t="shared" si="351"/>
        <v>1</v>
      </c>
      <c r="N1182">
        <f t="shared" si="352"/>
        <v>0</v>
      </c>
      <c r="O1182" s="12" t="str">
        <f t="shared" si="353"/>
        <v>Fulham Win</v>
      </c>
      <c r="P1182" s="12" t="b">
        <f t="shared" si="354"/>
        <v>0</v>
      </c>
      <c r="Q1182" s="12" t="b">
        <f t="shared" si="355"/>
        <v>0</v>
      </c>
      <c r="R1182" s="12" t="b">
        <f t="shared" si="356"/>
        <v>0</v>
      </c>
      <c r="S1182" s="12" t="b">
        <f t="shared" si="357"/>
        <v>0</v>
      </c>
      <c r="T1182" s="12" t="str">
        <f t="shared" si="358"/>
        <v>Brighton Lose</v>
      </c>
    </row>
    <row r="1183" spans="1:20">
      <c r="A1183" s="23" t="s">
        <v>579</v>
      </c>
      <c r="B1183" t="s">
        <v>109</v>
      </c>
      <c r="C1183" s="2" t="s">
        <v>17</v>
      </c>
      <c r="D1183" s="3">
        <v>44803.770833333336</v>
      </c>
      <c r="E1183" t="s">
        <v>13</v>
      </c>
      <c r="F1183" t="s">
        <v>14</v>
      </c>
      <c r="G1183" t="s">
        <v>461</v>
      </c>
      <c r="H1183" t="s">
        <v>84</v>
      </c>
      <c r="I1183">
        <v>1</v>
      </c>
      <c r="J1183" s="9">
        <v>1</v>
      </c>
      <c r="K1183">
        <f t="shared" si="350"/>
        <v>2</v>
      </c>
      <c r="L1183" t="str">
        <f t="shared" si="349"/>
        <v>Draw</v>
      </c>
      <c r="M1183">
        <f t="shared" si="351"/>
        <v>0</v>
      </c>
      <c r="N1183">
        <f t="shared" si="352"/>
        <v>0</v>
      </c>
      <c r="O1183" s="12" t="b">
        <f t="shared" si="353"/>
        <v>0</v>
      </c>
      <c r="P1183" s="12" t="b">
        <f t="shared" si="354"/>
        <v>0</v>
      </c>
      <c r="Q1183" s="12" t="str">
        <f t="shared" si="355"/>
        <v>Crystal Palace Draw</v>
      </c>
      <c r="R1183" s="12" t="str">
        <f t="shared" si="356"/>
        <v>Brentford Draw</v>
      </c>
      <c r="S1183" s="12" t="b">
        <f t="shared" si="357"/>
        <v>0</v>
      </c>
      <c r="T1183" s="12" t="b">
        <f t="shared" si="358"/>
        <v>0</v>
      </c>
    </row>
    <row r="1184" spans="1:20">
      <c r="A1184" s="23" t="s">
        <v>579</v>
      </c>
      <c r="B1184" t="s">
        <v>111</v>
      </c>
      <c r="C1184" s="2" t="s">
        <v>17</v>
      </c>
      <c r="D1184" s="3">
        <v>44803.78125</v>
      </c>
      <c r="E1184" t="s">
        <v>58</v>
      </c>
      <c r="F1184" t="s">
        <v>15</v>
      </c>
      <c r="G1184" t="s">
        <v>43</v>
      </c>
      <c r="H1184" t="s">
        <v>56</v>
      </c>
      <c r="I1184">
        <v>2</v>
      </c>
      <c r="J1184" s="9">
        <v>1</v>
      </c>
      <c r="K1184">
        <f t="shared" si="350"/>
        <v>3</v>
      </c>
      <c r="L1184" t="str">
        <f t="shared" si="349"/>
        <v>Home Win</v>
      </c>
      <c r="M1184">
        <f t="shared" si="351"/>
        <v>1</v>
      </c>
      <c r="N1184">
        <f t="shared" si="352"/>
        <v>0</v>
      </c>
      <c r="O1184" s="12" t="str">
        <f t="shared" si="353"/>
        <v>Southampton Win</v>
      </c>
      <c r="P1184" s="12" t="b">
        <f t="shared" si="354"/>
        <v>0</v>
      </c>
      <c r="Q1184" s="12" t="b">
        <f t="shared" si="355"/>
        <v>0</v>
      </c>
      <c r="R1184" s="12" t="b">
        <f t="shared" si="356"/>
        <v>0</v>
      </c>
      <c r="S1184" s="12" t="b">
        <f t="shared" si="357"/>
        <v>0</v>
      </c>
      <c r="T1184" s="12" t="str">
        <f t="shared" si="358"/>
        <v>Chelsea Lose</v>
      </c>
    </row>
    <row r="1185" spans="1:20">
      <c r="A1185" s="23" t="s">
        <v>579</v>
      </c>
      <c r="B1185" t="s">
        <v>117</v>
      </c>
      <c r="C1185" s="2" t="s">
        <v>17</v>
      </c>
      <c r="D1185" s="3">
        <v>44803.791666666664</v>
      </c>
      <c r="E1185" t="s">
        <v>50</v>
      </c>
      <c r="F1185" t="s">
        <v>20</v>
      </c>
      <c r="G1185" t="s">
        <v>34</v>
      </c>
      <c r="H1185" t="s">
        <v>84</v>
      </c>
      <c r="I1185">
        <v>1</v>
      </c>
      <c r="J1185" s="9">
        <v>1</v>
      </c>
      <c r="K1185">
        <f t="shared" si="350"/>
        <v>2</v>
      </c>
      <c r="L1185" t="str">
        <f t="shared" si="349"/>
        <v>Draw</v>
      </c>
      <c r="M1185">
        <f t="shared" si="351"/>
        <v>0</v>
      </c>
      <c r="N1185">
        <f t="shared" si="352"/>
        <v>0</v>
      </c>
      <c r="O1185" s="12" t="b">
        <f t="shared" si="353"/>
        <v>0</v>
      </c>
      <c r="P1185" s="12" t="b">
        <f t="shared" si="354"/>
        <v>0</v>
      </c>
      <c r="Q1185" s="12" t="str">
        <f t="shared" si="355"/>
        <v>Leeds Draw</v>
      </c>
      <c r="R1185" s="12" t="str">
        <f t="shared" si="356"/>
        <v>Everton Draw</v>
      </c>
      <c r="S1185" s="12" t="b">
        <f t="shared" si="357"/>
        <v>0</v>
      </c>
      <c r="T1185" s="12" t="b">
        <f t="shared" si="358"/>
        <v>0</v>
      </c>
    </row>
    <row r="1186" spans="1:20">
      <c r="A1186" s="23" t="s">
        <v>579</v>
      </c>
      <c r="B1186" t="s">
        <v>107</v>
      </c>
      <c r="C1186" s="2" t="s">
        <v>17</v>
      </c>
      <c r="D1186" s="3">
        <v>44804.770833333336</v>
      </c>
      <c r="E1186" t="s">
        <v>471</v>
      </c>
      <c r="F1186" t="s">
        <v>472</v>
      </c>
      <c r="G1186" t="s">
        <v>39</v>
      </c>
      <c r="H1186" t="s">
        <v>116</v>
      </c>
      <c r="I1186">
        <v>0</v>
      </c>
      <c r="J1186" s="9">
        <v>0</v>
      </c>
      <c r="K1186">
        <f t="shared" si="350"/>
        <v>0</v>
      </c>
      <c r="L1186" t="str">
        <f t="shared" si="349"/>
        <v>Draw</v>
      </c>
      <c r="M1186">
        <f t="shared" si="351"/>
        <v>0</v>
      </c>
      <c r="N1186">
        <f t="shared" si="352"/>
        <v>0</v>
      </c>
      <c r="O1186" s="12" t="b">
        <f t="shared" si="353"/>
        <v>0</v>
      </c>
      <c r="P1186" s="12" t="b">
        <f t="shared" si="354"/>
        <v>0</v>
      </c>
      <c r="Q1186" s="12" t="str">
        <f t="shared" si="355"/>
        <v>Bournemouth Draw</v>
      </c>
      <c r="R1186" s="12" t="str">
        <f t="shared" si="356"/>
        <v>Wolves Draw</v>
      </c>
      <c r="S1186" s="12" t="b">
        <f t="shared" si="357"/>
        <v>0</v>
      </c>
      <c r="T1186" s="12" t="b">
        <f t="shared" si="358"/>
        <v>0</v>
      </c>
    </row>
    <row r="1187" spans="1:20">
      <c r="A1187" s="23" t="s">
        <v>579</v>
      </c>
      <c r="B1187" t="s">
        <v>112</v>
      </c>
      <c r="C1187" s="2" t="s">
        <v>17</v>
      </c>
      <c r="D1187" s="3">
        <v>44804.770833333336</v>
      </c>
      <c r="E1187" t="s">
        <v>55</v>
      </c>
      <c r="F1187" t="s">
        <v>10</v>
      </c>
      <c r="G1187" t="s">
        <v>70</v>
      </c>
      <c r="H1187" t="s">
        <v>56</v>
      </c>
      <c r="I1187">
        <v>2</v>
      </c>
      <c r="J1187" s="9">
        <v>1</v>
      </c>
      <c r="K1187">
        <f t="shared" si="350"/>
        <v>3</v>
      </c>
      <c r="L1187" t="str">
        <f t="shared" si="349"/>
        <v>Home Win</v>
      </c>
      <c r="M1187">
        <f t="shared" si="351"/>
        <v>1</v>
      </c>
      <c r="N1187">
        <f t="shared" si="352"/>
        <v>0</v>
      </c>
      <c r="O1187" s="12" t="str">
        <f t="shared" si="353"/>
        <v>Arsenal Win</v>
      </c>
      <c r="P1187" s="12" t="b">
        <f t="shared" si="354"/>
        <v>0</v>
      </c>
      <c r="Q1187" s="12" t="b">
        <f t="shared" si="355"/>
        <v>0</v>
      </c>
      <c r="R1187" s="12" t="b">
        <f t="shared" si="356"/>
        <v>0</v>
      </c>
      <c r="S1187" s="12" t="b">
        <f t="shared" si="357"/>
        <v>0</v>
      </c>
      <c r="T1187" s="12" t="str">
        <f t="shared" si="358"/>
        <v>Aston Villa Lose</v>
      </c>
    </row>
    <row r="1188" spans="1:20">
      <c r="A1188" s="23" t="s">
        <v>579</v>
      </c>
      <c r="B1188" t="s">
        <v>115</v>
      </c>
      <c r="C1188" s="2" t="s">
        <v>17</v>
      </c>
      <c r="D1188" s="3">
        <v>44804.770833333336</v>
      </c>
      <c r="E1188" t="s">
        <v>86</v>
      </c>
      <c r="F1188" t="s">
        <v>73</v>
      </c>
      <c r="G1188" t="s">
        <v>473</v>
      </c>
      <c r="H1188" t="s">
        <v>469</v>
      </c>
      <c r="I1188">
        <v>6</v>
      </c>
      <c r="J1188" s="9">
        <v>0</v>
      </c>
      <c r="K1188">
        <f t="shared" si="350"/>
        <v>6</v>
      </c>
      <c r="L1188" t="str">
        <f t="shared" si="349"/>
        <v>Home Win</v>
      </c>
      <c r="M1188">
        <f t="shared" si="351"/>
        <v>1</v>
      </c>
      <c r="N1188">
        <f t="shared" si="352"/>
        <v>0</v>
      </c>
      <c r="O1188" s="12" t="str">
        <f t="shared" si="353"/>
        <v>Man City Win</v>
      </c>
      <c r="P1188" s="12" t="b">
        <f t="shared" si="354"/>
        <v>0</v>
      </c>
      <c r="Q1188" s="12" t="b">
        <f t="shared" si="355"/>
        <v>0</v>
      </c>
      <c r="R1188" s="12" t="b">
        <f t="shared" si="356"/>
        <v>0</v>
      </c>
      <c r="S1188" s="12" t="b">
        <f t="shared" si="357"/>
        <v>0</v>
      </c>
      <c r="T1188" s="12" t="str">
        <f t="shared" si="358"/>
        <v>Nottingham Forest Lose</v>
      </c>
    </row>
    <row r="1189" spans="1:20">
      <c r="A1189" s="23" t="s">
        <v>579</v>
      </c>
      <c r="B1189" t="s">
        <v>108</v>
      </c>
      <c r="C1189" s="2" t="s">
        <v>17</v>
      </c>
      <c r="D1189" s="3">
        <v>44804.78125</v>
      </c>
      <c r="E1189" t="s">
        <v>23</v>
      </c>
      <c r="F1189" t="s">
        <v>24</v>
      </c>
      <c r="G1189" t="s">
        <v>33</v>
      </c>
      <c r="H1189" t="s">
        <v>84</v>
      </c>
      <c r="I1189">
        <v>1</v>
      </c>
      <c r="J1189" s="9">
        <v>1</v>
      </c>
      <c r="K1189">
        <f t="shared" si="350"/>
        <v>2</v>
      </c>
      <c r="L1189" t="str">
        <f t="shared" si="349"/>
        <v>Draw</v>
      </c>
      <c r="M1189">
        <f t="shared" si="351"/>
        <v>0</v>
      </c>
      <c r="N1189">
        <f t="shared" si="352"/>
        <v>0</v>
      </c>
      <c r="O1189" s="12" t="b">
        <f t="shared" si="353"/>
        <v>0</v>
      </c>
      <c r="P1189" s="12" t="b">
        <f t="shared" si="354"/>
        <v>0</v>
      </c>
      <c r="Q1189" s="12" t="str">
        <f t="shared" si="355"/>
        <v>West Ham Draw</v>
      </c>
      <c r="R1189" s="12" t="str">
        <f t="shared" si="356"/>
        <v>Spurs Draw</v>
      </c>
      <c r="S1189" s="12" t="b">
        <f t="shared" si="357"/>
        <v>0</v>
      </c>
      <c r="T1189" s="12" t="b">
        <f t="shared" si="358"/>
        <v>0</v>
      </c>
    </row>
    <row r="1190" spans="1:20">
      <c r="A1190" s="23" t="s">
        <v>579</v>
      </c>
      <c r="B1190" t="s">
        <v>113</v>
      </c>
      <c r="C1190" s="2" t="s">
        <v>17</v>
      </c>
      <c r="D1190" s="3">
        <v>44804.791666666664</v>
      </c>
      <c r="E1190" t="s">
        <v>18</v>
      </c>
      <c r="F1190" t="s">
        <v>19</v>
      </c>
      <c r="G1190" t="s">
        <v>25</v>
      </c>
      <c r="H1190" t="s">
        <v>56</v>
      </c>
      <c r="I1190">
        <v>2</v>
      </c>
      <c r="J1190" s="9">
        <v>1</v>
      </c>
      <c r="K1190">
        <f t="shared" si="350"/>
        <v>3</v>
      </c>
      <c r="L1190" t="str">
        <f t="shared" si="349"/>
        <v>Home Win</v>
      </c>
      <c r="M1190">
        <f t="shared" si="351"/>
        <v>1</v>
      </c>
      <c r="N1190">
        <f t="shared" si="352"/>
        <v>0</v>
      </c>
      <c r="O1190" s="12" t="str">
        <f t="shared" si="353"/>
        <v>Liverpool Win</v>
      </c>
      <c r="P1190" s="12" t="b">
        <f t="shared" si="354"/>
        <v>0</v>
      </c>
      <c r="Q1190" s="12" t="b">
        <f t="shared" si="355"/>
        <v>0</v>
      </c>
      <c r="R1190" s="12" t="b">
        <f t="shared" si="356"/>
        <v>0</v>
      </c>
      <c r="S1190" s="12" t="b">
        <f t="shared" si="357"/>
        <v>0</v>
      </c>
      <c r="T1190" s="12" t="str">
        <f t="shared" si="358"/>
        <v>Newcastle Lose</v>
      </c>
    </row>
    <row r="1191" spans="1:20">
      <c r="A1191" s="23" t="s">
        <v>579</v>
      </c>
      <c r="B1191" t="s">
        <v>114</v>
      </c>
      <c r="C1191" s="2" t="s">
        <v>17</v>
      </c>
      <c r="D1191" s="3">
        <v>44805.791666666664</v>
      </c>
      <c r="E1191" t="s">
        <v>65</v>
      </c>
      <c r="F1191" t="s">
        <v>30</v>
      </c>
      <c r="G1191" t="s">
        <v>53</v>
      </c>
      <c r="H1191" t="s">
        <v>35</v>
      </c>
      <c r="I1191">
        <v>0</v>
      </c>
      <c r="J1191" s="9">
        <v>1</v>
      </c>
      <c r="K1191">
        <f t="shared" si="350"/>
        <v>1</v>
      </c>
      <c r="L1191" t="str">
        <f t="shared" si="349"/>
        <v>Away Win</v>
      </c>
      <c r="M1191">
        <f t="shared" si="351"/>
        <v>0</v>
      </c>
      <c r="N1191">
        <f t="shared" si="352"/>
        <v>1</v>
      </c>
      <c r="O1191" s="12" t="b">
        <f t="shared" si="353"/>
        <v>0</v>
      </c>
      <c r="P1191" s="12" t="str">
        <f t="shared" si="354"/>
        <v>Leicester Lose</v>
      </c>
      <c r="Q1191" s="12" t="b">
        <f t="shared" si="355"/>
        <v>0</v>
      </c>
      <c r="R1191" s="12" t="b">
        <f t="shared" si="356"/>
        <v>0</v>
      </c>
      <c r="S1191" s="12" t="str">
        <f t="shared" si="357"/>
        <v>Man Utd Win</v>
      </c>
      <c r="T1191" s="12" t="b">
        <f t="shared" si="358"/>
        <v>0</v>
      </c>
    </row>
    <row r="1192" spans="1:20">
      <c r="A1192" s="23" t="s">
        <v>579</v>
      </c>
      <c r="B1192" t="s">
        <v>120</v>
      </c>
      <c r="C1192" s="2" t="s">
        <v>31</v>
      </c>
      <c r="D1192" s="3">
        <v>44807.479166666664</v>
      </c>
      <c r="E1192" t="s">
        <v>47</v>
      </c>
      <c r="F1192" t="s">
        <v>34</v>
      </c>
      <c r="G1192" t="s">
        <v>19</v>
      </c>
      <c r="H1192" t="s">
        <v>116</v>
      </c>
      <c r="I1192">
        <v>0</v>
      </c>
      <c r="J1192" s="9">
        <v>0</v>
      </c>
      <c r="K1192">
        <f t="shared" si="350"/>
        <v>0</v>
      </c>
      <c r="L1192" t="str">
        <f t="shared" si="349"/>
        <v>Draw</v>
      </c>
      <c r="M1192">
        <f t="shared" si="351"/>
        <v>0</v>
      </c>
      <c r="N1192">
        <f t="shared" si="352"/>
        <v>0</v>
      </c>
      <c r="O1192" s="12" t="b">
        <f t="shared" si="353"/>
        <v>0</v>
      </c>
      <c r="P1192" s="12" t="b">
        <f t="shared" si="354"/>
        <v>0</v>
      </c>
      <c r="Q1192" s="12" t="str">
        <f t="shared" si="355"/>
        <v>Everton Draw</v>
      </c>
      <c r="R1192" s="12" t="str">
        <f t="shared" si="356"/>
        <v>Liverpool Draw</v>
      </c>
      <c r="S1192" s="12" t="b">
        <f t="shared" si="357"/>
        <v>0</v>
      </c>
      <c r="T1192" s="12" t="b">
        <f t="shared" si="358"/>
        <v>0</v>
      </c>
    </row>
    <row r="1193" spans="1:20">
      <c r="A1193" s="23" t="s">
        <v>579</v>
      </c>
      <c r="B1193" t="s">
        <v>118</v>
      </c>
      <c r="C1193" s="2" t="s">
        <v>31</v>
      </c>
      <c r="D1193" s="3">
        <v>44807.583333333336</v>
      </c>
      <c r="E1193" t="s">
        <v>460</v>
      </c>
      <c r="F1193" t="s">
        <v>461</v>
      </c>
      <c r="G1193" t="s">
        <v>20</v>
      </c>
      <c r="H1193" t="s">
        <v>48</v>
      </c>
      <c r="I1193">
        <v>5</v>
      </c>
      <c r="J1193" s="9">
        <v>2</v>
      </c>
      <c r="K1193">
        <f t="shared" si="350"/>
        <v>7</v>
      </c>
      <c r="L1193" t="str">
        <f t="shared" si="349"/>
        <v>Home Win</v>
      </c>
      <c r="M1193">
        <f t="shared" si="351"/>
        <v>1</v>
      </c>
      <c r="N1193">
        <f t="shared" si="352"/>
        <v>0</v>
      </c>
      <c r="O1193" s="12" t="str">
        <f t="shared" si="353"/>
        <v>Brentford Win</v>
      </c>
      <c r="P1193" s="12" t="b">
        <f t="shared" si="354"/>
        <v>0</v>
      </c>
      <c r="Q1193" s="12" t="b">
        <f t="shared" si="355"/>
        <v>0</v>
      </c>
      <c r="R1193" s="12" t="b">
        <f t="shared" si="356"/>
        <v>0</v>
      </c>
      <c r="S1193" s="12" t="b">
        <f t="shared" si="357"/>
        <v>0</v>
      </c>
      <c r="T1193" s="12" t="str">
        <f t="shared" si="358"/>
        <v>Leeds Lose</v>
      </c>
    </row>
    <row r="1194" spans="1:20">
      <c r="A1194" s="23" t="s">
        <v>579</v>
      </c>
      <c r="B1194" t="s">
        <v>127</v>
      </c>
      <c r="C1194" s="2" t="s">
        <v>31</v>
      </c>
      <c r="D1194" s="3">
        <v>44807.583333333336</v>
      </c>
      <c r="E1194" t="s">
        <v>63</v>
      </c>
      <c r="F1194" t="s">
        <v>43</v>
      </c>
      <c r="G1194" t="s">
        <v>24</v>
      </c>
      <c r="H1194" t="s">
        <v>56</v>
      </c>
      <c r="I1194">
        <v>2</v>
      </c>
      <c r="J1194" s="9">
        <v>1</v>
      </c>
      <c r="K1194">
        <f t="shared" si="350"/>
        <v>3</v>
      </c>
      <c r="L1194" t="str">
        <f t="shared" si="349"/>
        <v>Home Win</v>
      </c>
      <c r="M1194">
        <f t="shared" si="351"/>
        <v>1</v>
      </c>
      <c r="N1194">
        <f t="shared" si="352"/>
        <v>0</v>
      </c>
      <c r="O1194" s="12" t="str">
        <f t="shared" si="353"/>
        <v>Chelsea Win</v>
      </c>
      <c r="P1194" s="12" t="b">
        <f t="shared" si="354"/>
        <v>0</v>
      </c>
      <c r="Q1194" s="12" t="b">
        <f t="shared" si="355"/>
        <v>0</v>
      </c>
      <c r="R1194" s="12" t="b">
        <f t="shared" si="356"/>
        <v>0</v>
      </c>
      <c r="S1194" s="12" t="b">
        <f t="shared" si="357"/>
        <v>0</v>
      </c>
      <c r="T1194" s="12" t="str">
        <f t="shared" si="358"/>
        <v>West Ham Lose</v>
      </c>
    </row>
    <row r="1195" spans="1:20">
      <c r="A1195" s="23" t="s">
        <v>579</v>
      </c>
      <c r="B1195" t="s">
        <v>121</v>
      </c>
      <c r="C1195" s="2" t="s">
        <v>31</v>
      </c>
      <c r="D1195" s="3">
        <v>44807.583333333336</v>
      </c>
      <c r="E1195" t="s">
        <v>61</v>
      </c>
      <c r="F1195" t="s">
        <v>25</v>
      </c>
      <c r="G1195" t="s">
        <v>14</v>
      </c>
      <c r="H1195" t="s">
        <v>116</v>
      </c>
      <c r="I1195">
        <v>0</v>
      </c>
      <c r="J1195" s="9">
        <v>0</v>
      </c>
      <c r="K1195">
        <f t="shared" si="350"/>
        <v>0</v>
      </c>
      <c r="L1195" t="str">
        <f t="shared" si="349"/>
        <v>Draw</v>
      </c>
      <c r="M1195">
        <f t="shared" si="351"/>
        <v>0</v>
      </c>
      <c r="N1195">
        <f t="shared" si="352"/>
        <v>0</v>
      </c>
      <c r="O1195" s="12" t="b">
        <f t="shared" si="353"/>
        <v>0</v>
      </c>
      <c r="P1195" s="12" t="b">
        <f t="shared" si="354"/>
        <v>0</v>
      </c>
      <c r="Q1195" s="12" t="str">
        <f t="shared" si="355"/>
        <v>Newcastle Draw</v>
      </c>
      <c r="R1195" s="12" t="str">
        <f t="shared" si="356"/>
        <v>Crystal Palace Draw</v>
      </c>
      <c r="S1195" s="12" t="b">
        <f t="shared" si="357"/>
        <v>0</v>
      </c>
      <c r="T1195" s="12" t="b">
        <f t="shared" si="358"/>
        <v>0</v>
      </c>
    </row>
    <row r="1196" spans="1:20">
      <c r="A1196" s="23" t="s">
        <v>579</v>
      </c>
      <c r="B1196" t="s">
        <v>123</v>
      </c>
      <c r="C1196" s="2" t="s">
        <v>31</v>
      </c>
      <c r="D1196" s="3">
        <v>44807.583333333336</v>
      </c>
      <c r="E1196" t="s">
        <v>474</v>
      </c>
      <c r="F1196" t="s">
        <v>473</v>
      </c>
      <c r="G1196" t="s">
        <v>472</v>
      </c>
      <c r="H1196" t="s">
        <v>75</v>
      </c>
      <c r="I1196">
        <v>2</v>
      </c>
      <c r="J1196" s="9">
        <v>3</v>
      </c>
      <c r="K1196">
        <f t="shared" si="350"/>
        <v>5</v>
      </c>
      <c r="L1196" t="str">
        <f t="shared" si="349"/>
        <v>Away Win</v>
      </c>
      <c r="M1196">
        <f t="shared" si="351"/>
        <v>0</v>
      </c>
      <c r="N1196">
        <f t="shared" si="352"/>
        <v>1</v>
      </c>
      <c r="O1196" s="12" t="b">
        <f t="shared" si="353"/>
        <v>0</v>
      </c>
      <c r="P1196" s="12" t="str">
        <f t="shared" si="354"/>
        <v>Nottingham Forest Lose</v>
      </c>
      <c r="Q1196" s="12" t="b">
        <f t="shared" si="355"/>
        <v>0</v>
      </c>
      <c r="R1196" s="12" t="b">
        <f t="shared" si="356"/>
        <v>0</v>
      </c>
      <c r="S1196" s="12" t="str">
        <f t="shared" si="357"/>
        <v>Bournemouth Win</v>
      </c>
      <c r="T1196" s="12" t="b">
        <f t="shared" si="358"/>
        <v>0</v>
      </c>
    </row>
    <row r="1197" spans="1:20">
      <c r="A1197" s="23" t="s">
        <v>579</v>
      </c>
      <c r="B1197" t="s">
        <v>119</v>
      </c>
      <c r="C1197" s="2" t="s">
        <v>31</v>
      </c>
      <c r="D1197" s="3">
        <v>44807.583333333336</v>
      </c>
      <c r="E1197" t="s">
        <v>32</v>
      </c>
      <c r="F1197" t="s">
        <v>33</v>
      </c>
      <c r="G1197" t="s">
        <v>9</v>
      </c>
      <c r="H1197" t="s">
        <v>56</v>
      </c>
      <c r="I1197">
        <v>2</v>
      </c>
      <c r="J1197" s="9">
        <v>1</v>
      </c>
      <c r="K1197">
        <f t="shared" si="350"/>
        <v>3</v>
      </c>
      <c r="L1197" t="str">
        <f t="shared" si="349"/>
        <v>Home Win</v>
      </c>
      <c r="M1197">
        <f t="shared" si="351"/>
        <v>1</v>
      </c>
      <c r="N1197">
        <f t="shared" si="352"/>
        <v>0</v>
      </c>
      <c r="O1197" s="12" t="str">
        <f t="shared" si="353"/>
        <v>Spurs Win</v>
      </c>
      <c r="P1197" s="12" t="b">
        <f t="shared" si="354"/>
        <v>0</v>
      </c>
      <c r="Q1197" s="12" t="b">
        <f t="shared" si="355"/>
        <v>0</v>
      </c>
      <c r="R1197" s="12" t="b">
        <f t="shared" si="356"/>
        <v>0</v>
      </c>
      <c r="S1197" s="12" t="b">
        <f t="shared" si="357"/>
        <v>0</v>
      </c>
      <c r="T1197" s="12" t="str">
        <f t="shared" si="358"/>
        <v>Fulham Lose</v>
      </c>
    </row>
    <row r="1198" spans="1:20">
      <c r="A1198" s="23" t="s">
        <v>579</v>
      </c>
      <c r="B1198" t="s">
        <v>124</v>
      </c>
      <c r="C1198" s="2" t="s">
        <v>31</v>
      </c>
      <c r="D1198" s="3">
        <v>44807.583333333336</v>
      </c>
      <c r="E1198" t="s">
        <v>72</v>
      </c>
      <c r="F1198" t="s">
        <v>39</v>
      </c>
      <c r="G1198" t="s">
        <v>15</v>
      </c>
      <c r="H1198" t="s">
        <v>16</v>
      </c>
      <c r="I1198">
        <v>1</v>
      </c>
      <c r="J1198" s="9">
        <v>0</v>
      </c>
      <c r="K1198">
        <f t="shared" si="350"/>
        <v>1</v>
      </c>
      <c r="L1198" t="str">
        <f t="shared" si="349"/>
        <v>Home Win</v>
      </c>
      <c r="M1198">
        <f t="shared" si="351"/>
        <v>1</v>
      </c>
      <c r="N1198">
        <f t="shared" si="352"/>
        <v>0</v>
      </c>
      <c r="O1198" s="12" t="str">
        <f t="shared" si="353"/>
        <v>Wolves Win</v>
      </c>
      <c r="P1198" s="12" t="b">
        <f t="shared" si="354"/>
        <v>0</v>
      </c>
      <c r="Q1198" s="12" t="b">
        <f t="shared" si="355"/>
        <v>0</v>
      </c>
      <c r="R1198" s="12" t="b">
        <f t="shared" si="356"/>
        <v>0</v>
      </c>
      <c r="S1198" s="12" t="b">
        <f t="shared" si="357"/>
        <v>0</v>
      </c>
      <c r="T1198" s="12" t="str">
        <f t="shared" si="358"/>
        <v>Southampton Lose</v>
      </c>
    </row>
    <row r="1199" spans="1:20">
      <c r="A1199" s="23" t="s">
        <v>579</v>
      </c>
      <c r="B1199" t="s">
        <v>125</v>
      </c>
      <c r="C1199" s="2" t="s">
        <v>31</v>
      </c>
      <c r="D1199" s="3">
        <v>44807.6875</v>
      </c>
      <c r="E1199" t="s">
        <v>69</v>
      </c>
      <c r="F1199" t="s">
        <v>70</v>
      </c>
      <c r="G1199" t="s">
        <v>73</v>
      </c>
      <c r="H1199" t="s">
        <v>84</v>
      </c>
      <c r="I1199">
        <v>1</v>
      </c>
      <c r="J1199" s="9">
        <v>1</v>
      </c>
      <c r="K1199">
        <f t="shared" si="350"/>
        <v>2</v>
      </c>
      <c r="L1199" t="str">
        <f t="shared" si="349"/>
        <v>Draw</v>
      </c>
      <c r="M1199">
        <f t="shared" si="351"/>
        <v>0</v>
      </c>
      <c r="N1199">
        <f t="shared" si="352"/>
        <v>0</v>
      </c>
      <c r="O1199" s="12" t="b">
        <f t="shared" si="353"/>
        <v>0</v>
      </c>
      <c r="P1199" s="12" t="b">
        <f t="shared" si="354"/>
        <v>0</v>
      </c>
      <c r="Q1199" s="12" t="str">
        <f t="shared" si="355"/>
        <v>Aston Villa Draw</v>
      </c>
      <c r="R1199" s="12" t="str">
        <f t="shared" si="356"/>
        <v>Man City Draw</v>
      </c>
      <c r="S1199" s="12" t="b">
        <f t="shared" si="357"/>
        <v>0</v>
      </c>
      <c r="T1199" s="12" t="b">
        <f t="shared" si="358"/>
        <v>0</v>
      </c>
    </row>
    <row r="1200" spans="1:20">
      <c r="A1200" s="23" t="s">
        <v>579</v>
      </c>
      <c r="B1200" t="s">
        <v>126</v>
      </c>
      <c r="C1200" s="2" t="s">
        <v>31</v>
      </c>
      <c r="D1200" s="3">
        <v>44808.541666666664</v>
      </c>
      <c r="E1200" t="s">
        <v>41</v>
      </c>
      <c r="F1200" t="s">
        <v>42</v>
      </c>
      <c r="G1200" t="s">
        <v>30</v>
      </c>
      <c r="H1200" t="s">
        <v>48</v>
      </c>
      <c r="I1200">
        <v>5</v>
      </c>
      <c r="J1200" s="9">
        <v>2</v>
      </c>
      <c r="K1200">
        <f t="shared" si="350"/>
        <v>7</v>
      </c>
      <c r="L1200" t="str">
        <f t="shared" si="349"/>
        <v>Home Win</v>
      </c>
      <c r="M1200">
        <f t="shared" si="351"/>
        <v>1</v>
      </c>
      <c r="N1200">
        <f t="shared" si="352"/>
        <v>0</v>
      </c>
      <c r="O1200" s="12" t="str">
        <f t="shared" si="353"/>
        <v>Brighton Win</v>
      </c>
      <c r="P1200" s="12" t="b">
        <f t="shared" si="354"/>
        <v>0</v>
      </c>
      <c r="Q1200" s="12" t="b">
        <f t="shared" si="355"/>
        <v>0</v>
      </c>
      <c r="R1200" s="12" t="b">
        <f t="shared" si="356"/>
        <v>0</v>
      </c>
      <c r="S1200" s="12" t="b">
        <f t="shared" si="357"/>
        <v>0</v>
      </c>
      <c r="T1200" s="12" t="str">
        <f t="shared" si="358"/>
        <v>Leicester Lose</v>
      </c>
    </row>
    <row r="1201" spans="1:22">
      <c r="A1201" s="23" t="s">
        <v>579</v>
      </c>
      <c r="B1201" t="s">
        <v>122</v>
      </c>
      <c r="C1201" s="2" t="s">
        <v>31</v>
      </c>
      <c r="D1201" s="3">
        <v>44808.645833333336</v>
      </c>
      <c r="E1201" t="s">
        <v>52</v>
      </c>
      <c r="F1201" t="s">
        <v>53</v>
      </c>
      <c r="G1201" t="s">
        <v>10</v>
      </c>
      <c r="H1201" t="s">
        <v>91</v>
      </c>
      <c r="I1201">
        <v>3</v>
      </c>
      <c r="J1201" s="9">
        <v>1</v>
      </c>
      <c r="K1201">
        <f t="shared" si="350"/>
        <v>4</v>
      </c>
      <c r="L1201" t="str">
        <f t="shared" si="349"/>
        <v>Home Win</v>
      </c>
      <c r="M1201">
        <f t="shared" si="351"/>
        <v>1</v>
      </c>
      <c r="N1201">
        <f t="shared" si="352"/>
        <v>0</v>
      </c>
      <c r="O1201" s="12" t="str">
        <f t="shared" si="353"/>
        <v>Man Utd Win</v>
      </c>
      <c r="P1201" s="12" t="b">
        <f t="shared" si="354"/>
        <v>0</v>
      </c>
      <c r="Q1201" s="12" t="b">
        <f t="shared" si="355"/>
        <v>0</v>
      </c>
      <c r="R1201" s="12" t="b">
        <f t="shared" si="356"/>
        <v>0</v>
      </c>
      <c r="S1201" s="12" t="b">
        <f t="shared" si="357"/>
        <v>0</v>
      </c>
      <c r="T1201" s="12" t="str">
        <f t="shared" si="358"/>
        <v>Arsenal Lose</v>
      </c>
    </row>
    <row r="1202" spans="1:22">
      <c r="A1202" s="23" t="s">
        <v>579</v>
      </c>
      <c r="B1202" t="s">
        <v>132</v>
      </c>
      <c r="C1202" s="2" t="s">
        <v>27</v>
      </c>
      <c r="D1202" s="3">
        <v>44814.583333333336</v>
      </c>
      <c r="E1202" t="s">
        <v>471</v>
      </c>
      <c r="F1202" t="s">
        <v>472</v>
      </c>
      <c r="G1202" t="s">
        <v>42</v>
      </c>
      <c r="I1202" s="9"/>
      <c r="J1202" s="9"/>
      <c r="K1202">
        <f t="shared" si="350"/>
        <v>0</v>
      </c>
      <c r="L1202" t="str">
        <f t="shared" si="349"/>
        <v>Not Played</v>
      </c>
      <c r="M1202">
        <f t="shared" si="351"/>
        <v>0</v>
      </c>
      <c r="N1202">
        <f t="shared" si="352"/>
        <v>0</v>
      </c>
      <c r="O1202" s="12" t="b">
        <f t="shared" si="353"/>
        <v>0</v>
      </c>
      <c r="P1202" s="12" t="b">
        <f t="shared" si="354"/>
        <v>0</v>
      </c>
      <c r="Q1202" s="12" t="b">
        <f t="shared" si="355"/>
        <v>0</v>
      </c>
      <c r="R1202" s="12" t="b">
        <f t="shared" si="356"/>
        <v>0</v>
      </c>
      <c r="S1202" s="12" t="b">
        <f t="shared" si="357"/>
        <v>0</v>
      </c>
      <c r="T1202" s="12" t="b">
        <f t="shared" si="358"/>
        <v>0</v>
      </c>
      <c r="V1202" s="5"/>
    </row>
    <row r="1203" spans="1:22">
      <c r="A1203" s="23" t="s">
        <v>579</v>
      </c>
      <c r="B1203" t="s">
        <v>135</v>
      </c>
      <c r="C1203" s="2" t="s">
        <v>27</v>
      </c>
      <c r="D1203" s="3">
        <v>44814.583333333336</v>
      </c>
      <c r="E1203" t="s">
        <v>65</v>
      </c>
      <c r="F1203" t="s">
        <v>30</v>
      </c>
      <c r="G1203" t="s">
        <v>70</v>
      </c>
      <c r="I1203" s="9"/>
      <c r="J1203" s="9"/>
      <c r="K1203">
        <f t="shared" si="350"/>
        <v>0</v>
      </c>
      <c r="L1203" t="str">
        <f t="shared" si="349"/>
        <v>Not Played</v>
      </c>
      <c r="M1203">
        <f t="shared" si="351"/>
        <v>0</v>
      </c>
      <c r="N1203">
        <f t="shared" si="352"/>
        <v>0</v>
      </c>
      <c r="O1203" s="12" t="b">
        <f t="shared" si="353"/>
        <v>0</v>
      </c>
      <c r="P1203" s="12" t="b">
        <f t="shared" si="354"/>
        <v>0</v>
      </c>
      <c r="Q1203" s="12" t="b">
        <f t="shared" si="355"/>
        <v>0</v>
      </c>
      <c r="R1203" s="12" t="b">
        <f t="shared" si="356"/>
        <v>0</v>
      </c>
      <c r="S1203" s="12" t="b">
        <f t="shared" si="357"/>
        <v>0</v>
      </c>
      <c r="T1203" s="12" t="b">
        <f t="shared" si="358"/>
        <v>0</v>
      </c>
      <c r="V1203" s="5"/>
    </row>
    <row r="1204" spans="1:22">
      <c r="A1204" s="23" t="s">
        <v>579</v>
      </c>
      <c r="B1204" t="s">
        <v>134</v>
      </c>
      <c r="C1204" s="2" t="s">
        <v>27</v>
      </c>
      <c r="D1204" s="3">
        <v>44814.583333333336</v>
      </c>
      <c r="E1204" t="s">
        <v>18</v>
      </c>
      <c r="F1204" t="s">
        <v>19</v>
      </c>
      <c r="G1204" t="s">
        <v>39</v>
      </c>
      <c r="I1204" s="9"/>
      <c r="J1204" s="9"/>
      <c r="K1204">
        <f t="shared" si="350"/>
        <v>0</v>
      </c>
      <c r="L1204" t="str">
        <f t="shared" si="349"/>
        <v>Not Played</v>
      </c>
      <c r="M1204">
        <f t="shared" si="351"/>
        <v>0</v>
      </c>
      <c r="N1204">
        <f t="shared" si="352"/>
        <v>0</v>
      </c>
      <c r="O1204" s="12" t="b">
        <f t="shared" si="353"/>
        <v>0</v>
      </c>
      <c r="P1204" s="12" t="b">
        <f t="shared" si="354"/>
        <v>0</v>
      </c>
      <c r="Q1204" s="12" t="b">
        <f t="shared" si="355"/>
        <v>0</v>
      </c>
      <c r="R1204" s="12" t="b">
        <f t="shared" si="356"/>
        <v>0</v>
      </c>
      <c r="S1204" s="12" t="b">
        <f t="shared" si="357"/>
        <v>0</v>
      </c>
      <c r="T1204" s="12" t="b">
        <f t="shared" si="358"/>
        <v>0</v>
      </c>
    </row>
    <row r="1205" spans="1:22">
      <c r="A1205" s="23" t="s">
        <v>579</v>
      </c>
      <c r="B1205" t="s">
        <v>136</v>
      </c>
      <c r="C1205" s="2" t="s">
        <v>27</v>
      </c>
      <c r="D1205" s="3">
        <v>44814.583333333336</v>
      </c>
      <c r="E1205" t="s">
        <v>58</v>
      </c>
      <c r="F1205" t="s">
        <v>15</v>
      </c>
      <c r="G1205" t="s">
        <v>461</v>
      </c>
      <c r="I1205" s="9"/>
      <c r="J1205" s="9"/>
      <c r="K1205">
        <f t="shared" si="350"/>
        <v>0</v>
      </c>
      <c r="L1205" t="str">
        <f t="shared" si="349"/>
        <v>Not Played</v>
      </c>
      <c r="M1205">
        <f t="shared" si="351"/>
        <v>0</v>
      </c>
      <c r="N1205">
        <f t="shared" si="352"/>
        <v>0</v>
      </c>
      <c r="O1205" s="12" t="b">
        <f t="shared" si="353"/>
        <v>0</v>
      </c>
      <c r="P1205" s="12" t="b">
        <f t="shared" si="354"/>
        <v>0</v>
      </c>
      <c r="Q1205" s="12" t="b">
        <f t="shared" si="355"/>
        <v>0</v>
      </c>
      <c r="R1205" s="12" t="b">
        <f t="shared" si="356"/>
        <v>0</v>
      </c>
      <c r="S1205" s="12" t="b">
        <f t="shared" si="357"/>
        <v>0</v>
      </c>
      <c r="T1205" s="12" t="b">
        <f t="shared" si="358"/>
        <v>0</v>
      </c>
    </row>
    <row r="1206" spans="1:22">
      <c r="A1206" s="23" t="s">
        <v>579</v>
      </c>
      <c r="B1206" t="s">
        <v>130</v>
      </c>
      <c r="C1206" s="2" t="s">
        <v>27</v>
      </c>
      <c r="D1206" s="3">
        <v>44815.541666666664</v>
      </c>
      <c r="E1206" t="s">
        <v>55</v>
      </c>
      <c r="F1206" t="s">
        <v>10</v>
      </c>
      <c r="G1206" t="s">
        <v>34</v>
      </c>
      <c r="I1206" s="9"/>
      <c r="J1206" s="9"/>
      <c r="K1206">
        <f t="shared" si="350"/>
        <v>0</v>
      </c>
      <c r="L1206" t="str">
        <f t="shared" si="349"/>
        <v>Not Played</v>
      </c>
      <c r="M1206">
        <f t="shared" si="351"/>
        <v>0</v>
      </c>
      <c r="N1206">
        <f t="shared" si="352"/>
        <v>0</v>
      </c>
      <c r="O1206" s="12" t="b">
        <f t="shared" si="353"/>
        <v>0</v>
      </c>
      <c r="P1206" s="12" t="b">
        <f t="shared" si="354"/>
        <v>0</v>
      </c>
      <c r="Q1206" s="12" t="b">
        <f t="shared" si="355"/>
        <v>0</v>
      </c>
      <c r="R1206" s="12" t="b">
        <f t="shared" si="356"/>
        <v>0</v>
      </c>
      <c r="S1206" s="12" t="b">
        <f t="shared" si="357"/>
        <v>0</v>
      </c>
      <c r="T1206" s="12" t="b">
        <f t="shared" si="358"/>
        <v>0</v>
      </c>
    </row>
    <row r="1207" spans="1:22">
      <c r="A1207" s="23" t="s">
        <v>579</v>
      </c>
      <c r="B1207" t="s">
        <v>128</v>
      </c>
      <c r="C1207" s="2" t="s">
        <v>27</v>
      </c>
      <c r="D1207" s="3">
        <v>44815.541666666664</v>
      </c>
      <c r="E1207" t="s">
        <v>23</v>
      </c>
      <c r="F1207" t="s">
        <v>24</v>
      </c>
      <c r="G1207" t="s">
        <v>25</v>
      </c>
      <c r="I1207" s="9"/>
      <c r="J1207" s="9"/>
      <c r="K1207">
        <f t="shared" si="350"/>
        <v>0</v>
      </c>
      <c r="L1207" t="str">
        <f t="shared" si="349"/>
        <v>Not Played</v>
      </c>
      <c r="M1207">
        <f t="shared" si="351"/>
        <v>0</v>
      </c>
      <c r="N1207">
        <f t="shared" si="352"/>
        <v>0</v>
      </c>
      <c r="O1207" s="12" t="b">
        <f t="shared" si="353"/>
        <v>0</v>
      </c>
      <c r="P1207" s="12" t="b">
        <f t="shared" si="354"/>
        <v>0</v>
      </c>
      <c r="Q1207" s="12" t="b">
        <f t="shared" si="355"/>
        <v>0</v>
      </c>
      <c r="R1207" s="12" t="b">
        <f t="shared" si="356"/>
        <v>0</v>
      </c>
      <c r="S1207" s="12" t="b">
        <f t="shared" si="357"/>
        <v>0</v>
      </c>
      <c r="T1207" s="12" t="b">
        <f t="shared" si="358"/>
        <v>0</v>
      </c>
    </row>
    <row r="1208" spans="1:22">
      <c r="A1208" s="23" t="s">
        <v>579</v>
      </c>
      <c r="B1208" t="s">
        <v>131</v>
      </c>
      <c r="C1208" s="2" t="s">
        <v>27</v>
      </c>
      <c r="D1208" s="3">
        <v>44816.791666666664</v>
      </c>
      <c r="E1208" t="s">
        <v>50</v>
      </c>
      <c r="F1208" t="s">
        <v>20</v>
      </c>
      <c r="G1208" t="s">
        <v>473</v>
      </c>
      <c r="I1208" s="9"/>
      <c r="J1208" s="9"/>
      <c r="K1208">
        <f t="shared" si="350"/>
        <v>0</v>
      </c>
      <c r="L1208" t="str">
        <f t="shared" si="349"/>
        <v>Not Played</v>
      </c>
      <c r="M1208">
        <f t="shared" si="351"/>
        <v>0</v>
      </c>
      <c r="N1208">
        <f t="shared" si="352"/>
        <v>0</v>
      </c>
      <c r="O1208" s="12" t="b">
        <f t="shared" si="353"/>
        <v>0</v>
      </c>
      <c r="P1208" s="12" t="b">
        <f t="shared" si="354"/>
        <v>0</v>
      </c>
      <c r="Q1208" s="12" t="b">
        <f t="shared" si="355"/>
        <v>0</v>
      </c>
      <c r="R1208" s="12" t="b">
        <f t="shared" si="356"/>
        <v>0</v>
      </c>
      <c r="S1208" s="12" t="b">
        <f t="shared" si="357"/>
        <v>0</v>
      </c>
      <c r="T1208" s="12" t="b">
        <f t="shared" si="358"/>
        <v>0</v>
      </c>
    </row>
    <row r="1209" spans="1:22">
      <c r="A1209" s="23" t="s">
        <v>579</v>
      </c>
      <c r="B1209" t="s">
        <v>138</v>
      </c>
      <c r="C1209" s="2" t="s">
        <v>27</v>
      </c>
      <c r="D1209" s="3">
        <v>44938.833333333336</v>
      </c>
      <c r="E1209" t="s">
        <v>8</v>
      </c>
      <c r="F1209" t="s">
        <v>9</v>
      </c>
      <c r="G1209" t="s">
        <v>43</v>
      </c>
      <c r="H1209" t="s">
        <v>56</v>
      </c>
      <c r="I1209">
        <v>2</v>
      </c>
      <c r="J1209" s="9">
        <v>1</v>
      </c>
      <c r="K1209">
        <f t="shared" si="350"/>
        <v>3</v>
      </c>
      <c r="L1209" t="str">
        <f t="shared" si="349"/>
        <v>Home Win</v>
      </c>
      <c r="M1209">
        <f t="shared" si="351"/>
        <v>1</v>
      </c>
      <c r="N1209">
        <f t="shared" si="352"/>
        <v>0</v>
      </c>
      <c r="O1209" s="12" t="str">
        <f t="shared" si="353"/>
        <v>Fulham Win</v>
      </c>
      <c r="P1209" s="12" t="b">
        <f t="shared" si="354"/>
        <v>0</v>
      </c>
      <c r="Q1209" s="12" t="b">
        <f t="shared" si="355"/>
        <v>0</v>
      </c>
      <c r="R1209" s="12" t="b">
        <f t="shared" si="356"/>
        <v>0</v>
      </c>
      <c r="S1209" s="12" t="b">
        <f t="shared" si="357"/>
        <v>0</v>
      </c>
      <c r="T1209" s="12" t="str">
        <f t="shared" si="358"/>
        <v>Chelsea Lose</v>
      </c>
    </row>
    <row r="1210" spans="1:22">
      <c r="A1210" s="23" t="s">
        <v>579</v>
      </c>
      <c r="B1210" t="s">
        <v>137</v>
      </c>
      <c r="C1210" s="2" t="s">
        <v>27</v>
      </c>
      <c r="D1210" s="3">
        <v>44945.291666666664</v>
      </c>
      <c r="E1210" t="s">
        <v>13</v>
      </c>
      <c r="F1210" t="s">
        <v>14</v>
      </c>
      <c r="G1210" t="s">
        <v>53</v>
      </c>
      <c r="H1210" t="s">
        <v>84</v>
      </c>
      <c r="I1210">
        <v>1</v>
      </c>
      <c r="J1210" s="9">
        <v>1</v>
      </c>
      <c r="K1210">
        <f t="shared" si="350"/>
        <v>2</v>
      </c>
      <c r="L1210" t="str">
        <f t="shared" si="349"/>
        <v>Draw</v>
      </c>
      <c r="M1210">
        <f t="shared" si="351"/>
        <v>0</v>
      </c>
      <c r="N1210">
        <f t="shared" si="352"/>
        <v>0</v>
      </c>
      <c r="O1210" s="12" t="b">
        <f t="shared" si="353"/>
        <v>0</v>
      </c>
      <c r="P1210" s="12" t="b">
        <f t="shared" si="354"/>
        <v>0</v>
      </c>
      <c r="Q1210" s="12" t="str">
        <f t="shared" si="355"/>
        <v>Crystal Palace Draw</v>
      </c>
      <c r="R1210" s="12" t="str">
        <f t="shared" si="356"/>
        <v>Man Utd Draw</v>
      </c>
      <c r="S1210" s="12" t="b">
        <f t="shared" si="357"/>
        <v>0</v>
      </c>
      <c r="T1210" s="12" t="b">
        <f t="shared" si="358"/>
        <v>0</v>
      </c>
    </row>
    <row r="1211" spans="1:22">
      <c r="A1211" s="23" t="s">
        <v>579</v>
      </c>
      <c r="B1211" t="s">
        <v>129</v>
      </c>
      <c r="C1211" s="2" t="s">
        <v>27</v>
      </c>
      <c r="D1211" s="3">
        <v>44945.833333333336</v>
      </c>
      <c r="E1211" t="s">
        <v>86</v>
      </c>
      <c r="F1211" t="s">
        <v>73</v>
      </c>
      <c r="G1211" t="s">
        <v>33</v>
      </c>
      <c r="H1211" t="s">
        <v>67</v>
      </c>
      <c r="I1211">
        <v>4</v>
      </c>
      <c r="J1211" s="9">
        <v>2</v>
      </c>
      <c r="K1211">
        <f t="shared" si="350"/>
        <v>6</v>
      </c>
      <c r="L1211" t="str">
        <f t="shared" si="349"/>
        <v>Home Win</v>
      </c>
      <c r="M1211">
        <f t="shared" si="351"/>
        <v>1</v>
      </c>
      <c r="N1211">
        <f t="shared" si="352"/>
        <v>0</v>
      </c>
      <c r="O1211" s="12" t="str">
        <f t="shared" si="353"/>
        <v>Man City Win</v>
      </c>
      <c r="P1211" s="12" t="b">
        <f t="shared" si="354"/>
        <v>0</v>
      </c>
      <c r="Q1211" s="12" t="b">
        <f t="shared" si="355"/>
        <v>0</v>
      </c>
      <c r="R1211" s="12" t="b">
        <f t="shared" si="356"/>
        <v>0</v>
      </c>
      <c r="S1211" s="12" t="b">
        <f t="shared" si="357"/>
        <v>0</v>
      </c>
      <c r="T1211" s="12" t="str">
        <f t="shared" si="358"/>
        <v>Spurs Lose</v>
      </c>
    </row>
    <row r="1212" spans="1:22">
      <c r="A1212" s="23" t="s">
        <v>579</v>
      </c>
      <c r="B1212" t="s">
        <v>149</v>
      </c>
      <c r="C1212" s="2" t="s">
        <v>22</v>
      </c>
      <c r="D1212" s="3">
        <v>44820.791666666664</v>
      </c>
      <c r="E1212" t="s">
        <v>69</v>
      </c>
      <c r="F1212" t="s">
        <v>70</v>
      </c>
      <c r="G1212" t="s">
        <v>15</v>
      </c>
      <c r="H1212" t="s">
        <v>16</v>
      </c>
      <c r="I1212">
        <v>1</v>
      </c>
      <c r="J1212" s="9">
        <v>0</v>
      </c>
      <c r="K1212">
        <f t="shared" si="350"/>
        <v>1</v>
      </c>
      <c r="L1212" t="str">
        <f t="shared" si="349"/>
        <v>Home Win</v>
      </c>
      <c r="M1212">
        <f t="shared" si="351"/>
        <v>1</v>
      </c>
      <c r="N1212">
        <f t="shared" si="352"/>
        <v>0</v>
      </c>
      <c r="O1212" s="12" t="str">
        <f t="shared" si="353"/>
        <v>Aston Villa Win</v>
      </c>
      <c r="P1212" s="12" t="b">
        <f t="shared" si="354"/>
        <v>0</v>
      </c>
      <c r="Q1212" s="12" t="b">
        <f t="shared" si="355"/>
        <v>0</v>
      </c>
      <c r="R1212" s="12" t="b">
        <f t="shared" si="356"/>
        <v>0</v>
      </c>
      <c r="S1212" s="12" t="b">
        <f t="shared" si="357"/>
        <v>0</v>
      </c>
      <c r="T1212" s="12" t="str">
        <f t="shared" si="358"/>
        <v>Southampton Lose</v>
      </c>
    </row>
    <row r="1213" spans="1:22">
      <c r="A1213" s="23" t="s">
        <v>579</v>
      </c>
      <c r="B1213" t="s">
        <v>140</v>
      </c>
      <c r="C1213" s="2" t="s">
        <v>22</v>
      </c>
      <c r="D1213" s="3">
        <v>44820.791666666664</v>
      </c>
      <c r="E1213" t="s">
        <v>474</v>
      </c>
      <c r="F1213" t="s">
        <v>473</v>
      </c>
      <c r="G1213" t="s">
        <v>9</v>
      </c>
      <c r="H1213" t="s">
        <v>75</v>
      </c>
      <c r="I1213">
        <v>2</v>
      </c>
      <c r="J1213" s="9">
        <v>3</v>
      </c>
      <c r="K1213">
        <f t="shared" si="350"/>
        <v>5</v>
      </c>
      <c r="L1213" t="str">
        <f t="shared" si="349"/>
        <v>Away Win</v>
      </c>
      <c r="M1213">
        <f t="shared" si="351"/>
        <v>0</v>
      </c>
      <c r="N1213">
        <f t="shared" si="352"/>
        <v>1</v>
      </c>
      <c r="O1213" s="12" t="b">
        <f t="shared" si="353"/>
        <v>0</v>
      </c>
      <c r="P1213" s="12" t="str">
        <f t="shared" si="354"/>
        <v>Nottingham Forest Lose</v>
      </c>
      <c r="Q1213" s="12" t="b">
        <f t="shared" si="355"/>
        <v>0</v>
      </c>
      <c r="R1213" s="12" t="b">
        <f t="shared" si="356"/>
        <v>0</v>
      </c>
      <c r="S1213" s="12" t="str">
        <f t="shared" si="357"/>
        <v>Fulham Win</v>
      </c>
      <c r="T1213" s="12" t="b">
        <f t="shared" si="358"/>
        <v>0</v>
      </c>
    </row>
    <row r="1214" spans="1:22">
      <c r="A1214" s="23" t="s">
        <v>579</v>
      </c>
      <c r="B1214" t="s">
        <v>145</v>
      </c>
      <c r="C1214" s="2" t="s">
        <v>22</v>
      </c>
      <c r="D1214" s="3">
        <v>44821.479166666664</v>
      </c>
      <c r="E1214" t="s">
        <v>72</v>
      </c>
      <c r="F1214" t="s">
        <v>39</v>
      </c>
      <c r="G1214" t="s">
        <v>73</v>
      </c>
      <c r="H1214" t="s">
        <v>11</v>
      </c>
      <c r="I1214">
        <v>0</v>
      </c>
      <c r="J1214" s="9">
        <v>3</v>
      </c>
      <c r="K1214">
        <f t="shared" si="350"/>
        <v>3</v>
      </c>
      <c r="L1214" t="str">
        <f t="shared" si="349"/>
        <v>Away Win</v>
      </c>
      <c r="M1214">
        <f t="shared" si="351"/>
        <v>0</v>
      </c>
      <c r="N1214">
        <f t="shared" si="352"/>
        <v>1</v>
      </c>
      <c r="O1214" s="12" t="b">
        <f t="shared" si="353"/>
        <v>0</v>
      </c>
      <c r="P1214" s="12" t="str">
        <f t="shared" si="354"/>
        <v>Wolves Lose</v>
      </c>
      <c r="Q1214" s="12" t="b">
        <f t="shared" si="355"/>
        <v>0</v>
      </c>
      <c r="R1214" s="12" t="b">
        <f t="shared" si="356"/>
        <v>0</v>
      </c>
      <c r="S1214" s="12" t="str">
        <f t="shared" si="357"/>
        <v>Man City Win</v>
      </c>
      <c r="T1214" s="12" t="b">
        <f t="shared" si="358"/>
        <v>0</v>
      </c>
    </row>
    <row r="1215" spans="1:22">
      <c r="A1215" s="23" t="s">
        <v>579</v>
      </c>
      <c r="B1215" t="s">
        <v>144</v>
      </c>
      <c r="C1215" s="2" t="s">
        <v>22</v>
      </c>
      <c r="D1215" s="3">
        <v>44821.583333333336</v>
      </c>
      <c r="E1215" t="s">
        <v>41</v>
      </c>
      <c r="F1215" t="s">
        <v>42</v>
      </c>
      <c r="G1215" t="s">
        <v>14</v>
      </c>
      <c r="J1215" s="9"/>
      <c r="K1215">
        <f t="shared" si="350"/>
        <v>0</v>
      </c>
      <c r="L1215" t="str">
        <f t="shared" si="349"/>
        <v>Not Played</v>
      </c>
      <c r="M1215">
        <f t="shared" si="351"/>
        <v>0</v>
      </c>
      <c r="N1215">
        <f t="shared" si="352"/>
        <v>0</v>
      </c>
      <c r="O1215" s="12" t="b">
        <f t="shared" si="353"/>
        <v>0</v>
      </c>
      <c r="P1215" s="12" t="b">
        <f t="shared" si="354"/>
        <v>0</v>
      </c>
      <c r="Q1215" s="12" t="b">
        <f t="shared" si="355"/>
        <v>0</v>
      </c>
      <c r="R1215" s="12" t="b">
        <f t="shared" si="356"/>
        <v>0</v>
      </c>
      <c r="S1215" s="12" t="b">
        <f t="shared" si="357"/>
        <v>0</v>
      </c>
      <c r="T1215" s="12" t="b">
        <f t="shared" si="358"/>
        <v>0</v>
      </c>
    </row>
    <row r="1216" spans="1:22">
      <c r="A1216" s="23" t="s">
        <v>579</v>
      </c>
      <c r="B1216" t="s">
        <v>148</v>
      </c>
      <c r="C1216" s="2" t="s">
        <v>22</v>
      </c>
      <c r="D1216" s="3">
        <v>44821.583333333336</v>
      </c>
      <c r="E1216" t="s">
        <v>61</v>
      </c>
      <c r="F1216" t="s">
        <v>25</v>
      </c>
      <c r="G1216" t="s">
        <v>472</v>
      </c>
      <c r="H1216" t="s">
        <v>84</v>
      </c>
      <c r="I1216">
        <v>1</v>
      </c>
      <c r="J1216" s="9">
        <v>1</v>
      </c>
      <c r="K1216">
        <f t="shared" si="350"/>
        <v>2</v>
      </c>
      <c r="L1216" t="str">
        <f t="shared" si="349"/>
        <v>Draw</v>
      </c>
      <c r="M1216">
        <f t="shared" si="351"/>
        <v>0</v>
      </c>
      <c r="N1216">
        <f t="shared" si="352"/>
        <v>0</v>
      </c>
      <c r="O1216" s="12" t="b">
        <f t="shared" si="353"/>
        <v>0</v>
      </c>
      <c r="P1216" s="12" t="b">
        <f t="shared" si="354"/>
        <v>0</v>
      </c>
      <c r="Q1216" s="12" t="str">
        <f t="shared" si="355"/>
        <v>Newcastle Draw</v>
      </c>
      <c r="R1216" s="12" t="str">
        <f t="shared" si="356"/>
        <v>Bournemouth Draw</v>
      </c>
      <c r="S1216" s="12" t="b">
        <f t="shared" si="357"/>
        <v>0</v>
      </c>
      <c r="T1216" s="12" t="b">
        <f t="shared" si="358"/>
        <v>0</v>
      </c>
    </row>
    <row r="1217" spans="1:20">
      <c r="A1217" s="23" t="s">
        <v>579</v>
      </c>
      <c r="B1217" t="s">
        <v>146</v>
      </c>
      <c r="C1217" s="2" t="s">
        <v>22</v>
      </c>
      <c r="D1217" s="3">
        <v>44821.6875</v>
      </c>
      <c r="E1217" t="s">
        <v>32</v>
      </c>
      <c r="F1217" t="s">
        <v>33</v>
      </c>
      <c r="G1217" t="s">
        <v>30</v>
      </c>
      <c r="H1217" t="s">
        <v>210</v>
      </c>
      <c r="I1217">
        <v>6</v>
      </c>
      <c r="J1217" s="9">
        <v>2</v>
      </c>
      <c r="K1217">
        <f t="shared" si="350"/>
        <v>8</v>
      </c>
      <c r="L1217" t="str">
        <f t="shared" si="349"/>
        <v>Home Win</v>
      </c>
      <c r="M1217">
        <f t="shared" si="351"/>
        <v>1</v>
      </c>
      <c r="N1217">
        <f t="shared" si="352"/>
        <v>0</v>
      </c>
      <c r="O1217" s="12" t="str">
        <f t="shared" si="353"/>
        <v>Spurs Win</v>
      </c>
      <c r="P1217" s="12" t="b">
        <f t="shared" si="354"/>
        <v>0</v>
      </c>
      <c r="Q1217" s="12" t="b">
        <f t="shared" si="355"/>
        <v>0</v>
      </c>
      <c r="R1217" s="12" t="b">
        <f t="shared" si="356"/>
        <v>0</v>
      </c>
      <c r="S1217" s="12" t="b">
        <f t="shared" si="357"/>
        <v>0</v>
      </c>
      <c r="T1217" s="12" t="str">
        <f t="shared" si="358"/>
        <v>Leicester Lose</v>
      </c>
    </row>
    <row r="1218" spans="1:20">
      <c r="A1218" s="23" t="s">
        <v>579</v>
      </c>
      <c r="B1218" t="s">
        <v>139</v>
      </c>
      <c r="C1218" s="2" t="s">
        <v>22</v>
      </c>
      <c r="D1218" s="3">
        <v>44822.458333333336</v>
      </c>
      <c r="E1218" t="s">
        <v>460</v>
      </c>
      <c r="F1218" t="s">
        <v>461</v>
      </c>
      <c r="G1218" t="s">
        <v>10</v>
      </c>
      <c r="H1218" t="s">
        <v>11</v>
      </c>
      <c r="I1218">
        <v>0</v>
      </c>
      <c r="J1218" s="9">
        <v>3</v>
      </c>
      <c r="K1218">
        <f t="shared" si="350"/>
        <v>3</v>
      </c>
      <c r="L1218" t="str">
        <f t="shared" ref="L1218:L1281" si="359">IF(ISBLANK(H1218),"Not Played",IF(I1218&gt;J1218,"Home Win",IF(I1218&lt;J1218,"Away Win",IF(I1218=J1218,"Draw"))))</f>
        <v>Away Win</v>
      </c>
      <c r="M1218">
        <f t="shared" si="351"/>
        <v>0</v>
      </c>
      <c r="N1218">
        <f t="shared" si="352"/>
        <v>1</v>
      </c>
      <c r="O1218" s="12" t="b">
        <f t="shared" si="353"/>
        <v>0</v>
      </c>
      <c r="P1218" s="12" t="str">
        <f t="shared" si="354"/>
        <v>Brentford Lose</v>
      </c>
      <c r="Q1218" s="12" t="b">
        <f t="shared" si="355"/>
        <v>0</v>
      </c>
      <c r="R1218" s="12" t="b">
        <f t="shared" si="356"/>
        <v>0</v>
      </c>
      <c r="S1218" s="12" t="str">
        <f t="shared" si="357"/>
        <v>Arsenal Win</v>
      </c>
      <c r="T1218" s="12" t="b">
        <f t="shared" si="358"/>
        <v>0</v>
      </c>
    </row>
    <row r="1219" spans="1:20">
      <c r="A1219" s="23" t="s">
        <v>579</v>
      </c>
      <c r="B1219" t="s">
        <v>147</v>
      </c>
      <c r="C1219" s="2" t="s">
        <v>22</v>
      </c>
      <c r="D1219" s="3">
        <v>44822.541666666664</v>
      </c>
      <c r="E1219" t="s">
        <v>52</v>
      </c>
      <c r="F1219" t="s">
        <v>53</v>
      </c>
      <c r="G1219" t="s">
        <v>20</v>
      </c>
      <c r="J1219" s="9"/>
      <c r="K1219">
        <f t="shared" ref="K1219:K1282" si="360">SUM(I1219:J1219)</f>
        <v>0</v>
      </c>
      <c r="L1219" t="str">
        <f t="shared" si="359"/>
        <v>Not Played</v>
      </c>
      <c r="M1219">
        <f t="shared" ref="M1219:M1282" si="361">COUNTIF(L1219,"Home Win")</f>
        <v>0</v>
      </c>
      <c r="N1219">
        <f t="shared" ref="N1219:N1282" si="362">COUNTIF(L1219,"Away Win")</f>
        <v>0</v>
      </c>
      <c r="O1219" s="12" t="b">
        <f t="shared" ref="O1219:O1282" si="363">IF(L1219="Home Win",INDEX(F1219:F3217,1) &amp; " Win")</f>
        <v>0</v>
      </c>
      <c r="P1219" s="12" t="b">
        <f t="shared" ref="P1219:P1282" si="364">IF(L1219="Away Win",INDEX(F1219:F3217,1) &amp; " Lose")</f>
        <v>0</v>
      </c>
      <c r="Q1219" s="12" t="b">
        <f t="shared" ref="Q1219:Q1282" si="365">IF(L1219="Draw",INDEX(F1219:F3217,1) &amp; " Draw")</f>
        <v>0</v>
      </c>
      <c r="R1219" s="12" t="b">
        <f t="shared" ref="R1219:R1282" si="366">IF(L1219="Draw",INDEX(G1219:G3217,1)&amp;" Draw")</f>
        <v>0</v>
      </c>
      <c r="S1219" s="12" t="b">
        <f t="shared" ref="S1219:S1282" si="367">IF(L1219="Away Win",INDEX(G1219:G3217,1) &amp; " Win")</f>
        <v>0</v>
      </c>
      <c r="T1219" s="12" t="b">
        <f t="shared" ref="T1219:T1282" si="368">IF(L1219="Home Win",INDEX(G1219:G3217,1)&amp;" Lose")</f>
        <v>0</v>
      </c>
    </row>
    <row r="1220" spans="1:20">
      <c r="A1220" s="23" t="s">
        <v>579</v>
      </c>
      <c r="B1220" t="s">
        <v>141</v>
      </c>
      <c r="C1220" s="2" t="s">
        <v>22</v>
      </c>
      <c r="D1220" s="3">
        <v>44822.552083333336</v>
      </c>
      <c r="E1220" t="s">
        <v>47</v>
      </c>
      <c r="F1220" t="s">
        <v>34</v>
      </c>
      <c r="G1220" t="s">
        <v>24</v>
      </c>
      <c r="H1220" t="s">
        <v>16</v>
      </c>
      <c r="I1220">
        <v>1</v>
      </c>
      <c r="J1220" s="9">
        <v>0</v>
      </c>
      <c r="K1220">
        <f t="shared" si="360"/>
        <v>1</v>
      </c>
      <c r="L1220" t="str">
        <f t="shared" si="359"/>
        <v>Home Win</v>
      </c>
      <c r="M1220">
        <f t="shared" si="361"/>
        <v>1</v>
      </c>
      <c r="N1220">
        <f t="shared" si="362"/>
        <v>0</v>
      </c>
      <c r="O1220" s="12" t="str">
        <f t="shared" si="363"/>
        <v>Everton Win</v>
      </c>
      <c r="P1220" s="12" t="b">
        <f t="shared" si="364"/>
        <v>0</v>
      </c>
      <c r="Q1220" s="12" t="b">
        <f t="shared" si="365"/>
        <v>0</v>
      </c>
      <c r="R1220" s="12" t="b">
        <f t="shared" si="366"/>
        <v>0</v>
      </c>
      <c r="S1220" s="12" t="b">
        <f t="shared" si="367"/>
        <v>0</v>
      </c>
      <c r="T1220" s="12" t="str">
        <f t="shared" si="368"/>
        <v>West Ham Lose</v>
      </c>
    </row>
    <row r="1221" spans="1:20">
      <c r="A1221" s="23" t="s">
        <v>579</v>
      </c>
      <c r="B1221" t="s">
        <v>142</v>
      </c>
      <c r="C1221" s="2" t="s">
        <v>22</v>
      </c>
      <c r="D1221" s="3">
        <v>44822.645833333336</v>
      </c>
      <c r="E1221" t="s">
        <v>63</v>
      </c>
      <c r="F1221" t="s">
        <v>43</v>
      </c>
      <c r="G1221" t="s">
        <v>19</v>
      </c>
      <c r="J1221" s="9"/>
      <c r="K1221">
        <f t="shared" si="360"/>
        <v>0</v>
      </c>
      <c r="L1221" t="str">
        <f t="shared" si="359"/>
        <v>Not Played</v>
      </c>
      <c r="M1221">
        <f t="shared" si="361"/>
        <v>0</v>
      </c>
      <c r="N1221">
        <f t="shared" si="362"/>
        <v>0</v>
      </c>
      <c r="O1221" s="12" t="b">
        <f t="shared" si="363"/>
        <v>0</v>
      </c>
      <c r="P1221" s="12" t="b">
        <f t="shared" si="364"/>
        <v>0</v>
      </c>
      <c r="Q1221" s="12" t="b">
        <f t="shared" si="365"/>
        <v>0</v>
      </c>
      <c r="R1221" s="12" t="b">
        <f t="shared" si="366"/>
        <v>0</v>
      </c>
      <c r="S1221" s="12" t="b">
        <f t="shared" si="367"/>
        <v>0</v>
      </c>
      <c r="T1221" s="12" t="b">
        <f t="shared" si="368"/>
        <v>0</v>
      </c>
    </row>
    <row r="1222" spans="1:20">
      <c r="A1222" s="23" t="s">
        <v>579</v>
      </c>
      <c r="B1222" t="s">
        <v>159</v>
      </c>
      <c r="C1222" s="2" t="s">
        <v>40</v>
      </c>
      <c r="D1222" s="3">
        <v>44835.479166666664</v>
      </c>
      <c r="E1222" t="s">
        <v>55</v>
      </c>
      <c r="F1222" t="s">
        <v>10</v>
      </c>
      <c r="G1222" t="s">
        <v>33</v>
      </c>
      <c r="H1222" t="s">
        <v>91</v>
      </c>
      <c r="I1222">
        <v>3</v>
      </c>
      <c r="J1222" s="9">
        <v>1</v>
      </c>
      <c r="K1222">
        <f t="shared" si="360"/>
        <v>4</v>
      </c>
      <c r="L1222" t="str">
        <f t="shared" si="359"/>
        <v>Home Win</v>
      </c>
      <c r="M1222">
        <f t="shared" si="361"/>
        <v>1</v>
      </c>
      <c r="N1222">
        <f t="shared" si="362"/>
        <v>0</v>
      </c>
      <c r="O1222" s="12" t="str">
        <f t="shared" si="363"/>
        <v>Arsenal Win</v>
      </c>
      <c r="P1222" s="12" t="b">
        <f t="shared" si="364"/>
        <v>0</v>
      </c>
      <c r="Q1222" s="12" t="b">
        <f t="shared" si="365"/>
        <v>0</v>
      </c>
      <c r="R1222" s="12" t="b">
        <f t="shared" si="366"/>
        <v>0</v>
      </c>
      <c r="S1222" s="12" t="b">
        <f t="shared" si="367"/>
        <v>0</v>
      </c>
      <c r="T1222" s="12" t="str">
        <f t="shared" si="368"/>
        <v>Spurs Lose</v>
      </c>
    </row>
    <row r="1223" spans="1:20">
      <c r="A1223" s="23" t="s">
        <v>579</v>
      </c>
      <c r="B1223" t="s">
        <v>151</v>
      </c>
      <c r="C1223" s="2" t="s">
        <v>40</v>
      </c>
      <c r="D1223" s="3">
        <v>44835.583333333336</v>
      </c>
      <c r="E1223" t="s">
        <v>471</v>
      </c>
      <c r="F1223" t="s">
        <v>472</v>
      </c>
      <c r="G1223" t="s">
        <v>461</v>
      </c>
      <c r="H1223" t="s">
        <v>116</v>
      </c>
      <c r="I1223">
        <v>0</v>
      </c>
      <c r="J1223" s="9">
        <v>0</v>
      </c>
      <c r="K1223">
        <f t="shared" si="360"/>
        <v>0</v>
      </c>
      <c r="L1223" t="str">
        <f t="shared" si="359"/>
        <v>Draw</v>
      </c>
      <c r="M1223">
        <f t="shared" si="361"/>
        <v>0</v>
      </c>
      <c r="N1223">
        <f t="shared" si="362"/>
        <v>0</v>
      </c>
      <c r="O1223" s="12" t="b">
        <f t="shared" si="363"/>
        <v>0</v>
      </c>
      <c r="P1223" s="12" t="b">
        <f t="shared" si="364"/>
        <v>0</v>
      </c>
      <c r="Q1223" s="12" t="str">
        <f t="shared" si="365"/>
        <v>Bournemouth Draw</v>
      </c>
      <c r="R1223" s="12" t="str">
        <f t="shared" si="366"/>
        <v>Brentford Draw</v>
      </c>
      <c r="S1223" s="12" t="b">
        <f t="shared" si="367"/>
        <v>0</v>
      </c>
      <c r="T1223" s="12" t="b">
        <f t="shared" si="368"/>
        <v>0</v>
      </c>
    </row>
    <row r="1224" spans="1:20">
      <c r="A1224" s="23" t="s">
        <v>579</v>
      </c>
      <c r="B1224" t="s">
        <v>154</v>
      </c>
      <c r="C1224" s="2" t="s">
        <v>40</v>
      </c>
      <c r="D1224" s="3">
        <v>44835.583333333336</v>
      </c>
      <c r="E1224" t="s">
        <v>13</v>
      </c>
      <c r="F1224" t="s">
        <v>14</v>
      </c>
      <c r="G1224" t="s">
        <v>43</v>
      </c>
      <c r="H1224" t="s">
        <v>77</v>
      </c>
      <c r="I1224">
        <v>1</v>
      </c>
      <c r="J1224" s="9">
        <v>2</v>
      </c>
      <c r="K1224">
        <f t="shared" si="360"/>
        <v>3</v>
      </c>
      <c r="L1224" t="str">
        <f t="shared" si="359"/>
        <v>Away Win</v>
      </c>
      <c r="M1224">
        <f t="shared" si="361"/>
        <v>0</v>
      </c>
      <c r="N1224">
        <f t="shared" si="362"/>
        <v>1</v>
      </c>
      <c r="O1224" s="12" t="b">
        <f t="shared" si="363"/>
        <v>0</v>
      </c>
      <c r="P1224" s="12" t="str">
        <f t="shared" si="364"/>
        <v>Crystal Palace Lose</v>
      </c>
      <c r="Q1224" s="12" t="b">
        <f t="shared" si="365"/>
        <v>0</v>
      </c>
      <c r="R1224" s="12" t="b">
        <f t="shared" si="366"/>
        <v>0</v>
      </c>
      <c r="S1224" s="12" t="str">
        <f t="shared" si="367"/>
        <v>Chelsea Win</v>
      </c>
      <c r="T1224" s="12" t="b">
        <f t="shared" si="368"/>
        <v>0</v>
      </c>
    </row>
    <row r="1225" spans="1:20">
      <c r="A1225" s="23" t="s">
        <v>579</v>
      </c>
      <c r="B1225" t="s">
        <v>156</v>
      </c>
      <c r="C1225" s="2" t="s">
        <v>40</v>
      </c>
      <c r="D1225" s="3">
        <v>44835.583333333336</v>
      </c>
      <c r="E1225" t="s">
        <v>8</v>
      </c>
      <c r="F1225" t="s">
        <v>9</v>
      </c>
      <c r="G1225" t="s">
        <v>25</v>
      </c>
      <c r="H1225" t="s">
        <v>110</v>
      </c>
      <c r="I1225">
        <v>1</v>
      </c>
      <c r="J1225" s="9">
        <v>4</v>
      </c>
      <c r="K1225">
        <f t="shared" si="360"/>
        <v>5</v>
      </c>
      <c r="L1225" t="str">
        <f t="shared" si="359"/>
        <v>Away Win</v>
      </c>
      <c r="M1225">
        <f t="shared" si="361"/>
        <v>0</v>
      </c>
      <c r="N1225">
        <f t="shared" si="362"/>
        <v>1</v>
      </c>
      <c r="O1225" s="12" t="b">
        <f t="shared" si="363"/>
        <v>0</v>
      </c>
      <c r="P1225" s="12" t="str">
        <f t="shared" si="364"/>
        <v>Fulham Lose</v>
      </c>
      <c r="Q1225" s="12" t="b">
        <f t="shared" si="365"/>
        <v>0</v>
      </c>
      <c r="R1225" s="12" t="b">
        <f t="shared" si="366"/>
        <v>0</v>
      </c>
      <c r="S1225" s="12" t="str">
        <f t="shared" si="367"/>
        <v>Newcastle Win</v>
      </c>
      <c r="T1225" s="12" t="b">
        <f t="shared" si="368"/>
        <v>0</v>
      </c>
    </row>
    <row r="1226" spans="1:20">
      <c r="A1226" s="23" t="s">
        <v>579</v>
      </c>
      <c r="B1226" t="s">
        <v>150</v>
      </c>
      <c r="C1226" s="2" t="s">
        <v>40</v>
      </c>
      <c r="D1226" s="3">
        <v>44835.583333333336</v>
      </c>
      <c r="E1226" t="s">
        <v>18</v>
      </c>
      <c r="F1226" t="s">
        <v>19</v>
      </c>
      <c r="G1226" t="s">
        <v>42</v>
      </c>
      <c r="H1226" t="s">
        <v>79</v>
      </c>
      <c r="I1226">
        <v>3</v>
      </c>
      <c r="J1226" s="9">
        <v>3</v>
      </c>
      <c r="K1226">
        <f t="shared" si="360"/>
        <v>6</v>
      </c>
      <c r="L1226" t="str">
        <f t="shared" si="359"/>
        <v>Draw</v>
      </c>
      <c r="M1226">
        <f t="shared" si="361"/>
        <v>0</v>
      </c>
      <c r="N1226">
        <f t="shared" si="362"/>
        <v>0</v>
      </c>
      <c r="O1226" s="12" t="b">
        <f t="shared" si="363"/>
        <v>0</v>
      </c>
      <c r="P1226" s="12" t="b">
        <f t="shared" si="364"/>
        <v>0</v>
      </c>
      <c r="Q1226" s="12" t="str">
        <f t="shared" si="365"/>
        <v>Liverpool Draw</v>
      </c>
      <c r="R1226" s="12" t="str">
        <f t="shared" si="366"/>
        <v>Brighton Draw</v>
      </c>
      <c r="S1226" s="12" t="b">
        <f t="shared" si="367"/>
        <v>0</v>
      </c>
      <c r="T1226" s="12" t="b">
        <f t="shared" si="368"/>
        <v>0</v>
      </c>
    </row>
    <row r="1227" spans="1:20">
      <c r="A1227" s="23" t="s">
        <v>579</v>
      </c>
      <c r="B1227" t="s">
        <v>152</v>
      </c>
      <c r="C1227" s="2" t="s">
        <v>40</v>
      </c>
      <c r="D1227" s="3">
        <v>44835.583333333336</v>
      </c>
      <c r="E1227" t="s">
        <v>58</v>
      </c>
      <c r="F1227" t="s">
        <v>15</v>
      </c>
      <c r="G1227" t="s">
        <v>34</v>
      </c>
      <c r="H1227" t="s">
        <v>77</v>
      </c>
      <c r="I1227">
        <v>1</v>
      </c>
      <c r="J1227" s="9">
        <v>2</v>
      </c>
      <c r="K1227">
        <f t="shared" si="360"/>
        <v>3</v>
      </c>
      <c r="L1227" t="str">
        <f t="shared" si="359"/>
        <v>Away Win</v>
      </c>
      <c r="M1227">
        <f t="shared" si="361"/>
        <v>0</v>
      </c>
      <c r="N1227">
        <f t="shared" si="362"/>
        <v>1</v>
      </c>
      <c r="O1227" s="12" t="b">
        <f t="shared" si="363"/>
        <v>0</v>
      </c>
      <c r="P1227" s="12" t="str">
        <f t="shared" si="364"/>
        <v>Southampton Lose</v>
      </c>
      <c r="Q1227" s="12" t="b">
        <f t="shared" si="365"/>
        <v>0</v>
      </c>
      <c r="R1227" s="12" t="b">
        <f t="shared" si="366"/>
        <v>0</v>
      </c>
      <c r="S1227" s="12" t="str">
        <f t="shared" si="367"/>
        <v>Everton Win</v>
      </c>
      <c r="T1227" s="12" t="b">
        <f t="shared" si="368"/>
        <v>0</v>
      </c>
    </row>
    <row r="1228" spans="1:20">
      <c r="A1228" s="23" t="s">
        <v>579</v>
      </c>
      <c r="B1228" t="s">
        <v>160</v>
      </c>
      <c r="C1228" s="2" t="s">
        <v>40</v>
      </c>
      <c r="D1228" s="3">
        <v>44835.6875</v>
      </c>
      <c r="E1228" t="s">
        <v>23</v>
      </c>
      <c r="F1228" t="s">
        <v>24</v>
      </c>
      <c r="G1228" t="s">
        <v>39</v>
      </c>
      <c r="H1228" t="s">
        <v>98</v>
      </c>
      <c r="I1228">
        <v>2</v>
      </c>
      <c r="J1228" s="9">
        <v>0</v>
      </c>
      <c r="K1228">
        <f t="shared" si="360"/>
        <v>2</v>
      </c>
      <c r="L1228" t="str">
        <f t="shared" si="359"/>
        <v>Home Win</v>
      </c>
      <c r="M1228">
        <f t="shared" si="361"/>
        <v>1</v>
      </c>
      <c r="N1228">
        <f t="shared" si="362"/>
        <v>0</v>
      </c>
      <c r="O1228" s="12" t="str">
        <f t="shared" si="363"/>
        <v>West Ham Win</v>
      </c>
      <c r="P1228" s="12" t="b">
        <f t="shared" si="364"/>
        <v>0</v>
      </c>
      <c r="Q1228" s="12" t="b">
        <f t="shared" si="365"/>
        <v>0</v>
      </c>
      <c r="R1228" s="12" t="b">
        <f t="shared" si="366"/>
        <v>0</v>
      </c>
      <c r="S1228" s="12" t="b">
        <f t="shared" si="367"/>
        <v>0</v>
      </c>
      <c r="T1228" s="12" t="str">
        <f t="shared" si="368"/>
        <v>Wolves Lose</v>
      </c>
    </row>
    <row r="1229" spans="1:20">
      <c r="A1229" s="23" t="s">
        <v>579</v>
      </c>
      <c r="B1229" t="s">
        <v>155</v>
      </c>
      <c r="C1229" s="2" t="s">
        <v>40</v>
      </c>
      <c r="D1229" s="3">
        <v>44836.541666666664</v>
      </c>
      <c r="E1229" t="s">
        <v>86</v>
      </c>
      <c r="F1229" t="s">
        <v>73</v>
      </c>
      <c r="G1229" t="s">
        <v>53</v>
      </c>
      <c r="H1229" t="s">
        <v>468</v>
      </c>
      <c r="I1229">
        <v>6</v>
      </c>
      <c r="J1229" s="9">
        <v>3</v>
      </c>
      <c r="K1229">
        <f t="shared" si="360"/>
        <v>9</v>
      </c>
      <c r="L1229" t="str">
        <f t="shared" si="359"/>
        <v>Home Win</v>
      </c>
      <c r="M1229">
        <f t="shared" si="361"/>
        <v>1</v>
      </c>
      <c r="N1229">
        <f t="shared" si="362"/>
        <v>0</v>
      </c>
      <c r="O1229" s="12" t="str">
        <f t="shared" si="363"/>
        <v>Man City Win</v>
      </c>
      <c r="P1229" s="12" t="b">
        <f t="shared" si="364"/>
        <v>0</v>
      </c>
      <c r="Q1229" s="12" t="b">
        <f t="shared" si="365"/>
        <v>0</v>
      </c>
      <c r="R1229" s="12" t="b">
        <f t="shared" si="366"/>
        <v>0</v>
      </c>
      <c r="S1229" s="12" t="b">
        <f t="shared" si="367"/>
        <v>0</v>
      </c>
      <c r="T1229" s="12" t="str">
        <f t="shared" si="368"/>
        <v>Man Utd Lose</v>
      </c>
    </row>
    <row r="1230" spans="1:20">
      <c r="A1230" s="23" t="s">
        <v>579</v>
      </c>
      <c r="B1230" t="s">
        <v>157</v>
      </c>
      <c r="C1230" s="2" t="s">
        <v>40</v>
      </c>
      <c r="D1230" s="3">
        <v>44836.645833333336</v>
      </c>
      <c r="E1230" t="s">
        <v>50</v>
      </c>
      <c r="F1230" t="s">
        <v>20</v>
      </c>
      <c r="G1230" t="s">
        <v>70</v>
      </c>
      <c r="H1230" t="s">
        <v>116</v>
      </c>
      <c r="I1230">
        <v>0</v>
      </c>
      <c r="J1230" s="9">
        <v>0</v>
      </c>
      <c r="K1230">
        <f t="shared" si="360"/>
        <v>0</v>
      </c>
      <c r="L1230" t="str">
        <f t="shared" si="359"/>
        <v>Draw</v>
      </c>
      <c r="M1230">
        <f t="shared" si="361"/>
        <v>0</v>
      </c>
      <c r="N1230">
        <f t="shared" si="362"/>
        <v>0</v>
      </c>
      <c r="O1230" s="12" t="b">
        <f t="shared" si="363"/>
        <v>0</v>
      </c>
      <c r="P1230" s="12" t="b">
        <f t="shared" si="364"/>
        <v>0</v>
      </c>
      <c r="Q1230" s="12" t="str">
        <f t="shared" si="365"/>
        <v>Leeds Draw</v>
      </c>
      <c r="R1230" s="12" t="str">
        <f t="shared" si="366"/>
        <v>Aston Villa Draw</v>
      </c>
      <c r="S1230" s="12" t="b">
        <f t="shared" si="367"/>
        <v>0</v>
      </c>
      <c r="T1230" s="12" t="b">
        <f t="shared" si="368"/>
        <v>0</v>
      </c>
    </row>
    <row r="1231" spans="1:20">
      <c r="A1231" s="23" t="s">
        <v>579</v>
      </c>
      <c r="B1231" t="s">
        <v>153</v>
      </c>
      <c r="C1231" s="2" t="s">
        <v>40</v>
      </c>
      <c r="D1231" s="3">
        <v>44837.791666666664</v>
      </c>
      <c r="E1231" t="s">
        <v>65</v>
      </c>
      <c r="F1231" t="s">
        <v>30</v>
      </c>
      <c r="G1231" t="s">
        <v>473</v>
      </c>
      <c r="H1231" t="s">
        <v>88</v>
      </c>
      <c r="I1231">
        <v>4</v>
      </c>
      <c r="J1231" s="9">
        <v>0</v>
      </c>
      <c r="K1231">
        <f t="shared" si="360"/>
        <v>4</v>
      </c>
      <c r="L1231" t="str">
        <f t="shared" si="359"/>
        <v>Home Win</v>
      </c>
      <c r="M1231">
        <f t="shared" si="361"/>
        <v>1</v>
      </c>
      <c r="N1231">
        <f t="shared" si="362"/>
        <v>0</v>
      </c>
      <c r="O1231" s="12" t="str">
        <f t="shared" si="363"/>
        <v>Leicester Win</v>
      </c>
      <c r="P1231" s="12" t="b">
        <f t="shared" si="364"/>
        <v>0</v>
      </c>
      <c r="Q1231" s="12" t="b">
        <f t="shared" si="365"/>
        <v>0</v>
      </c>
      <c r="R1231" s="12" t="b">
        <f t="shared" si="366"/>
        <v>0</v>
      </c>
      <c r="S1231" s="12" t="b">
        <f t="shared" si="367"/>
        <v>0</v>
      </c>
      <c r="T1231" s="12" t="str">
        <f t="shared" si="368"/>
        <v>Nottingham Forest Lose</v>
      </c>
    </row>
    <row r="1232" spans="1:20">
      <c r="A1232" s="23" t="s">
        <v>579</v>
      </c>
      <c r="B1232" t="s">
        <v>169</v>
      </c>
      <c r="C1232" s="2" t="s">
        <v>36</v>
      </c>
      <c r="D1232" s="3">
        <v>44842.583333333336</v>
      </c>
      <c r="E1232" t="s">
        <v>471</v>
      </c>
      <c r="F1232" t="s">
        <v>472</v>
      </c>
      <c r="G1232" t="s">
        <v>30</v>
      </c>
      <c r="H1232" t="s">
        <v>56</v>
      </c>
      <c r="I1232">
        <v>2</v>
      </c>
      <c r="J1232" s="9">
        <v>1</v>
      </c>
      <c r="K1232">
        <f t="shared" si="360"/>
        <v>3</v>
      </c>
      <c r="L1232" t="str">
        <f t="shared" si="359"/>
        <v>Home Win</v>
      </c>
      <c r="M1232">
        <f t="shared" si="361"/>
        <v>1</v>
      </c>
      <c r="N1232">
        <f t="shared" si="362"/>
        <v>0</v>
      </c>
      <c r="O1232" s="12" t="str">
        <f t="shared" si="363"/>
        <v>Bournemouth Win</v>
      </c>
      <c r="P1232" s="12" t="b">
        <f t="shared" si="364"/>
        <v>0</v>
      </c>
      <c r="Q1232" s="12" t="b">
        <f t="shared" si="365"/>
        <v>0</v>
      </c>
      <c r="R1232" s="12" t="b">
        <f t="shared" si="366"/>
        <v>0</v>
      </c>
      <c r="S1232" s="12" t="b">
        <f t="shared" si="367"/>
        <v>0</v>
      </c>
      <c r="T1232" s="12" t="str">
        <f t="shared" si="368"/>
        <v>Leicester Lose</v>
      </c>
    </row>
    <row r="1233" spans="1:20">
      <c r="A1233" s="23" t="s">
        <v>579</v>
      </c>
      <c r="B1233" t="s">
        <v>161</v>
      </c>
      <c r="C1233" s="2" t="s">
        <v>36</v>
      </c>
      <c r="D1233" s="3">
        <v>44842.583333333336</v>
      </c>
      <c r="E1233" t="s">
        <v>63</v>
      </c>
      <c r="F1233" t="s">
        <v>43</v>
      </c>
      <c r="G1233" t="s">
        <v>39</v>
      </c>
      <c r="H1233" t="s">
        <v>158</v>
      </c>
      <c r="I1233">
        <v>3</v>
      </c>
      <c r="J1233" s="9">
        <v>0</v>
      </c>
      <c r="K1233">
        <f t="shared" si="360"/>
        <v>3</v>
      </c>
      <c r="L1233" t="str">
        <f t="shared" si="359"/>
        <v>Home Win</v>
      </c>
      <c r="M1233">
        <f t="shared" si="361"/>
        <v>1</v>
      </c>
      <c r="N1233">
        <f t="shared" si="362"/>
        <v>0</v>
      </c>
      <c r="O1233" s="12" t="str">
        <f t="shared" si="363"/>
        <v>Chelsea Win</v>
      </c>
      <c r="P1233" s="12" t="b">
        <f t="shared" si="364"/>
        <v>0</v>
      </c>
      <c r="Q1233" s="12" t="b">
        <f t="shared" si="365"/>
        <v>0</v>
      </c>
      <c r="R1233" s="12" t="b">
        <f t="shared" si="366"/>
        <v>0</v>
      </c>
      <c r="S1233" s="12" t="b">
        <f t="shared" si="367"/>
        <v>0</v>
      </c>
      <c r="T1233" s="12" t="str">
        <f t="shared" si="368"/>
        <v>Wolves Lose</v>
      </c>
    </row>
    <row r="1234" spans="1:20">
      <c r="A1234" s="23" t="s">
        <v>579</v>
      </c>
      <c r="B1234" t="s">
        <v>163</v>
      </c>
      <c r="C1234" s="2" t="s">
        <v>36</v>
      </c>
      <c r="D1234" s="3">
        <v>44842.583333333336</v>
      </c>
      <c r="E1234" t="s">
        <v>86</v>
      </c>
      <c r="F1234" t="s">
        <v>73</v>
      </c>
      <c r="G1234" t="s">
        <v>15</v>
      </c>
      <c r="H1234" t="s">
        <v>88</v>
      </c>
      <c r="I1234">
        <v>4</v>
      </c>
      <c r="J1234" s="9">
        <v>0</v>
      </c>
      <c r="K1234">
        <f t="shared" si="360"/>
        <v>4</v>
      </c>
      <c r="L1234" t="str">
        <f t="shared" si="359"/>
        <v>Home Win</v>
      </c>
      <c r="M1234">
        <f t="shared" si="361"/>
        <v>1</v>
      </c>
      <c r="N1234">
        <f t="shared" si="362"/>
        <v>0</v>
      </c>
      <c r="O1234" s="12" t="str">
        <f t="shared" si="363"/>
        <v>Man City Win</v>
      </c>
      <c r="P1234" s="12" t="b">
        <f t="shared" si="364"/>
        <v>0</v>
      </c>
      <c r="Q1234" s="12" t="b">
        <f t="shared" si="365"/>
        <v>0</v>
      </c>
      <c r="R1234" s="12" t="b">
        <f t="shared" si="366"/>
        <v>0</v>
      </c>
      <c r="S1234" s="12" t="b">
        <f t="shared" si="367"/>
        <v>0</v>
      </c>
      <c r="T1234" s="12" t="str">
        <f t="shared" si="368"/>
        <v>Southampton Lose</v>
      </c>
    </row>
    <row r="1235" spans="1:20">
      <c r="A1235" s="23" t="s">
        <v>579</v>
      </c>
      <c r="B1235" t="s">
        <v>167</v>
      </c>
      <c r="C1235" s="2" t="s">
        <v>36</v>
      </c>
      <c r="D1235" s="3">
        <v>44842.583333333336</v>
      </c>
      <c r="E1235" t="s">
        <v>61</v>
      </c>
      <c r="F1235" t="s">
        <v>25</v>
      </c>
      <c r="G1235" t="s">
        <v>461</v>
      </c>
      <c r="H1235" t="s">
        <v>462</v>
      </c>
      <c r="I1235">
        <v>5</v>
      </c>
      <c r="J1235" s="9">
        <v>1</v>
      </c>
      <c r="K1235">
        <f t="shared" si="360"/>
        <v>6</v>
      </c>
      <c r="L1235" t="str">
        <f t="shared" si="359"/>
        <v>Home Win</v>
      </c>
      <c r="M1235">
        <f t="shared" si="361"/>
        <v>1</v>
      </c>
      <c r="N1235">
        <f t="shared" si="362"/>
        <v>0</v>
      </c>
      <c r="O1235" s="12" t="str">
        <f t="shared" si="363"/>
        <v>Newcastle Win</v>
      </c>
      <c r="P1235" s="12" t="b">
        <f t="shared" si="364"/>
        <v>0</v>
      </c>
      <c r="Q1235" s="12" t="b">
        <f t="shared" si="365"/>
        <v>0</v>
      </c>
      <c r="R1235" s="12" t="b">
        <f t="shared" si="366"/>
        <v>0</v>
      </c>
      <c r="S1235" s="12" t="b">
        <f t="shared" si="367"/>
        <v>0</v>
      </c>
      <c r="T1235" s="12" t="str">
        <f t="shared" si="368"/>
        <v>Brentford Lose</v>
      </c>
    </row>
    <row r="1236" spans="1:20">
      <c r="A1236" s="23" t="s">
        <v>579</v>
      </c>
      <c r="B1236" t="s">
        <v>168</v>
      </c>
      <c r="C1236" s="2" t="s">
        <v>36</v>
      </c>
      <c r="D1236" s="3">
        <v>44842.6875</v>
      </c>
      <c r="E1236" t="s">
        <v>41</v>
      </c>
      <c r="F1236" t="s">
        <v>42</v>
      </c>
      <c r="G1236" t="s">
        <v>33</v>
      </c>
      <c r="H1236" t="s">
        <v>35</v>
      </c>
      <c r="I1236">
        <v>0</v>
      </c>
      <c r="J1236" s="9">
        <v>1</v>
      </c>
      <c r="K1236">
        <f t="shared" si="360"/>
        <v>1</v>
      </c>
      <c r="L1236" t="str">
        <f t="shared" si="359"/>
        <v>Away Win</v>
      </c>
      <c r="M1236">
        <f t="shared" si="361"/>
        <v>0</v>
      </c>
      <c r="N1236">
        <f t="shared" si="362"/>
        <v>1</v>
      </c>
      <c r="O1236" s="12" t="b">
        <f t="shared" si="363"/>
        <v>0</v>
      </c>
      <c r="P1236" s="12" t="str">
        <f t="shared" si="364"/>
        <v>Brighton Lose</v>
      </c>
      <c r="Q1236" s="12" t="b">
        <f t="shared" si="365"/>
        <v>0</v>
      </c>
      <c r="R1236" s="12" t="b">
        <f t="shared" si="366"/>
        <v>0</v>
      </c>
      <c r="S1236" s="12" t="str">
        <f t="shared" si="367"/>
        <v>Spurs Win</v>
      </c>
      <c r="T1236" s="12" t="b">
        <f t="shared" si="368"/>
        <v>0</v>
      </c>
    </row>
    <row r="1237" spans="1:20">
      <c r="A1237" s="23" t="s">
        <v>579</v>
      </c>
      <c r="B1237" t="s">
        <v>165</v>
      </c>
      <c r="C1237" s="2" t="s">
        <v>36</v>
      </c>
      <c r="D1237" s="3">
        <v>44843.541666666664</v>
      </c>
      <c r="E1237" t="s">
        <v>13</v>
      </c>
      <c r="F1237" t="s">
        <v>14</v>
      </c>
      <c r="G1237" t="s">
        <v>20</v>
      </c>
      <c r="H1237" t="s">
        <v>56</v>
      </c>
      <c r="I1237">
        <v>2</v>
      </c>
      <c r="J1237" s="9">
        <v>1</v>
      </c>
      <c r="K1237">
        <f t="shared" si="360"/>
        <v>3</v>
      </c>
      <c r="L1237" t="str">
        <f t="shared" si="359"/>
        <v>Home Win</v>
      </c>
      <c r="M1237">
        <f t="shared" si="361"/>
        <v>1</v>
      </c>
      <c r="N1237">
        <f t="shared" si="362"/>
        <v>0</v>
      </c>
      <c r="O1237" s="12" t="str">
        <f t="shared" si="363"/>
        <v>Crystal Palace Win</v>
      </c>
      <c r="P1237" s="12" t="b">
        <f t="shared" si="364"/>
        <v>0</v>
      </c>
      <c r="Q1237" s="12" t="b">
        <f t="shared" si="365"/>
        <v>0</v>
      </c>
      <c r="R1237" s="12" t="b">
        <f t="shared" si="366"/>
        <v>0</v>
      </c>
      <c r="S1237" s="12" t="b">
        <f t="shared" si="367"/>
        <v>0</v>
      </c>
      <c r="T1237" s="12" t="str">
        <f t="shared" si="368"/>
        <v>Leeds Lose</v>
      </c>
    </row>
    <row r="1238" spans="1:20">
      <c r="A1238" s="23" t="s">
        <v>579</v>
      </c>
      <c r="B1238" t="s">
        <v>171</v>
      </c>
      <c r="C1238" s="2" t="s">
        <v>36</v>
      </c>
      <c r="D1238" s="3">
        <v>44843.541666666664</v>
      </c>
      <c r="E1238" t="s">
        <v>23</v>
      </c>
      <c r="F1238" t="s">
        <v>24</v>
      </c>
      <c r="G1238" t="s">
        <v>9</v>
      </c>
      <c r="H1238" t="s">
        <v>91</v>
      </c>
      <c r="I1238">
        <v>3</v>
      </c>
      <c r="J1238" s="9">
        <v>1</v>
      </c>
      <c r="K1238">
        <f t="shared" si="360"/>
        <v>4</v>
      </c>
      <c r="L1238" t="str">
        <f t="shared" si="359"/>
        <v>Home Win</v>
      </c>
      <c r="M1238">
        <f t="shared" si="361"/>
        <v>1</v>
      </c>
      <c r="N1238">
        <f t="shared" si="362"/>
        <v>0</v>
      </c>
      <c r="O1238" s="12" t="str">
        <f t="shared" si="363"/>
        <v>West Ham Win</v>
      </c>
      <c r="P1238" s="12" t="b">
        <f t="shared" si="364"/>
        <v>0</v>
      </c>
      <c r="Q1238" s="12" t="b">
        <f t="shared" si="365"/>
        <v>0</v>
      </c>
      <c r="R1238" s="12" t="b">
        <f t="shared" si="366"/>
        <v>0</v>
      </c>
      <c r="S1238" s="12" t="b">
        <f t="shared" si="367"/>
        <v>0</v>
      </c>
      <c r="T1238" s="12" t="str">
        <f t="shared" si="368"/>
        <v>Fulham Lose</v>
      </c>
    </row>
    <row r="1239" spans="1:20">
      <c r="A1239" s="23" t="s">
        <v>579</v>
      </c>
      <c r="B1239" t="s">
        <v>162</v>
      </c>
      <c r="C1239" s="2" t="s">
        <v>36</v>
      </c>
      <c r="D1239" s="3">
        <v>44843.645833333336</v>
      </c>
      <c r="E1239" t="s">
        <v>55</v>
      </c>
      <c r="F1239" t="s">
        <v>10</v>
      </c>
      <c r="G1239" t="s">
        <v>19</v>
      </c>
      <c r="H1239" t="s">
        <v>267</v>
      </c>
      <c r="I1239">
        <v>3</v>
      </c>
      <c r="J1239" s="9">
        <v>2</v>
      </c>
      <c r="K1239">
        <f t="shared" si="360"/>
        <v>5</v>
      </c>
      <c r="L1239" t="str">
        <f t="shared" si="359"/>
        <v>Home Win</v>
      </c>
      <c r="M1239">
        <f t="shared" si="361"/>
        <v>1</v>
      </c>
      <c r="N1239">
        <f t="shared" si="362"/>
        <v>0</v>
      </c>
      <c r="O1239" s="12" t="str">
        <f t="shared" si="363"/>
        <v>Arsenal Win</v>
      </c>
      <c r="P1239" s="12" t="b">
        <f t="shared" si="364"/>
        <v>0</v>
      </c>
      <c r="Q1239" s="12" t="b">
        <f t="shared" si="365"/>
        <v>0</v>
      </c>
      <c r="R1239" s="12" t="b">
        <f t="shared" si="366"/>
        <v>0</v>
      </c>
      <c r="S1239" s="12" t="b">
        <f t="shared" si="367"/>
        <v>0</v>
      </c>
      <c r="T1239" s="12" t="str">
        <f t="shared" si="368"/>
        <v>Liverpool Lose</v>
      </c>
    </row>
    <row r="1240" spans="1:20">
      <c r="A1240" s="23" t="s">
        <v>579</v>
      </c>
      <c r="B1240" t="s">
        <v>170</v>
      </c>
      <c r="C1240" s="2" t="s">
        <v>36</v>
      </c>
      <c r="D1240" s="3">
        <v>44843.75</v>
      </c>
      <c r="E1240" t="s">
        <v>47</v>
      </c>
      <c r="F1240" t="s">
        <v>34</v>
      </c>
      <c r="G1240" t="s">
        <v>53</v>
      </c>
      <c r="H1240" t="s">
        <v>77</v>
      </c>
      <c r="I1240">
        <v>1</v>
      </c>
      <c r="J1240" s="9">
        <v>2</v>
      </c>
      <c r="K1240">
        <f t="shared" si="360"/>
        <v>3</v>
      </c>
      <c r="L1240" t="str">
        <f t="shared" si="359"/>
        <v>Away Win</v>
      </c>
      <c r="M1240">
        <f t="shared" si="361"/>
        <v>0</v>
      </c>
      <c r="N1240">
        <f t="shared" si="362"/>
        <v>1</v>
      </c>
      <c r="O1240" s="12" t="b">
        <f t="shared" si="363"/>
        <v>0</v>
      </c>
      <c r="P1240" s="12" t="str">
        <f t="shared" si="364"/>
        <v>Everton Lose</v>
      </c>
      <c r="Q1240" s="12" t="b">
        <f t="shared" si="365"/>
        <v>0</v>
      </c>
      <c r="R1240" s="12" t="b">
        <f t="shared" si="366"/>
        <v>0</v>
      </c>
      <c r="S1240" s="12" t="str">
        <f t="shared" si="367"/>
        <v>Man Utd Win</v>
      </c>
      <c r="T1240" s="12" t="b">
        <f t="shared" si="368"/>
        <v>0</v>
      </c>
    </row>
    <row r="1241" spans="1:20">
      <c r="A1241" s="23" t="s">
        <v>579</v>
      </c>
      <c r="B1241" t="s">
        <v>166</v>
      </c>
      <c r="C1241" s="2" t="s">
        <v>36</v>
      </c>
      <c r="D1241" s="3">
        <v>44844.791666666664</v>
      </c>
      <c r="E1241" t="s">
        <v>474</v>
      </c>
      <c r="F1241" t="s">
        <v>473</v>
      </c>
      <c r="G1241" t="s">
        <v>70</v>
      </c>
      <c r="H1241" t="s">
        <v>84</v>
      </c>
      <c r="I1241">
        <v>1</v>
      </c>
      <c r="J1241" s="9">
        <v>1</v>
      </c>
      <c r="K1241">
        <f t="shared" si="360"/>
        <v>2</v>
      </c>
      <c r="L1241" t="str">
        <f t="shared" si="359"/>
        <v>Draw</v>
      </c>
      <c r="M1241">
        <f t="shared" si="361"/>
        <v>0</v>
      </c>
      <c r="N1241">
        <f t="shared" si="362"/>
        <v>0</v>
      </c>
      <c r="O1241" s="12" t="b">
        <f t="shared" si="363"/>
        <v>0</v>
      </c>
      <c r="P1241" s="12" t="b">
        <f t="shared" si="364"/>
        <v>0</v>
      </c>
      <c r="Q1241" s="12" t="str">
        <f t="shared" si="365"/>
        <v>Nottingham Forest Draw</v>
      </c>
      <c r="R1241" s="12" t="str">
        <f t="shared" si="366"/>
        <v>Aston Villa Draw</v>
      </c>
      <c r="S1241" s="12" t="b">
        <f t="shared" si="367"/>
        <v>0</v>
      </c>
      <c r="T1241" s="12" t="b">
        <f t="shared" si="368"/>
        <v>0</v>
      </c>
    </row>
    <row r="1242" spans="1:20">
      <c r="A1242" s="23" t="s">
        <v>579</v>
      </c>
      <c r="B1242" t="s">
        <v>181</v>
      </c>
      <c r="C1242" s="2" t="s">
        <v>54</v>
      </c>
      <c r="D1242" s="3">
        <v>44848.791666666664</v>
      </c>
      <c r="E1242" t="s">
        <v>460</v>
      </c>
      <c r="F1242" t="s">
        <v>461</v>
      </c>
      <c r="G1242" t="s">
        <v>42</v>
      </c>
      <c r="H1242" t="s">
        <v>98</v>
      </c>
      <c r="I1242">
        <v>2</v>
      </c>
      <c r="J1242" s="9">
        <v>0</v>
      </c>
      <c r="K1242">
        <f t="shared" si="360"/>
        <v>2</v>
      </c>
      <c r="L1242" t="str">
        <f t="shared" si="359"/>
        <v>Home Win</v>
      </c>
      <c r="M1242">
        <f t="shared" si="361"/>
        <v>1</v>
      </c>
      <c r="N1242">
        <f t="shared" si="362"/>
        <v>0</v>
      </c>
      <c r="O1242" s="12" t="str">
        <f t="shared" si="363"/>
        <v>Brentford Win</v>
      </c>
      <c r="P1242" s="12" t="b">
        <f t="shared" si="364"/>
        <v>0</v>
      </c>
      <c r="Q1242" s="12" t="b">
        <f t="shared" si="365"/>
        <v>0</v>
      </c>
      <c r="R1242" s="12" t="b">
        <f t="shared" si="366"/>
        <v>0</v>
      </c>
      <c r="S1242" s="12" t="b">
        <f t="shared" si="367"/>
        <v>0</v>
      </c>
      <c r="T1242" s="12" t="str">
        <f t="shared" si="368"/>
        <v>Brighton Lose</v>
      </c>
    </row>
    <row r="1243" spans="1:20">
      <c r="A1243" s="23" t="s">
        <v>579</v>
      </c>
      <c r="B1243" t="s">
        <v>180</v>
      </c>
      <c r="C1243" s="2" t="s">
        <v>54</v>
      </c>
      <c r="D1243" s="3">
        <v>44849.479166666664</v>
      </c>
      <c r="E1243" t="s">
        <v>65</v>
      </c>
      <c r="F1243" t="s">
        <v>30</v>
      </c>
      <c r="G1243" t="s">
        <v>14</v>
      </c>
      <c r="H1243" t="s">
        <v>116</v>
      </c>
      <c r="I1243">
        <v>0</v>
      </c>
      <c r="J1243" s="9">
        <v>0</v>
      </c>
      <c r="K1243">
        <f t="shared" si="360"/>
        <v>0</v>
      </c>
      <c r="L1243" t="str">
        <f t="shared" si="359"/>
        <v>Draw</v>
      </c>
      <c r="M1243">
        <f t="shared" si="361"/>
        <v>0</v>
      </c>
      <c r="N1243">
        <f t="shared" si="362"/>
        <v>0</v>
      </c>
      <c r="O1243" s="12" t="b">
        <f t="shared" si="363"/>
        <v>0</v>
      </c>
      <c r="P1243" s="12" t="b">
        <f t="shared" si="364"/>
        <v>0</v>
      </c>
      <c r="Q1243" s="12" t="str">
        <f t="shared" si="365"/>
        <v>Leicester Draw</v>
      </c>
      <c r="R1243" s="12" t="str">
        <f t="shared" si="366"/>
        <v>Crystal Palace Draw</v>
      </c>
      <c r="S1243" s="12" t="b">
        <f t="shared" si="367"/>
        <v>0</v>
      </c>
      <c r="T1243" s="12" t="b">
        <f t="shared" si="368"/>
        <v>0</v>
      </c>
    </row>
    <row r="1244" spans="1:20">
      <c r="A1244" s="23" t="s">
        <v>579</v>
      </c>
      <c r="B1244" t="s">
        <v>172</v>
      </c>
      <c r="C1244" s="2" t="s">
        <v>54</v>
      </c>
      <c r="D1244" s="3">
        <v>44849.583333333336</v>
      </c>
      <c r="E1244" t="s">
        <v>8</v>
      </c>
      <c r="F1244" t="s">
        <v>9</v>
      </c>
      <c r="G1244" t="s">
        <v>472</v>
      </c>
      <c r="H1244" t="s">
        <v>106</v>
      </c>
      <c r="I1244">
        <v>2</v>
      </c>
      <c r="J1244" s="9">
        <v>2</v>
      </c>
      <c r="K1244">
        <f t="shared" si="360"/>
        <v>4</v>
      </c>
      <c r="L1244" t="str">
        <f t="shared" si="359"/>
        <v>Draw</v>
      </c>
      <c r="M1244">
        <f t="shared" si="361"/>
        <v>0</v>
      </c>
      <c r="N1244">
        <f t="shared" si="362"/>
        <v>0</v>
      </c>
      <c r="O1244" s="12" t="b">
        <f t="shared" si="363"/>
        <v>0</v>
      </c>
      <c r="P1244" s="12" t="b">
        <f t="shared" si="364"/>
        <v>0</v>
      </c>
      <c r="Q1244" s="12" t="str">
        <f t="shared" si="365"/>
        <v>Fulham Draw</v>
      </c>
      <c r="R1244" s="12" t="str">
        <f t="shared" si="366"/>
        <v>Bournemouth Draw</v>
      </c>
      <c r="S1244" s="12" t="b">
        <f t="shared" si="367"/>
        <v>0</v>
      </c>
      <c r="T1244" s="12" t="b">
        <f t="shared" si="368"/>
        <v>0</v>
      </c>
    </row>
    <row r="1245" spans="1:20">
      <c r="A1245" s="23" t="s">
        <v>579</v>
      </c>
      <c r="B1245" t="s">
        <v>174</v>
      </c>
      <c r="C1245" s="2" t="s">
        <v>54</v>
      </c>
      <c r="D1245" s="3">
        <v>44849.583333333336</v>
      </c>
      <c r="E1245" t="s">
        <v>72</v>
      </c>
      <c r="F1245" t="s">
        <v>39</v>
      </c>
      <c r="G1245" t="s">
        <v>473</v>
      </c>
      <c r="H1245" t="s">
        <v>16</v>
      </c>
      <c r="I1245">
        <v>1</v>
      </c>
      <c r="J1245" s="9">
        <v>0</v>
      </c>
      <c r="K1245">
        <f t="shared" si="360"/>
        <v>1</v>
      </c>
      <c r="L1245" t="str">
        <f t="shared" si="359"/>
        <v>Home Win</v>
      </c>
      <c r="M1245">
        <f t="shared" si="361"/>
        <v>1</v>
      </c>
      <c r="N1245">
        <f t="shared" si="362"/>
        <v>0</v>
      </c>
      <c r="O1245" s="12" t="str">
        <f t="shared" si="363"/>
        <v>Wolves Win</v>
      </c>
      <c r="P1245" s="12" t="b">
        <f t="shared" si="364"/>
        <v>0</v>
      </c>
      <c r="Q1245" s="12" t="b">
        <f t="shared" si="365"/>
        <v>0</v>
      </c>
      <c r="R1245" s="12" t="b">
        <f t="shared" si="366"/>
        <v>0</v>
      </c>
      <c r="S1245" s="12" t="b">
        <f t="shared" si="367"/>
        <v>0</v>
      </c>
      <c r="T1245" s="12" t="str">
        <f t="shared" si="368"/>
        <v>Nottingham Forest Lose</v>
      </c>
    </row>
    <row r="1246" spans="1:20">
      <c r="A1246" s="23" t="s">
        <v>579</v>
      </c>
      <c r="B1246" t="s">
        <v>176</v>
      </c>
      <c r="C1246" s="2" t="s">
        <v>54</v>
      </c>
      <c r="D1246" s="3">
        <v>44849.6875</v>
      </c>
      <c r="E1246" t="s">
        <v>32</v>
      </c>
      <c r="F1246" t="s">
        <v>33</v>
      </c>
      <c r="G1246" t="s">
        <v>34</v>
      </c>
      <c r="H1246" t="s">
        <v>98</v>
      </c>
      <c r="I1246">
        <v>2</v>
      </c>
      <c r="J1246" s="9">
        <v>0</v>
      </c>
      <c r="K1246">
        <f t="shared" si="360"/>
        <v>2</v>
      </c>
      <c r="L1246" t="str">
        <f t="shared" si="359"/>
        <v>Home Win</v>
      </c>
      <c r="M1246">
        <f t="shared" si="361"/>
        <v>1</v>
      </c>
      <c r="N1246">
        <f t="shared" si="362"/>
        <v>0</v>
      </c>
      <c r="O1246" s="12" t="str">
        <f t="shared" si="363"/>
        <v>Spurs Win</v>
      </c>
      <c r="P1246" s="12" t="b">
        <f t="shared" si="364"/>
        <v>0</v>
      </c>
      <c r="Q1246" s="12" t="b">
        <f t="shared" si="365"/>
        <v>0</v>
      </c>
      <c r="R1246" s="12" t="b">
        <f t="shared" si="366"/>
        <v>0</v>
      </c>
      <c r="S1246" s="12" t="b">
        <f t="shared" si="367"/>
        <v>0</v>
      </c>
      <c r="T1246" s="12" t="str">
        <f t="shared" si="368"/>
        <v>Everton Lose</v>
      </c>
    </row>
    <row r="1247" spans="1:20">
      <c r="A1247" s="23" t="s">
        <v>579</v>
      </c>
      <c r="B1247" t="s">
        <v>261</v>
      </c>
      <c r="C1247" s="2" t="s">
        <v>54</v>
      </c>
      <c r="D1247" s="3">
        <v>44850.541666666664</v>
      </c>
      <c r="E1247" t="s">
        <v>69</v>
      </c>
      <c r="F1247" t="s">
        <v>70</v>
      </c>
      <c r="G1247" t="s">
        <v>43</v>
      </c>
      <c r="H1247" t="s">
        <v>26</v>
      </c>
      <c r="I1247">
        <v>0</v>
      </c>
      <c r="J1247" s="9">
        <v>2</v>
      </c>
      <c r="K1247">
        <f t="shared" si="360"/>
        <v>2</v>
      </c>
      <c r="L1247" t="str">
        <f t="shared" si="359"/>
        <v>Away Win</v>
      </c>
      <c r="M1247">
        <f t="shared" si="361"/>
        <v>0</v>
      </c>
      <c r="N1247">
        <f t="shared" si="362"/>
        <v>1</v>
      </c>
      <c r="O1247" s="12" t="b">
        <f t="shared" si="363"/>
        <v>0</v>
      </c>
      <c r="P1247" s="12" t="str">
        <f t="shared" si="364"/>
        <v>Aston Villa Lose</v>
      </c>
      <c r="Q1247" s="12" t="b">
        <f t="shared" si="365"/>
        <v>0</v>
      </c>
      <c r="R1247" s="12" t="b">
        <f t="shared" si="366"/>
        <v>0</v>
      </c>
      <c r="S1247" s="12" t="str">
        <f t="shared" si="367"/>
        <v>Chelsea Win</v>
      </c>
      <c r="T1247" s="12" t="b">
        <f t="shared" si="368"/>
        <v>0</v>
      </c>
    </row>
    <row r="1248" spans="1:20">
      <c r="A1248" s="23" t="s">
        <v>579</v>
      </c>
      <c r="B1248" t="s">
        <v>175</v>
      </c>
      <c r="C1248" s="2" t="s">
        <v>54</v>
      </c>
      <c r="D1248" s="3">
        <v>44850.541666666664</v>
      </c>
      <c r="E1248" t="s">
        <v>50</v>
      </c>
      <c r="F1248" t="s">
        <v>20</v>
      </c>
      <c r="G1248" t="s">
        <v>10</v>
      </c>
      <c r="H1248" t="s">
        <v>35</v>
      </c>
      <c r="I1248">
        <v>0</v>
      </c>
      <c r="J1248" s="9">
        <v>1</v>
      </c>
      <c r="K1248">
        <f t="shared" si="360"/>
        <v>1</v>
      </c>
      <c r="L1248" t="str">
        <f t="shared" si="359"/>
        <v>Away Win</v>
      </c>
      <c r="M1248">
        <f t="shared" si="361"/>
        <v>0</v>
      </c>
      <c r="N1248">
        <f t="shared" si="362"/>
        <v>1</v>
      </c>
      <c r="O1248" s="12" t="b">
        <f t="shared" si="363"/>
        <v>0</v>
      </c>
      <c r="P1248" s="12" t="str">
        <f t="shared" si="364"/>
        <v>Leeds Lose</v>
      </c>
      <c r="Q1248" s="12" t="b">
        <f t="shared" si="365"/>
        <v>0</v>
      </c>
      <c r="R1248" s="12" t="b">
        <f t="shared" si="366"/>
        <v>0</v>
      </c>
      <c r="S1248" s="12" t="str">
        <f t="shared" si="367"/>
        <v>Arsenal Win</v>
      </c>
      <c r="T1248" s="12" t="b">
        <f t="shared" si="368"/>
        <v>0</v>
      </c>
    </row>
    <row r="1249" spans="1:20">
      <c r="A1249" s="23" t="s">
        <v>579</v>
      </c>
      <c r="B1249" t="s">
        <v>178</v>
      </c>
      <c r="C1249" s="2" t="s">
        <v>54</v>
      </c>
      <c r="D1249" s="3">
        <v>44850.541666666664</v>
      </c>
      <c r="E1249" t="s">
        <v>52</v>
      </c>
      <c r="F1249" t="s">
        <v>53</v>
      </c>
      <c r="G1249" t="s">
        <v>25</v>
      </c>
      <c r="H1249" t="s">
        <v>116</v>
      </c>
      <c r="I1249">
        <v>0</v>
      </c>
      <c r="J1249" s="9">
        <v>0</v>
      </c>
      <c r="K1249">
        <f t="shared" si="360"/>
        <v>0</v>
      </c>
      <c r="L1249" t="str">
        <f t="shared" si="359"/>
        <v>Draw</v>
      </c>
      <c r="M1249">
        <f t="shared" si="361"/>
        <v>0</v>
      </c>
      <c r="N1249">
        <f t="shared" si="362"/>
        <v>0</v>
      </c>
      <c r="O1249" s="12" t="b">
        <f t="shared" si="363"/>
        <v>0</v>
      </c>
      <c r="P1249" s="12" t="b">
        <f t="shared" si="364"/>
        <v>0</v>
      </c>
      <c r="Q1249" s="12" t="str">
        <f t="shared" si="365"/>
        <v>Man Utd Draw</v>
      </c>
      <c r="R1249" s="12" t="str">
        <f t="shared" si="366"/>
        <v>Newcastle Draw</v>
      </c>
      <c r="S1249" s="12" t="b">
        <f t="shared" si="367"/>
        <v>0</v>
      </c>
      <c r="T1249" s="12" t="b">
        <f t="shared" si="368"/>
        <v>0</v>
      </c>
    </row>
    <row r="1250" spans="1:20">
      <c r="A1250" s="23" t="s">
        <v>579</v>
      </c>
      <c r="B1250" t="s">
        <v>179</v>
      </c>
      <c r="C1250" s="2" t="s">
        <v>54</v>
      </c>
      <c r="D1250" s="3">
        <v>44850.541666666664</v>
      </c>
      <c r="E1250" t="s">
        <v>58</v>
      </c>
      <c r="F1250" t="s">
        <v>15</v>
      </c>
      <c r="G1250" t="s">
        <v>24</v>
      </c>
      <c r="H1250" t="s">
        <v>84</v>
      </c>
      <c r="I1250">
        <v>1</v>
      </c>
      <c r="J1250" s="9">
        <v>1</v>
      </c>
      <c r="K1250">
        <f t="shared" si="360"/>
        <v>2</v>
      </c>
      <c r="L1250" t="str">
        <f t="shared" si="359"/>
        <v>Draw</v>
      </c>
      <c r="M1250">
        <f t="shared" si="361"/>
        <v>0</v>
      </c>
      <c r="N1250">
        <f t="shared" si="362"/>
        <v>0</v>
      </c>
      <c r="O1250" s="12" t="b">
        <f t="shared" si="363"/>
        <v>0</v>
      </c>
      <c r="P1250" s="12" t="b">
        <f t="shared" si="364"/>
        <v>0</v>
      </c>
      <c r="Q1250" s="12" t="str">
        <f t="shared" si="365"/>
        <v>Southampton Draw</v>
      </c>
      <c r="R1250" s="12" t="str">
        <f t="shared" si="366"/>
        <v>West Ham Draw</v>
      </c>
      <c r="S1250" s="12" t="b">
        <f t="shared" si="367"/>
        <v>0</v>
      </c>
      <c r="T1250" s="12" t="b">
        <f t="shared" si="368"/>
        <v>0</v>
      </c>
    </row>
    <row r="1251" spans="1:20">
      <c r="A1251" s="23" t="s">
        <v>579</v>
      </c>
      <c r="B1251" t="s">
        <v>173</v>
      </c>
      <c r="C1251" s="2" t="s">
        <v>54</v>
      </c>
      <c r="D1251" s="3">
        <v>44850.645833333336</v>
      </c>
      <c r="E1251" t="s">
        <v>18</v>
      </c>
      <c r="F1251" t="s">
        <v>19</v>
      </c>
      <c r="G1251" t="s">
        <v>73</v>
      </c>
      <c r="H1251" t="s">
        <v>16</v>
      </c>
      <c r="I1251">
        <v>1</v>
      </c>
      <c r="J1251" s="9">
        <v>0</v>
      </c>
      <c r="K1251">
        <f t="shared" si="360"/>
        <v>1</v>
      </c>
      <c r="L1251" t="str">
        <f t="shared" si="359"/>
        <v>Home Win</v>
      </c>
      <c r="M1251">
        <f t="shared" si="361"/>
        <v>1</v>
      </c>
      <c r="N1251">
        <f t="shared" si="362"/>
        <v>0</v>
      </c>
      <c r="O1251" s="12" t="str">
        <f t="shared" si="363"/>
        <v>Liverpool Win</v>
      </c>
      <c r="P1251" s="12" t="b">
        <f t="shared" si="364"/>
        <v>0</v>
      </c>
      <c r="Q1251" s="12" t="b">
        <f t="shared" si="365"/>
        <v>0</v>
      </c>
      <c r="R1251" s="12" t="b">
        <f t="shared" si="366"/>
        <v>0</v>
      </c>
      <c r="S1251" s="12" t="b">
        <f t="shared" si="367"/>
        <v>0</v>
      </c>
      <c r="T1251" s="12" t="str">
        <f t="shared" si="368"/>
        <v>Man City Lose</v>
      </c>
    </row>
    <row r="1252" spans="1:20">
      <c r="A1252" s="23" t="s">
        <v>579</v>
      </c>
      <c r="B1252" t="s">
        <v>189</v>
      </c>
      <c r="C1252" s="2" t="s">
        <v>68</v>
      </c>
      <c r="D1252" s="3">
        <v>44852.770833333336</v>
      </c>
      <c r="E1252" t="s">
        <v>41</v>
      </c>
      <c r="F1252" t="s">
        <v>42</v>
      </c>
      <c r="G1252" t="s">
        <v>473</v>
      </c>
      <c r="H1252" t="s">
        <v>116</v>
      </c>
      <c r="I1252">
        <v>0</v>
      </c>
      <c r="J1252" s="9">
        <v>0</v>
      </c>
      <c r="K1252">
        <f t="shared" si="360"/>
        <v>0</v>
      </c>
      <c r="L1252" t="str">
        <f t="shared" si="359"/>
        <v>Draw</v>
      </c>
      <c r="M1252">
        <f t="shared" si="361"/>
        <v>0</v>
      </c>
      <c r="N1252">
        <f t="shared" si="362"/>
        <v>0</v>
      </c>
      <c r="O1252" s="12" t="b">
        <f t="shared" si="363"/>
        <v>0</v>
      </c>
      <c r="P1252" s="12" t="b">
        <f t="shared" si="364"/>
        <v>0</v>
      </c>
      <c r="Q1252" s="12" t="str">
        <f t="shared" si="365"/>
        <v>Brighton Draw</v>
      </c>
      <c r="R1252" s="12" t="str">
        <f t="shared" si="366"/>
        <v>Nottingham Forest Draw</v>
      </c>
      <c r="S1252" s="12" t="b">
        <f t="shared" si="367"/>
        <v>0</v>
      </c>
      <c r="T1252" s="12" t="b">
        <f t="shared" si="368"/>
        <v>0</v>
      </c>
    </row>
    <row r="1253" spans="1:20">
      <c r="A1253" s="23" t="s">
        <v>579</v>
      </c>
      <c r="B1253" t="s">
        <v>185</v>
      </c>
      <c r="C1253" s="2" t="s">
        <v>68</v>
      </c>
      <c r="D1253" s="3">
        <v>44852.802083333336</v>
      </c>
      <c r="E1253" t="s">
        <v>13</v>
      </c>
      <c r="F1253" t="s">
        <v>14</v>
      </c>
      <c r="G1253" t="s">
        <v>39</v>
      </c>
      <c r="H1253" t="s">
        <v>56</v>
      </c>
      <c r="I1253">
        <v>2</v>
      </c>
      <c r="J1253" s="9">
        <v>1</v>
      </c>
      <c r="K1253">
        <f t="shared" si="360"/>
        <v>3</v>
      </c>
      <c r="L1253" t="str">
        <f t="shared" si="359"/>
        <v>Home Win</v>
      </c>
      <c r="M1253">
        <f t="shared" si="361"/>
        <v>1</v>
      </c>
      <c r="N1253">
        <f t="shared" si="362"/>
        <v>0</v>
      </c>
      <c r="O1253" s="12" t="str">
        <f t="shared" si="363"/>
        <v>Crystal Palace Win</v>
      </c>
      <c r="P1253" s="12" t="b">
        <f t="shared" si="364"/>
        <v>0</v>
      </c>
      <c r="Q1253" s="12" t="b">
        <f t="shared" si="365"/>
        <v>0</v>
      </c>
      <c r="R1253" s="12" t="b">
        <f t="shared" si="366"/>
        <v>0</v>
      </c>
      <c r="S1253" s="12" t="b">
        <f t="shared" si="367"/>
        <v>0</v>
      </c>
      <c r="T1253" s="12" t="str">
        <f t="shared" si="368"/>
        <v>Wolves Lose</v>
      </c>
    </row>
    <row r="1254" spans="1:20">
      <c r="A1254" s="23" t="s">
        <v>579</v>
      </c>
      <c r="B1254" t="s">
        <v>190</v>
      </c>
      <c r="C1254" s="2" t="s">
        <v>68</v>
      </c>
      <c r="D1254" s="3">
        <v>44853.770833333336</v>
      </c>
      <c r="E1254" t="s">
        <v>471</v>
      </c>
      <c r="F1254" t="s">
        <v>472</v>
      </c>
      <c r="G1254" t="s">
        <v>15</v>
      </c>
      <c r="H1254" t="s">
        <v>35</v>
      </c>
      <c r="I1254">
        <v>0</v>
      </c>
      <c r="J1254" s="9">
        <v>1</v>
      </c>
      <c r="K1254">
        <f t="shared" si="360"/>
        <v>1</v>
      </c>
      <c r="L1254" t="str">
        <f t="shared" si="359"/>
        <v>Away Win</v>
      </c>
      <c r="M1254">
        <f t="shared" si="361"/>
        <v>0</v>
      </c>
      <c r="N1254">
        <f t="shared" si="362"/>
        <v>1</v>
      </c>
      <c r="O1254" s="12" t="b">
        <f t="shared" si="363"/>
        <v>0</v>
      </c>
      <c r="P1254" s="12" t="str">
        <f t="shared" si="364"/>
        <v>Bournemouth Lose</v>
      </c>
      <c r="Q1254" s="12" t="b">
        <f t="shared" si="365"/>
        <v>0</v>
      </c>
      <c r="R1254" s="12" t="b">
        <f t="shared" si="366"/>
        <v>0</v>
      </c>
      <c r="S1254" s="12" t="str">
        <f t="shared" si="367"/>
        <v>Southampton Win</v>
      </c>
      <c r="T1254" s="12" t="b">
        <f t="shared" si="368"/>
        <v>0</v>
      </c>
    </row>
    <row r="1255" spans="1:20">
      <c r="A1255" s="23" t="s">
        <v>579</v>
      </c>
      <c r="B1255" t="s">
        <v>186</v>
      </c>
      <c r="C1255" s="2" t="s">
        <v>68</v>
      </c>
      <c r="D1255" s="3">
        <v>44853.770833333336</v>
      </c>
      <c r="E1255" t="s">
        <v>460</v>
      </c>
      <c r="F1255" t="s">
        <v>461</v>
      </c>
      <c r="G1255" t="s">
        <v>43</v>
      </c>
      <c r="H1255" t="s">
        <v>116</v>
      </c>
      <c r="I1255">
        <v>0</v>
      </c>
      <c r="J1255" s="9">
        <v>0</v>
      </c>
      <c r="K1255">
        <f t="shared" si="360"/>
        <v>0</v>
      </c>
      <c r="L1255" t="str">
        <f t="shared" si="359"/>
        <v>Draw</v>
      </c>
      <c r="M1255">
        <f t="shared" si="361"/>
        <v>0</v>
      </c>
      <c r="N1255">
        <f t="shared" si="362"/>
        <v>0</v>
      </c>
      <c r="O1255" s="12" t="b">
        <f t="shared" si="363"/>
        <v>0</v>
      </c>
      <c r="P1255" s="12" t="b">
        <f t="shared" si="364"/>
        <v>0</v>
      </c>
      <c r="Q1255" s="12" t="str">
        <f t="shared" si="365"/>
        <v>Brentford Draw</v>
      </c>
      <c r="R1255" s="12" t="str">
        <f t="shared" si="366"/>
        <v>Chelsea Draw</v>
      </c>
      <c r="S1255" s="12" t="b">
        <f t="shared" si="367"/>
        <v>0</v>
      </c>
      <c r="T1255" s="12" t="b">
        <f t="shared" si="368"/>
        <v>0</v>
      </c>
    </row>
    <row r="1256" spans="1:20">
      <c r="A1256" s="23" t="s">
        <v>579</v>
      </c>
      <c r="B1256" t="s">
        <v>184</v>
      </c>
      <c r="C1256" s="2" t="s">
        <v>68</v>
      </c>
      <c r="D1256" s="3">
        <v>44853.770833333336</v>
      </c>
      <c r="E1256" t="s">
        <v>61</v>
      </c>
      <c r="F1256" t="s">
        <v>25</v>
      </c>
      <c r="G1256" t="s">
        <v>34</v>
      </c>
      <c r="H1256" t="s">
        <v>16</v>
      </c>
      <c r="I1256">
        <v>1</v>
      </c>
      <c r="J1256" s="9">
        <v>0</v>
      </c>
      <c r="K1256">
        <f t="shared" si="360"/>
        <v>1</v>
      </c>
      <c r="L1256" t="str">
        <f t="shared" si="359"/>
        <v>Home Win</v>
      </c>
      <c r="M1256">
        <f t="shared" si="361"/>
        <v>1</v>
      </c>
      <c r="N1256">
        <f t="shared" si="362"/>
        <v>0</v>
      </c>
      <c r="O1256" s="12" t="str">
        <f t="shared" si="363"/>
        <v>Newcastle Win</v>
      </c>
      <c r="P1256" s="12" t="b">
        <f t="shared" si="364"/>
        <v>0</v>
      </c>
      <c r="Q1256" s="12" t="b">
        <f t="shared" si="365"/>
        <v>0</v>
      </c>
      <c r="R1256" s="12" t="b">
        <f t="shared" si="366"/>
        <v>0</v>
      </c>
      <c r="S1256" s="12" t="b">
        <f t="shared" si="367"/>
        <v>0</v>
      </c>
      <c r="T1256" s="12" t="str">
        <f t="shared" si="368"/>
        <v>Everton Lose</v>
      </c>
    </row>
    <row r="1257" spans="1:20">
      <c r="A1257" s="23" t="s">
        <v>579</v>
      </c>
      <c r="B1257" t="s">
        <v>187</v>
      </c>
      <c r="C1257" s="2" t="s">
        <v>68</v>
      </c>
      <c r="D1257" s="3">
        <v>44853.770833333336</v>
      </c>
      <c r="E1257" t="s">
        <v>18</v>
      </c>
      <c r="F1257" t="s">
        <v>19</v>
      </c>
      <c r="G1257" t="s">
        <v>24</v>
      </c>
      <c r="H1257" t="s">
        <v>16</v>
      </c>
      <c r="I1257">
        <v>1</v>
      </c>
      <c r="J1257" s="9">
        <v>0</v>
      </c>
      <c r="K1257">
        <f t="shared" si="360"/>
        <v>1</v>
      </c>
      <c r="L1257" t="str">
        <f t="shared" si="359"/>
        <v>Home Win</v>
      </c>
      <c r="M1257">
        <f t="shared" si="361"/>
        <v>1</v>
      </c>
      <c r="N1257">
        <f t="shared" si="362"/>
        <v>0</v>
      </c>
      <c r="O1257" s="12" t="str">
        <f t="shared" si="363"/>
        <v>Liverpool Win</v>
      </c>
      <c r="P1257" s="12" t="b">
        <f t="shared" si="364"/>
        <v>0</v>
      </c>
      <c r="Q1257" s="12" t="b">
        <f t="shared" si="365"/>
        <v>0</v>
      </c>
      <c r="R1257" s="12" t="b">
        <f t="shared" si="366"/>
        <v>0</v>
      </c>
      <c r="S1257" s="12" t="b">
        <f t="shared" si="367"/>
        <v>0</v>
      </c>
      <c r="T1257" s="12" t="str">
        <f t="shared" si="368"/>
        <v>West Ham Lose</v>
      </c>
    </row>
    <row r="1258" spans="1:20">
      <c r="A1258" s="23" t="s">
        <v>579</v>
      </c>
      <c r="B1258" t="s">
        <v>183</v>
      </c>
      <c r="C1258" s="2" t="s">
        <v>68</v>
      </c>
      <c r="D1258" s="3">
        <v>44853.802083333336</v>
      </c>
      <c r="E1258" t="s">
        <v>52</v>
      </c>
      <c r="F1258" t="s">
        <v>53</v>
      </c>
      <c r="G1258" t="s">
        <v>33</v>
      </c>
      <c r="H1258" t="s">
        <v>98</v>
      </c>
      <c r="I1258">
        <v>2</v>
      </c>
      <c r="J1258" s="9">
        <v>0</v>
      </c>
      <c r="K1258">
        <f t="shared" si="360"/>
        <v>2</v>
      </c>
      <c r="L1258" t="str">
        <f t="shared" si="359"/>
        <v>Home Win</v>
      </c>
      <c r="M1258">
        <f t="shared" si="361"/>
        <v>1</v>
      </c>
      <c r="N1258">
        <f t="shared" si="362"/>
        <v>0</v>
      </c>
      <c r="O1258" s="12" t="str">
        <f t="shared" si="363"/>
        <v>Man Utd Win</v>
      </c>
      <c r="P1258" s="12" t="b">
        <f t="shared" si="364"/>
        <v>0</v>
      </c>
      <c r="Q1258" s="12" t="b">
        <f t="shared" si="365"/>
        <v>0</v>
      </c>
      <c r="R1258" s="12" t="b">
        <f t="shared" si="366"/>
        <v>0</v>
      </c>
      <c r="S1258" s="12" t="b">
        <f t="shared" si="367"/>
        <v>0</v>
      </c>
      <c r="T1258" s="12" t="str">
        <f t="shared" si="368"/>
        <v>Spurs Lose</v>
      </c>
    </row>
    <row r="1259" spans="1:20">
      <c r="A1259" s="23" t="s">
        <v>579</v>
      </c>
      <c r="B1259" t="s">
        <v>182</v>
      </c>
      <c r="C1259" s="2" t="s">
        <v>68</v>
      </c>
      <c r="D1259" s="3">
        <v>44854.770833333336</v>
      </c>
      <c r="E1259" t="s">
        <v>8</v>
      </c>
      <c r="F1259" t="s">
        <v>9</v>
      </c>
      <c r="G1259" t="s">
        <v>70</v>
      </c>
      <c r="H1259" t="s">
        <v>158</v>
      </c>
      <c r="I1259">
        <v>3</v>
      </c>
      <c r="J1259" s="9">
        <v>0</v>
      </c>
      <c r="K1259">
        <f t="shared" si="360"/>
        <v>3</v>
      </c>
      <c r="L1259" t="str">
        <f t="shared" si="359"/>
        <v>Home Win</v>
      </c>
      <c r="M1259">
        <f t="shared" si="361"/>
        <v>1</v>
      </c>
      <c r="N1259">
        <f t="shared" si="362"/>
        <v>0</v>
      </c>
      <c r="O1259" s="12" t="str">
        <f t="shared" si="363"/>
        <v>Fulham Win</v>
      </c>
      <c r="P1259" s="12" t="b">
        <f t="shared" si="364"/>
        <v>0</v>
      </c>
      <c r="Q1259" s="12" t="b">
        <f t="shared" si="365"/>
        <v>0</v>
      </c>
      <c r="R1259" s="12" t="b">
        <f t="shared" si="366"/>
        <v>0</v>
      </c>
      <c r="S1259" s="12" t="b">
        <f t="shared" si="367"/>
        <v>0</v>
      </c>
      <c r="T1259" s="12" t="str">
        <f t="shared" si="368"/>
        <v>Aston Villa Lose</v>
      </c>
    </row>
    <row r="1260" spans="1:20">
      <c r="A1260" s="23" t="s">
        <v>579</v>
      </c>
      <c r="B1260" t="s">
        <v>191</v>
      </c>
      <c r="C1260" s="2" t="s">
        <v>68</v>
      </c>
      <c r="D1260" s="3">
        <v>44854.802083333336</v>
      </c>
      <c r="E1260" t="s">
        <v>65</v>
      </c>
      <c r="F1260" t="s">
        <v>30</v>
      </c>
      <c r="G1260" t="s">
        <v>20</v>
      </c>
      <c r="H1260" t="s">
        <v>98</v>
      </c>
      <c r="I1260">
        <v>2</v>
      </c>
      <c r="J1260" s="9">
        <v>0</v>
      </c>
      <c r="K1260">
        <f t="shared" si="360"/>
        <v>2</v>
      </c>
      <c r="L1260" t="str">
        <f t="shared" si="359"/>
        <v>Home Win</v>
      </c>
      <c r="M1260">
        <f t="shared" si="361"/>
        <v>1</v>
      </c>
      <c r="N1260">
        <f t="shared" si="362"/>
        <v>0</v>
      </c>
      <c r="O1260" s="12" t="str">
        <f t="shared" si="363"/>
        <v>Leicester Win</v>
      </c>
      <c r="P1260" s="12" t="b">
        <f t="shared" si="364"/>
        <v>0</v>
      </c>
      <c r="Q1260" s="12" t="b">
        <f t="shared" si="365"/>
        <v>0</v>
      </c>
      <c r="R1260" s="12" t="b">
        <f t="shared" si="366"/>
        <v>0</v>
      </c>
      <c r="S1260" s="12" t="b">
        <f t="shared" si="367"/>
        <v>0</v>
      </c>
      <c r="T1260" s="12" t="str">
        <f t="shared" si="368"/>
        <v>Leeds Lose</v>
      </c>
    </row>
    <row r="1261" spans="1:20">
      <c r="A1261" s="23" t="s">
        <v>579</v>
      </c>
      <c r="B1261" t="s">
        <v>188</v>
      </c>
      <c r="C1261" s="2" t="s">
        <v>68</v>
      </c>
      <c r="D1261" s="3">
        <v>44972.8125</v>
      </c>
      <c r="E1261" t="s">
        <v>55</v>
      </c>
      <c r="F1261" t="s">
        <v>10</v>
      </c>
      <c r="G1261" t="s">
        <v>73</v>
      </c>
      <c r="J1261" s="9"/>
      <c r="K1261">
        <f t="shared" si="360"/>
        <v>0</v>
      </c>
      <c r="L1261" t="str">
        <f t="shared" si="359"/>
        <v>Not Played</v>
      </c>
      <c r="M1261">
        <f t="shared" si="361"/>
        <v>0</v>
      </c>
      <c r="N1261">
        <f t="shared" si="362"/>
        <v>0</v>
      </c>
      <c r="O1261" s="12" t="b">
        <f t="shared" si="363"/>
        <v>0</v>
      </c>
      <c r="P1261" s="12" t="b">
        <f t="shared" si="364"/>
        <v>0</v>
      </c>
      <c r="Q1261" s="12" t="b">
        <f t="shared" si="365"/>
        <v>0</v>
      </c>
      <c r="R1261" s="12" t="b">
        <f t="shared" si="366"/>
        <v>0</v>
      </c>
      <c r="S1261" s="12" t="b">
        <f t="shared" si="367"/>
        <v>0</v>
      </c>
      <c r="T1261" s="12" t="b">
        <f t="shared" si="368"/>
        <v>0</v>
      </c>
    </row>
    <row r="1262" spans="1:20">
      <c r="A1262" s="23" t="s">
        <v>579</v>
      </c>
      <c r="B1262" t="s">
        <v>201</v>
      </c>
      <c r="C1262" s="2" t="s">
        <v>62</v>
      </c>
      <c r="D1262" s="3">
        <v>44856.479166666664</v>
      </c>
      <c r="E1262" t="s">
        <v>474</v>
      </c>
      <c r="F1262" t="s">
        <v>473</v>
      </c>
      <c r="G1262" t="s">
        <v>19</v>
      </c>
      <c r="H1262" t="s">
        <v>16</v>
      </c>
      <c r="I1262">
        <v>1</v>
      </c>
      <c r="J1262" s="9">
        <v>0</v>
      </c>
      <c r="K1262">
        <f t="shared" si="360"/>
        <v>1</v>
      </c>
      <c r="L1262" t="str">
        <f t="shared" si="359"/>
        <v>Home Win</v>
      </c>
      <c r="M1262">
        <f t="shared" si="361"/>
        <v>1</v>
      </c>
      <c r="N1262">
        <f t="shared" si="362"/>
        <v>0</v>
      </c>
      <c r="O1262" s="12" t="str">
        <f t="shared" si="363"/>
        <v>Nottingham Forest Win</v>
      </c>
      <c r="P1262" s="12" t="b">
        <f t="shared" si="364"/>
        <v>0</v>
      </c>
      <c r="Q1262" s="12" t="b">
        <f t="shared" si="365"/>
        <v>0</v>
      </c>
      <c r="R1262" s="12" t="b">
        <f t="shared" si="366"/>
        <v>0</v>
      </c>
      <c r="S1262" s="12" t="b">
        <f t="shared" si="367"/>
        <v>0</v>
      </c>
      <c r="T1262" s="12" t="str">
        <f t="shared" si="368"/>
        <v>Liverpool Lose</v>
      </c>
    </row>
    <row r="1263" spans="1:20">
      <c r="A1263" s="23" t="s">
        <v>579</v>
      </c>
      <c r="B1263" t="s">
        <v>197</v>
      </c>
      <c r="C1263" s="2" t="s">
        <v>62</v>
      </c>
      <c r="D1263" s="3">
        <v>44856.583333333336</v>
      </c>
      <c r="E1263" t="s">
        <v>47</v>
      </c>
      <c r="F1263" t="s">
        <v>34</v>
      </c>
      <c r="G1263" t="s">
        <v>14</v>
      </c>
      <c r="H1263" t="s">
        <v>158</v>
      </c>
      <c r="I1263">
        <v>3</v>
      </c>
      <c r="J1263" s="9">
        <v>0</v>
      </c>
      <c r="K1263">
        <f t="shared" si="360"/>
        <v>3</v>
      </c>
      <c r="L1263" t="str">
        <f t="shared" si="359"/>
        <v>Home Win</v>
      </c>
      <c r="M1263">
        <f t="shared" si="361"/>
        <v>1</v>
      </c>
      <c r="N1263">
        <f t="shared" si="362"/>
        <v>0</v>
      </c>
      <c r="O1263" s="12" t="str">
        <f t="shared" si="363"/>
        <v>Everton Win</v>
      </c>
      <c r="P1263" s="12" t="b">
        <f t="shared" si="364"/>
        <v>0</v>
      </c>
      <c r="Q1263" s="12" t="b">
        <f t="shared" si="365"/>
        <v>0</v>
      </c>
      <c r="R1263" s="12" t="b">
        <f t="shared" si="366"/>
        <v>0</v>
      </c>
      <c r="S1263" s="12" t="b">
        <f t="shared" si="367"/>
        <v>0</v>
      </c>
      <c r="T1263" s="12" t="str">
        <f t="shared" si="368"/>
        <v>Crystal Palace Lose</v>
      </c>
    </row>
    <row r="1264" spans="1:20">
      <c r="A1264" s="23" t="s">
        <v>579</v>
      </c>
      <c r="B1264" t="s">
        <v>196</v>
      </c>
      <c r="C1264" s="2" t="s">
        <v>62</v>
      </c>
      <c r="D1264" s="3">
        <v>44856.583333333336</v>
      </c>
      <c r="E1264" t="s">
        <v>86</v>
      </c>
      <c r="F1264" t="s">
        <v>73</v>
      </c>
      <c r="G1264" t="s">
        <v>42</v>
      </c>
      <c r="H1264" t="s">
        <v>91</v>
      </c>
      <c r="I1264">
        <v>3</v>
      </c>
      <c r="J1264" s="9">
        <v>1</v>
      </c>
      <c r="K1264">
        <f t="shared" si="360"/>
        <v>4</v>
      </c>
      <c r="L1264" t="str">
        <f t="shared" si="359"/>
        <v>Home Win</v>
      </c>
      <c r="M1264">
        <f t="shared" si="361"/>
        <v>1</v>
      </c>
      <c r="N1264">
        <f t="shared" si="362"/>
        <v>0</v>
      </c>
      <c r="O1264" s="12" t="str">
        <f t="shared" si="363"/>
        <v>Man City Win</v>
      </c>
      <c r="P1264" s="12" t="b">
        <f t="shared" si="364"/>
        <v>0</v>
      </c>
      <c r="Q1264" s="12" t="b">
        <f t="shared" si="365"/>
        <v>0</v>
      </c>
      <c r="R1264" s="12" t="b">
        <f t="shared" si="366"/>
        <v>0</v>
      </c>
      <c r="S1264" s="12" t="b">
        <f t="shared" si="367"/>
        <v>0</v>
      </c>
      <c r="T1264" s="12" t="str">
        <f t="shared" si="368"/>
        <v>Brighton Lose</v>
      </c>
    </row>
    <row r="1265" spans="1:20">
      <c r="A1265" s="23" t="s">
        <v>579</v>
      </c>
      <c r="B1265" t="s">
        <v>200</v>
      </c>
      <c r="C1265" s="2" t="s">
        <v>62</v>
      </c>
      <c r="D1265" s="3">
        <v>44856.6875</v>
      </c>
      <c r="E1265" t="s">
        <v>63</v>
      </c>
      <c r="F1265" t="s">
        <v>43</v>
      </c>
      <c r="G1265" t="s">
        <v>53</v>
      </c>
      <c r="H1265" t="s">
        <v>84</v>
      </c>
      <c r="I1265">
        <v>1</v>
      </c>
      <c r="J1265" s="9">
        <v>1</v>
      </c>
      <c r="K1265">
        <f t="shared" si="360"/>
        <v>2</v>
      </c>
      <c r="L1265" t="str">
        <f t="shared" si="359"/>
        <v>Draw</v>
      </c>
      <c r="M1265">
        <f t="shared" si="361"/>
        <v>0</v>
      </c>
      <c r="N1265">
        <f t="shared" si="362"/>
        <v>0</v>
      </c>
      <c r="O1265" s="12" t="b">
        <f t="shared" si="363"/>
        <v>0</v>
      </c>
      <c r="P1265" s="12" t="b">
        <f t="shared" si="364"/>
        <v>0</v>
      </c>
      <c r="Q1265" s="12" t="str">
        <f t="shared" si="365"/>
        <v>Chelsea Draw</v>
      </c>
      <c r="R1265" s="12" t="str">
        <f t="shared" si="366"/>
        <v>Man Utd Draw</v>
      </c>
      <c r="S1265" s="12" t="b">
        <f t="shared" si="367"/>
        <v>0</v>
      </c>
      <c r="T1265" s="12" t="b">
        <f t="shared" si="368"/>
        <v>0</v>
      </c>
    </row>
    <row r="1266" spans="1:20">
      <c r="A1266" s="23" t="s">
        <v>579</v>
      </c>
      <c r="B1266" t="s">
        <v>194</v>
      </c>
      <c r="C1266" s="2" t="s">
        <v>62</v>
      </c>
      <c r="D1266" s="3">
        <v>44857.541666666664</v>
      </c>
      <c r="E1266" t="s">
        <v>69</v>
      </c>
      <c r="F1266" t="s">
        <v>70</v>
      </c>
      <c r="G1266" t="s">
        <v>461</v>
      </c>
      <c r="H1266" t="s">
        <v>88</v>
      </c>
      <c r="I1266">
        <v>4</v>
      </c>
      <c r="J1266" s="9">
        <v>0</v>
      </c>
      <c r="K1266">
        <f t="shared" si="360"/>
        <v>4</v>
      </c>
      <c r="L1266" t="str">
        <f t="shared" si="359"/>
        <v>Home Win</v>
      </c>
      <c r="M1266">
        <f t="shared" si="361"/>
        <v>1</v>
      </c>
      <c r="N1266">
        <f t="shared" si="362"/>
        <v>0</v>
      </c>
      <c r="O1266" s="12" t="str">
        <f t="shared" si="363"/>
        <v>Aston Villa Win</v>
      </c>
      <c r="P1266" s="12" t="b">
        <f t="shared" si="364"/>
        <v>0</v>
      </c>
      <c r="Q1266" s="12" t="b">
        <f t="shared" si="365"/>
        <v>0</v>
      </c>
      <c r="R1266" s="12" t="b">
        <f t="shared" si="366"/>
        <v>0</v>
      </c>
      <c r="S1266" s="12" t="b">
        <f t="shared" si="367"/>
        <v>0</v>
      </c>
      <c r="T1266" s="12" t="str">
        <f t="shared" si="368"/>
        <v>Brentford Lose</v>
      </c>
    </row>
    <row r="1267" spans="1:20">
      <c r="A1267" s="23" t="s">
        <v>579</v>
      </c>
      <c r="B1267" t="s">
        <v>195</v>
      </c>
      <c r="C1267" s="2" t="s">
        <v>62</v>
      </c>
      <c r="D1267" s="3">
        <v>44857.541666666664</v>
      </c>
      <c r="E1267" t="s">
        <v>50</v>
      </c>
      <c r="F1267" t="s">
        <v>20</v>
      </c>
      <c r="G1267" t="s">
        <v>9</v>
      </c>
      <c r="H1267" t="s">
        <v>75</v>
      </c>
      <c r="I1267">
        <v>2</v>
      </c>
      <c r="J1267" s="9">
        <v>3</v>
      </c>
      <c r="K1267">
        <f t="shared" si="360"/>
        <v>5</v>
      </c>
      <c r="L1267" t="str">
        <f t="shared" si="359"/>
        <v>Away Win</v>
      </c>
      <c r="M1267">
        <f t="shared" si="361"/>
        <v>0</v>
      </c>
      <c r="N1267">
        <f t="shared" si="362"/>
        <v>1</v>
      </c>
      <c r="O1267" s="12" t="b">
        <f t="shared" si="363"/>
        <v>0</v>
      </c>
      <c r="P1267" s="12" t="str">
        <f t="shared" si="364"/>
        <v>Leeds Lose</v>
      </c>
      <c r="Q1267" s="12" t="b">
        <f t="shared" si="365"/>
        <v>0</v>
      </c>
      <c r="R1267" s="12" t="b">
        <f t="shared" si="366"/>
        <v>0</v>
      </c>
      <c r="S1267" s="12" t="str">
        <f t="shared" si="367"/>
        <v>Fulham Win</v>
      </c>
      <c r="T1267" s="12" t="b">
        <f t="shared" si="368"/>
        <v>0</v>
      </c>
    </row>
    <row r="1268" spans="1:20">
      <c r="A1268" s="23" t="s">
        <v>579</v>
      </c>
      <c r="B1268" t="s">
        <v>198</v>
      </c>
      <c r="C1268" s="2" t="s">
        <v>62</v>
      </c>
      <c r="D1268" s="3">
        <v>44857.541666666664</v>
      </c>
      <c r="E1268" t="s">
        <v>58</v>
      </c>
      <c r="F1268" t="s">
        <v>15</v>
      </c>
      <c r="G1268" t="s">
        <v>10</v>
      </c>
      <c r="H1268" t="s">
        <v>84</v>
      </c>
      <c r="I1268">
        <v>1</v>
      </c>
      <c r="J1268" s="9">
        <v>1</v>
      </c>
      <c r="K1268">
        <f t="shared" si="360"/>
        <v>2</v>
      </c>
      <c r="L1268" t="str">
        <f t="shared" si="359"/>
        <v>Draw</v>
      </c>
      <c r="M1268">
        <f t="shared" si="361"/>
        <v>0</v>
      </c>
      <c r="N1268">
        <f t="shared" si="362"/>
        <v>0</v>
      </c>
      <c r="O1268" s="12" t="b">
        <f t="shared" si="363"/>
        <v>0</v>
      </c>
      <c r="P1268" s="12" t="b">
        <f t="shared" si="364"/>
        <v>0</v>
      </c>
      <c r="Q1268" s="12" t="str">
        <f t="shared" si="365"/>
        <v>Southampton Draw</v>
      </c>
      <c r="R1268" s="12" t="str">
        <f t="shared" si="366"/>
        <v>Arsenal Draw</v>
      </c>
      <c r="S1268" s="12" t="b">
        <f t="shared" si="367"/>
        <v>0</v>
      </c>
      <c r="T1268" s="12" t="b">
        <f t="shared" si="368"/>
        <v>0</v>
      </c>
    </row>
    <row r="1269" spans="1:20">
      <c r="A1269" s="23" t="s">
        <v>579</v>
      </c>
      <c r="B1269" t="s">
        <v>193</v>
      </c>
      <c r="C1269" s="2" t="s">
        <v>62</v>
      </c>
      <c r="D1269" s="3">
        <v>44857.541666666664</v>
      </c>
      <c r="E1269" t="s">
        <v>72</v>
      </c>
      <c r="F1269" t="s">
        <v>39</v>
      </c>
      <c r="G1269" t="s">
        <v>30</v>
      </c>
      <c r="H1269" t="s">
        <v>239</v>
      </c>
      <c r="I1269">
        <v>0</v>
      </c>
      <c r="J1269" s="9">
        <v>4</v>
      </c>
      <c r="K1269">
        <f t="shared" si="360"/>
        <v>4</v>
      </c>
      <c r="L1269" t="str">
        <f t="shared" si="359"/>
        <v>Away Win</v>
      </c>
      <c r="M1269">
        <f t="shared" si="361"/>
        <v>0</v>
      </c>
      <c r="N1269">
        <f t="shared" si="362"/>
        <v>1</v>
      </c>
      <c r="O1269" s="12" t="b">
        <f t="shared" si="363"/>
        <v>0</v>
      </c>
      <c r="P1269" s="12" t="str">
        <f t="shared" si="364"/>
        <v>Wolves Lose</v>
      </c>
      <c r="Q1269" s="12" t="b">
        <f t="shared" si="365"/>
        <v>0</v>
      </c>
      <c r="R1269" s="12" t="b">
        <f t="shared" si="366"/>
        <v>0</v>
      </c>
      <c r="S1269" s="12" t="str">
        <f t="shared" si="367"/>
        <v>Leicester Win</v>
      </c>
      <c r="T1269" s="12" t="b">
        <f t="shared" si="368"/>
        <v>0</v>
      </c>
    </row>
    <row r="1270" spans="1:20">
      <c r="A1270" s="23" t="s">
        <v>579</v>
      </c>
      <c r="B1270" t="s">
        <v>192</v>
      </c>
      <c r="C1270" s="2" t="s">
        <v>62</v>
      </c>
      <c r="D1270" s="3">
        <v>44857.645833333336</v>
      </c>
      <c r="E1270" t="s">
        <v>32</v>
      </c>
      <c r="F1270" t="s">
        <v>33</v>
      </c>
      <c r="G1270" t="s">
        <v>25</v>
      </c>
      <c r="H1270" t="s">
        <v>77</v>
      </c>
      <c r="I1270">
        <v>1</v>
      </c>
      <c r="J1270" s="9">
        <v>2</v>
      </c>
      <c r="K1270">
        <f t="shared" si="360"/>
        <v>3</v>
      </c>
      <c r="L1270" t="str">
        <f t="shared" si="359"/>
        <v>Away Win</v>
      </c>
      <c r="M1270">
        <f t="shared" si="361"/>
        <v>0</v>
      </c>
      <c r="N1270">
        <f t="shared" si="362"/>
        <v>1</v>
      </c>
      <c r="O1270" s="12" t="b">
        <f t="shared" si="363"/>
        <v>0</v>
      </c>
      <c r="P1270" s="12" t="str">
        <f t="shared" si="364"/>
        <v>Spurs Lose</v>
      </c>
      <c r="Q1270" s="12" t="b">
        <f t="shared" si="365"/>
        <v>0</v>
      </c>
      <c r="R1270" s="12" t="b">
        <f t="shared" si="366"/>
        <v>0</v>
      </c>
      <c r="S1270" s="12" t="str">
        <f t="shared" si="367"/>
        <v>Newcastle Win</v>
      </c>
      <c r="T1270" s="12" t="b">
        <f t="shared" si="368"/>
        <v>0</v>
      </c>
    </row>
    <row r="1271" spans="1:20">
      <c r="A1271" s="23" t="s">
        <v>579</v>
      </c>
      <c r="B1271" t="s">
        <v>199</v>
      </c>
      <c r="C1271" s="2" t="s">
        <v>62</v>
      </c>
      <c r="D1271" s="3">
        <v>44858.791666666664</v>
      </c>
      <c r="E1271" t="s">
        <v>23</v>
      </c>
      <c r="F1271" t="s">
        <v>24</v>
      </c>
      <c r="G1271" t="s">
        <v>472</v>
      </c>
      <c r="H1271" t="s">
        <v>98</v>
      </c>
      <c r="I1271">
        <v>2</v>
      </c>
      <c r="J1271" s="9">
        <v>0</v>
      </c>
      <c r="K1271">
        <f t="shared" si="360"/>
        <v>2</v>
      </c>
      <c r="L1271" t="str">
        <f t="shared" si="359"/>
        <v>Home Win</v>
      </c>
      <c r="M1271">
        <f t="shared" si="361"/>
        <v>1</v>
      </c>
      <c r="N1271">
        <f t="shared" si="362"/>
        <v>0</v>
      </c>
      <c r="O1271" s="12" t="str">
        <f t="shared" si="363"/>
        <v>West Ham Win</v>
      </c>
      <c r="P1271" s="12" t="b">
        <f t="shared" si="364"/>
        <v>0</v>
      </c>
      <c r="Q1271" s="12" t="b">
        <f t="shared" si="365"/>
        <v>0</v>
      </c>
      <c r="R1271" s="12" t="b">
        <f t="shared" si="366"/>
        <v>0</v>
      </c>
      <c r="S1271" s="12" t="b">
        <f t="shared" si="367"/>
        <v>0</v>
      </c>
      <c r="T1271" s="12" t="str">
        <f t="shared" si="368"/>
        <v>Bournemouth Lose</v>
      </c>
    </row>
    <row r="1272" spans="1:20">
      <c r="A1272" s="23" t="s">
        <v>579</v>
      </c>
      <c r="B1272" t="s">
        <v>206</v>
      </c>
      <c r="C1272" s="2" t="s">
        <v>45</v>
      </c>
      <c r="D1272" s="3">
        <v>44863.479166666664</v>
      </c>
      <c r="E1272" t="s">
        <v>65</v>
      </c>
      <c r="F1272" t="s">
        <v>30</v>
      </c>
      <c r="G1272" t="s">
        <v>73</v>
      </c>
      <c r="H1272" t="s">
        <v>35</v>
      </c>
      <c r="I1272">
        <v>0</v>
      </c>
      <c r="J1272" s="9">
        <v>1</v>
      </c>
      <c r="K1272">
        <f t="shared" si="360"/>
        <v>1</v>
      </c>
      <c r="L1272" t="str">
        <f t="shared" si="359"/>
        <v>Away Win</v>
      </c>
      <c r="M1272">
        <f t="shared" si="361"/>
        <v>0</v>
      </c>
      <c r="N1272">
        <f t="shared" si="362"/>
        <v>1</v>
      </c>
      <c r="O1272" s="12" t="b">
        <f t="shared" si="363"/>
        <v>0</v>
      </c>
      <c r="P1272" s="12" t="str">
        <f t="shared" si="364"/>
        <v>Leicester Lose</v>
      </c>
      <c r="Q1272" s="12" t="b">
        <f t="shared" si="365"/>
        <v>0</v>
      </c>
      <c r="R1272" s="12" t="b">
        <f t="shared" si="366"/>
        <v>0</v>
      </c>
      <c r="S1272" s="12" t="str">
        <f t="shared" si="367"/>
        <v>Man City Win</v>
      </c>
      <c r="T1272" s="12" t="b">
        <f t="shared" si="368"/>
        <v>0</v>
      </c>
    </row>
    <row r="1273" spans="1:20">
      <c r="A1273" s="23" t="s">
        <v>579</v>
      </c>
      <c r="B1273" t="s">
        <v>207</v>
      </c>
      <c r="C1273" s="2" t="s">
        <v>45</v>
      </c>
      <c r="D1273" s="3">
        <v>44863.583333333336</v>
      </c>
      <c r="E1273" t="s">
        <v>471</v>
      </c>
      <c r="F1273" t="s">
        <v>472</v>
      </c>
      <c r="G1273" t="s">
        <v>33</v>
      </c>
      <c r="H1273" t="s">
        <v>75</v>
      </c>
      <c r="I1273">
        <v>2</v>
      </c>
      <c r="J1273" s="9">
        <v>3</v>
      </c>
      <c r="K1273">
        <f t="shared" si="360"/>
        <v>5</v>
      </c>
      <c r="L1273" t="str">
        <f t="shared" si="359"/>
        <v>Away Win</v>
      </c>
      <c r="M1273">
        <f t="shared" si="361"/>
        <v>0</v>
      </c>
      <c r="N1273">
        <f t="shared" si="362"/>
        <v>1</v>
      </c>
      <c r="O1273" s="12" t="b">
        <f t="shared" si="363"/>
        <v>0</v>
      </c>
      <c r="P1273" s="12" t="str">
        <f t="shared" si="364"/>
        <v>Bournemouth Lose</v>
      </c>
      <c r="Q1273" s="12" t="b">
        <f t="shared" si="365"/>
        <v>0</v>
      </c>
      <c r="R1273" s="12" t="b">
        <f t="shared" si="366"/>
        <v>0</v>
      </c>
      <c r="S1273" s="12" t="str">
        <f t="shared" si="367"/>
        <v>Spurs Win</v>
      </c>
      <c r="T1273" s="12" t="b">
        <f t="shared" si="368"/>
        <v>0</v>
      </c>
    </row>
    <row r="1274" spans="1:20">
      <c r="A1274" s="23" t="s">
        <v>579</v>
      </c>
      <c r="B1274" t="s">
        <v>213</v>
      </c>
      <c r="C1274" s="2" t="s">
        <v>45</v>
      </c>
      <c r="D1274" s="3">
        <v>44863.583333333336</v>
      </c>
      <c r="E1274" t="s">
        <v>460</v>
      </c>
      <c r="F1274" t="s">
        <v>461</v>
      </c>
      <c r="G1274" t="s">
        <v>39</v>
      </c>
      <c r="H1274" t="s">
        <v>84</v>
      </c>
      <c r="I1274">
        <v>1</v>
      </c>
      <c r="J1274" s="9">
        <v>1</v>
      </c>
      <c r="K1274">
        <f t="shared" si="360"/>
        <v>2</v>
      </c>
      <c r="L1274" t="str">
        <f t="shared" si="359"/>
        <v>Draw</v>
      </c>
      <c r="M1274">
        <f t="shared" si="361"/>
        <v>0</v>
      </c>
      <c r="N1274">
        <f t="shared" si="362"/>
        <v>0</v>
      </c>
      <c r="O1274" s="12" t="b">
        <f t="shared" si="363"/>
        <v>0</v>
      </c>
      <c r="P1274" s="12" t="b">
        <f t="shared" si="364"/>
        <v>0</v>
      </c>
      <c r="Q1274" s="12" t="str">
        <f t="shared" si="365"/>
        <v>Brentford Draw</v>
      </c>
      <c r="R1274" s="12" t="str">
        <f t="shared" si="366"/>
        <v>Wolves Draw</v>
      </c>
      <c r="S1274" s="12" t="b">
        <f t="shared" si="367"/>
        <v>0</v>
      </c>
      <c r="T1274" s="12" t="b">
        <f t="shared" si="368"/>
        <v>0</v>
      </c>
    </row>
    <row r="1275" spans="1:20">
      <c r="A1275" s="23" t="s">
        <v>579</v>
      </c>
      <c r="B1275" t="s">
        <v>202</v>
      </c>
      <c r="C1275" s="2" t="s">
        <v>45</v>
      </c>
      <c r="D1275" s="3">
        <v>44863.583333333336</v>
      </c>
      <c r="E1275" t="s">
        <v>41</v>
      </c>
      <c r="F1275" t="s">
        <v>42</v>
      </c>
      <c r="G1275" t="s">
        <v>43</v>
      </c>
      <c r="H1275" t="s">
        <v>143</v>
      </c>
      <c r="I1275">
        <v>4</v>
      </c>
      <c r="J1275" s="9">
        <v>1</v>
      </c>
      <c r="K1275">
        <f t="shared" si="360"/>
        <v>5</v>
      </c>
      <c r="L1275" t="str">
        <f t="shared" si="359"/>
        <v>Home Win</v>
      </c>
      <c r="M1275">
        <f t="shared" si="361"/>
        <v>1</v>
      </c>
      <c r="N1275">
        <f t="shared" si="362"/>
        <v>0</v>
      </c>
      <c r="O1275" s="12" t="str">
        <f t="shared" si="363"/>
        <v>Brighton Win</v>
      </c>
      <c r="P1275" s="12" t="b">
        <f t="shared" si="364"/>
        <v>0</v>
      </c>
      <c r="Q1275" s="12" t="b">
        <f t="shared" si="365"/>
        <v>0</v>
      </c>
      <c r="R1275" s="12" t="b">
        <f t="shared" si="366"/>
        <v>0</v>
      </c>
      <c r="S1275" s="12" t="b">
        <f t="shared" si="367"/>
        <v>0</v>
      </c>
      <c r="T1275" s="12" t="str">
        <f t="shared" si="368"/>
        <v>Chelsea Lose</v>
      </c>
    </row>
    <row r="1276" spans="1:20">
      <c r="A1276" s="23" t="s">
        <v>579</v>
      </c>
      <c r="B1276" t="s">
        <v>205</v>
      </c>
      <c r="C1276" s="2" t="s">
        <v>45</v>
      </c>
      <c r="D1276" s="3">
        <v>44863.583333333336</v>
      </c>
      <c r="E1276" t="s">
        <v>13</v>
      </c>
      <c r="F1276" t="s">
        <v>14</v>
      </c>
      <c r="G1276" t="s">
        <v>15</v>
      </c>
      <c r="H1276" t="s">
        <v>16</v>
      </c>
      <c r="I1276">
        <v>1</v>
      </c>
      <c r="J1276" s="9">
        <v>0</v>
      </c>
      <c r="K1276">
        <f t="shared" si="360"/>
        <v>1</v>
      </c>
      <c r="L1276" t="str">
        <f t="shared" si="359"/>
        <v>Home Win</v>
      </c>
      <c r="M1276">
        <f t="shared" si="361"/>
        <v>1</v>
      </c>
      <c r="N1276">
        <f t="shared" si="362"/>
        <v>0</v>
      </c>
      <c r="O1276" s="12" t="str">
        <f t="shared" si="363"/>
        <v>Crystal Palace Win</v>
      </c>
      <c r="P1276" s="12" t="b">
        <f t="shared" si="364"/>
        <v>0</v>
      </c>
      <c r="Q1276" s="12" t="b">
        <f t="shared" si="365"/>
        <v>0</v>
      </c>
      <c r="R1276" s="12" t="b">
        <f t="shared" si="366"/>
        <v>0</v>
      </c>
      <c r="S1276" s="12" t="b">
        <f t="shared" si="367"/>
        <v>0</v>
      </c>
      <c r="T1276" s="12" t="str">
        <f t="shared" si="368"/>
        <v>Southampton Lose</v>
      </c>
    </row>
    <row r="1277" spans="1:20">
      <c r="A1277" s="23" t="s">
        <v>579</v>
      </c>
      <c r="B1277" t="s">
        <v>211</v>
      </c>
      <c r="C1277" s="2" t="s">
        <v>45</v>
      </c>
      <c r="D1277" s="3">
        <v>44863.583333333336</v>
      </c>
      <c r="E1277" t="s">
        <v>61</v>
      </c>
      <c r="F1277" t="s">
        <v>25</v>
      </c>
      <c r="G1277" t="s">
        <v>70</v>
      </c>
      <c r="H1277" t="s">
        <v>88</v>
      </c>
      <c r="I1277">
        <v>4</v>
      </c>
      <c r="J1277" s="9">
        <v>0</v>
      </c>
      <c r="K1277">
        <f t="shared" si="360"/>
        <v>4</v>
      </c>
      <c r="L1277" t="str">
        <f t="shared" si="359"/>
        <v>Home Win</v>
      </c>
      <c r="M1277">
        <f t="shared" si="361"/>
        <v>1</v>
      </c>
      <c r="N1277">
        <f t="shared" si="362"/>
        <v>0</v>
      </c>
      <c r="O1277" s="12" t="str">
        <f t="shared" si="363"/>
        <v>Newcastle Win</v>
      </c>
      <c r="P1277" s="12" t="b">
        <f t="shared" si="364"/>
        <v>0</v>
      </c>
      <c r="Q1277" s="12" t="b">
        <f t="shared" si="365"/>
        <v>0</v>
      </c>
      <c r="R1277" s="12" t="b">
        <f t="shared" si="366"/>
        <v>0</v>
      </c>
      <c r="S1277" s="12" t="b">
        <f t="shared" si="367"/>
        <v>0</v>
      </c>
      <c r="T1277" s="12" t="str">
        <f t="shared" si="368"/>
        <v>Aston Villa Lose</v>
      </c>
    </row>
    <row r="1278" spans="1:20">
      <c r="A1278" s="23" t="s">
        <v>579</v>
      </c>
      <c r="B1278" t="s">
        <v>209</v>
      </c>
      <c r="C1278" s="2" t="s">
        <v>45</v>
      </c>
      <c r="D1278" s="3">
        <v>44863.6875</v>
      </c>
      <c r="E1278" t="s">
        <v>8</v>
      </c>
      <c r="F1278" t="s">
        <v>9</v>
      </c>
      <c r="G1278" t="s">
        <v>34</v>
      </c>
      <c r="H1278" t="s">
        <v>116</v>
      </c>
      <c r="I1278">
        <v>0</v>
      </c>
      <c r="J1278" s="9">
        <v>0</v>
      </c>
      <c r="K1278">
        <f t="shared" si="360"/>
        <v>0</v>
      </c>
      <c r="L1278" t="str">
        <f t="shared" si="359"/>
        <v>Draw</v>
      </c>
      <c r="M1278">
        <f t="shared" si="361"/>
        <v>0</v>
      </c>
      <c r="N1278">
        <f t="shared" si="362"/>
        <v>0</v>
      </c>
      <c r="O1278" s="12" t="b">
        <f t="shared" si="363"/>
        <v>0</v>
      </c>
      <c r="P1278" s="12" t="b">
        <f t="shared" si="364"/>
        <v>0</v>
      </c>
      <c r="Q1278" s="12" t="str">
        <f t="shared" si="365"/>
        <v>Fulham Draw</v>
      </c>
      <c r="R1278" s="12" t="str">
        <f t="shared" si="366"/>
        <v>Everton Draw</v>
      </c>
      <c r="S1278" s="12" t="b">
        <f t="shared" si="367"/>
        <v>0</v>
      </c>
      <c r="T1278" s="12" t="b">
        <f t="shared" si="368"/>
        <v>0</v>
      </c>
    </row>
    <row r="1279" spans="1:20">
      <c r="A1279" s="23" t="s">
        <v>579</v>
      </c>
      <c r="B1279" t="s">
        <v>204</v>
      </c>
      <c r="C1279" s="2" t="s">
        <v>45</v>
      </c>
      <c r="D1279" s="3">
        <v>44863.78125</v>
      </c>
      <c r="E1279" t="s">
        <v>18</v>
      </c>
      <c r="F1279" t="s">
        <v>19</v>
      </c>
      <c r="G1279" t="s">
        <v>20</v>
      </c>
      <c r="H1279" t="s">
        <v>77</v>
      </c>
      <c r="I1279">
        <v>1</v>
      </c>
      <c r="J1279" s="9">
        <v>2</v>
      </c>
      <c r="K1279">
        <f t="shared" si="360"/>
        <v>3</v>
      </c>
      <c r="L1279" t="str">
        <f t="shared" si="359"/>
        <v>Away Win</v>
      </c>
      <c r="M1279">
        <f t="shared" si="361"/>
        <v>0</v>
      </c>
      <c r="N1279">
        <f t="shared" si="362"/>
        <v>1</v>
      </c>
      <c r="O1279" s="12" t="b">
        <f t="shared" si="363"/>
        <v>0</v>
      </c>
      <c r="P1279" s="12" t="str">
        <f t="shared" si="364"/>
        <v>Liverpool Lose</v>
      </c>
      <c r="Q1279" s="12" t="b">
        <f t="shared" si="365"/>
        <v>0</v>
      </c>
      <c r="R1279" s="12" t="b">
        <f t="shared" si="366"/>
        <v>0</v>
      </c>
      <c r="S1279" s="12" t="str">
        <f t="shared" si="367"/>
        <v>Leeds Win</v>
      </c>
      <c r="T1279" s="12" t="b">
        <f t="shared" si="368"/>
        <v>0</v>
      </c>
    </row>
    <row r="1280" spans="1:20">
      <c r="A1280" s="23" t="s">
        <v>579</v>
      </c>
      <c r="B1280" t="s">
        <v>212</v>
      </c>
      <c r="C1280" s="2" t="s">
        <v>45</v>
      </c>
      <c r="D1280" s="3">
        <v>44864.583333333336</v>
      </c>
      <c r="E1280" t="s">
        <v>55</v>
      </c>
      <c r="F1280" t="s">
        <v>10</v>
      </c>
      <c r="G1280" t="s">
        <v>473</v>
      </c>
      <c r="H1280" t="s">
        <v>164</v>
      </c>
      <c r="I1280">
        <v>5</v>
      </c>
      <c r="J1280" s="9">
        <v>0</v>
      </c>
      <c r="K1280">
        <f t="shared" si="360"/>
        <v>5</v>
      </c>
      <c r="L1280" t="str">
        <f t="shared" si="359"/>
        <v>Home Win</v>
      </c>
      <c r="M1280">
        <f t="shared" si="361"/>
        <v>1</v>
      </c>
      <c r="N1280">
        <f t="shared" si="362"/>
        <v>0</v>
      </c>
      <c r="O1280" s="12" t="str">
        <f t="shared" si="363"/>
        <v>Arsenal Win</v>
      </c>
      <c r="P1280" s="12" t="b">
        <f t="shared" si="364"/>
        <v>0</v>
      </c>
      <c r="Q1280" s="12" t="b">
        <f t="shared" si="365"/>
        <v>0</v>
      </c>
      <c r="R1280" s="12" t="b">
        <f t="shared" si="366"/>
        <v>0</v>
      </c>
      <c r="S1280" s="12" t="b">
        <f t="shared" si="367"/>
        <v>0</v>
      </c>
      <c r="T1280" s="12" t="str">
        <f t="shared" si="368"/>
        <v>Nottingham Forest Lose</v>
      </c>
    </row>
    <row r="1281" spans="1:20">
      <c r="A1281" s="23" t="s">
        <v>579</v>
      </c>
      <c r="B1281" t="s">
        <v>208</v>
      </c>
      <c r="C1281" s="2" t="s">
        <v>45</v>
      </c>
      <c r="D1281" s="3">
        <v>44864.677083333336</v>
      </c>
      <c r="E1281" t="s">
        <v>52</v>
      </c>
      <c r="F1281" t="s">
        <v>53</v>
      </c>
      <c r="G1281" t="s">
        <v>24</v>
      </c>
      <c r="H1281" t="s">
        <v>16</v>
      </c>
      <c r="I1281">
        <v>1</v>
      </c>
      <c r="J1281" s="9">
        <v>0</v>
      </c>
      <c r="K1281">
        <f t="shared" si="360"/>
        <v>1</v>
      </c>
      <c r="L1281" t="str">
        <f t="shared" si="359"/>
        <v>Home Win</v>
      </c>
      <c r="M1281">
        <f t="shared" si="361"/>
        <v>1</v>
      </c>
      <c r="N1281">
        <f t="shared" si="362"/>
        <v>0</v>
      </c>
      <c r="O1281" s="12" t="str">
        <f t="shared" si="363"/>
        <v>Man Utd Win</v>
      </c>
      <c r="P1281" s="12" t="b">
        <f t="shared" si="364"/>
        <v>0</v>
      </c>
      <c r="Q1281" s="12" t="b">
        <f t="shared" si="365"/>
        <v>0</v>
      </c>
      <c r="R1281" s="12" t="b">
        <f t="shared" si="366"/>
        <v>0</v>
      </c>
      <c r="S1281" s="12" t="b">
        <f t="shared" si="367"/>
        <v>0</v>
      </c>
      <c r="T1281" s="12" t="str">
        <f t="shared" si="368"/>
        <v>West Ham Lose</v>
      </c>
    </row>
    <row r="1282" spans="1:20">
      <c r="A1282" s="23" t="s">
        <v>579</v>
      </c>
      <c r="B1282" t="s">
        <v>220</v>
      </c>
      <c r="C1282" s="2" t="s">
        <v>49</v>
      </c>
      <c r="D1282" s="3">
        <v>44870.625</v>
      </c>
      <c r="E1282" t="s">
        <v>50</v>
      </c>
      <c r="F1282" t="s">
        <v>20</v>
      </c>
      <c r="G1282" t="s">
        <v>472</v>
      </c>
      <c r="H1282" t="s">
        <v>21</v>
      </c>
      <c r="I1282">
        <v>4</v>
      </c>
      <c r="J1282" s="9">
        <v>3</v>
      </c>
      <c r="K1282">
        <f t="shared" si="360"/>
        <v>7</v>
      </c>
      <c r="L1282" t="str">
        <f t="shared" ref="L1282:L1345" si="369">IF(ISBLANK(H1282),"Not Played",IF(I1282&gt;J1282,"Home Win",IF(I1282&lt;J1282,"Away Win",IF(I1282=J1282,"Draw"))))</f>
        <v>Home Win</v>
      </c>
      <c r="M1282">
        <f t="shared" si="361"/>
        <v>1</v>
      </c>
      <c r="N1282">
        <f t="shared" si="362"/>
        <v>0</v>
      </c>
      <c r="O1282" s="12" t="str">
        <f t="shared" si="363"/>
        <v>Leeds Win</v>
      </c>
      <c r="P1282" s="12" t="b">
        <f t="shared" si="364"/>
        <v>0</v>
      </c>
      <c r="Q1282" s="12" t="b">
        <f t="shared" si="365"/>
        <v>0</v>
      </c>
      <c r="R1282" s="12" t="b">
        <f t="shared" si="366"/>
        <v>0</v>
      </c>
      <c r="S1282" s="12" t="b">
        <f t="shared" si="367"/>
        <v>0</v>
      </c>
      <c r="T1282" s="12" t="str">
        <f t="shared" si="368"/>
        <v>Bournemouth Lose</v>
      </c>
    </row>
    <row r="1283" spans="1:20">
      <c r="A1283" s="23" t="s">
        <v>579</v>
      </c>
      <c r="B1283" t="s">
        <v>214</v>
      </c>
      <c r="C1283" s="2" t="s">
        <v>49</v>
      </c>
      <c r="D1283" s="3">
        <v>44870.625</v>
      </c>
      <c r="E1283" t="s">
        <v>86</v>
      </c>
      <c r="F1283" t="s">
        <v>73</v>
      </c>
      <c r="G1283" t="s">
        <v>9</v>
      </c>
      <c r="H1283" t="s">
        <v>56</v>
      </c>
      <c r="I1283">
        <v>2</v>
      </c>
      <c r="J1283" s="9">
        <v>1</v>
      </c>
      <c r="K1283">
        <f t="shared" ref="K1283:K1346" si="370">SUM(I1283:J1283)</f>
        <v>3</v>
      </c>
      <c r="L1283" t="str">
        <f t="shared" si="369"/>
        <v>Home Win</v>
      </c>
      <c r="M1283">
        <f t="shared" ref="M1283:M1346" si="371">COUNTIF(L1283,"Home Win")</f>
        <v>1</v>
      </c>
      <c r="N1283">
        <f t="shared" ref="N1283:N1346" si="372">COUNTIF(L1283,"Away Win")</f>
        <v>0</v>
      </c>
      <c r="O1283" s="12" t="str">
        <f t="shared" ref="O1283:O1346" si="373">IF(L1283="Home Win",INDEX(F1283:F3281,1) &amp; " Win")</f>
        <v>Man City Win</v>
      </c>
      <c r="P1283" s="12" t="b">
        <f t="shared" ref="P1283:P1346" si="374">IF(L1283="Away Win",INDEX(F1283:F3281,1) &amp; " Lose")</f>
        <v>0</v>
      </c>
      <c r="Q1283" s="12" t="b">
        <f t="shared" ref="Q1283:Q1346" si="375">IF(L1283="Draw",INDEX(F1283:F3281,1) &amp; " Draw")</f>
        <v>0</v>
      </c>
      <c r="R1283" s="12" t="b">
        <f t="shared" ref="R1283:R1346" si="376">IF(L1283="Draw",INDEX(G1283:G3281,1)&amp;" Draw")</f>
        <v>0</v>
      </c>
      <c r="S1283" s="12" t="b">
        <f t="shared" ref="S1283:S1346" si="377">IF(L1283="Away Win",INDEX(G1283:G3281,1) &amp; " Win")</f>
        <v>0</v>
      </c>
      <c r="T1283" s="12" t="str">
        <f t="shared" ref="T1283:T1346" si="378">IF(L1283="Home Win",INDEX(G1283:G3281,1)&amp;" Lose")</f>
        <v>Fulham Lose</v>
      </c>
    </row>
    <row r="1284" spans="1:20">
      <c r="A1284" s="23" t="s">
        <v>579</v>
      </c>
      <c r="B1284" t="s">
        <v>222</v>
      </c>
      <c r="C1284" s="2" t="s">
        <v>49</v>
      </c>
      <c r="D1284" s="3">
        <v>44870.625</v>
      </c>
      <c r="E1284" t="s">
        <v>474</v>
      </c>
      <c r="F1284" t="s">
        <v>473</v>
      </c>
      <c r="G1284" t="s">
        <v>461</v>
      </c>
      <c r="H1284" t="s">
        <v>106</v>
      </c>
      <c r="I1284">
        <v>2</v>
      </c>
      <c r="J1284" s="9">
        <v>2</v>
      </c>
      <c r="K1284">
        <f t="shared" si="370"/>
        <v>4</v>
      </c>
      <c r="L1284" t="str">
        <f t="shared" si="369"/>
        <v>Draw</v>
      </c>
      <c r="M1284">
        <f t="shared" si="371"/>
        <v>0</v>
      </c>
      <c r="N1284">
        <f t="shared" si="372"/>
        <v>0</v>
      </c>
      <c r="O1284" s="12" t="b">
        <f t="shared" si="373"/>
        <v>0</v>
      </c>
      <c r="P1284" s="12" t="b">
        <f t="shared" si="374"/>
        <v>0</v>
      </c>
      <c r="Q1284" s="12" t="str">
        <f t="shared" si="375"/>
        <v>Nottingham Forest Draw</v>
      </c>
      <c r="R1284" s="12" t="str">
        <f t="shared" si="376"/>
        <v>Brentford Draw</v>
      </c>
      <c r="S1284" s="12" t="b">
        <f t="shared" si="377"/>
        <v>0</v>
      </c>
      <c r="T1284" s="12" t="b">
        <f t="shared" si="378"/>
        <v>0</v>
      </c>
    </row>
    <row r="1285" spans="1:20">
      <c r="A1285" s="23" t="s">
        <v>579</v>
      </c>
      <c r="B1285" t="s">
        <v>223</v>
      </c>
      <c r="C1285" s="2" t="s">
        <v>49</v>
      </c>
      <c r="D1285" s="3">
        <v>44870.625</v>
      </c>
      <c r="E1285" t="s">
        <v>72</v>
      </c>
      <c r="F1285" t="s">
        <v>39</v>
      </c>
      <c r="G1285" t="s">
        <v>42</v>
      </c>
      <c r="H1285" t="s">
        <v>75</v>
      </c>
      <c r="I1285">
        <v>2</v>
      </c>
      <c r="J1285" s="9">
        <v>3</v>
      </c>
      <c r="K1285">
        <f t="shared" si="370"/>
        <v>5</v>
      </c>
      <c r="L1285" t="str">
        <f t="shared" si="369"/>
        <v>Away Win</v>
      </c>
      <c r="M1285">
        <f t="shared" si="371"/>
        <v>0</v>
      </c>
      <c r="N1285">
        <f t="shared" si="372"/>
        <v>1</v>
      </c>
      <c r="O1285" s="12" t="b">
        <f t="shared" si="373"/>
        <v>0</v>
      </c>
      <c r="P1285" s="12" t="str">
        <f t="shared" si="374"/>
        <v>Wolves Lose</v>
      </c>
      <c r="Q1285" s="12" t="b">
        <f t="shared" si="375"/>
        <v>0</v>
      </c>
      <c r="R1285" s="12" t="b">
        <f t="shared" si="376"/>
        <v>0</v>
      </c>
      <c r="S1285" s="12" t="str">
        <f t="shared" si="377"/>
        <v>Brighton Win</v>
      </c>
      <c r="T1285" s="12" t="b">
        <f t="shared" si="378"/>
        <v>0</v>
      </c>
    </row>
    <row r="1286" spans="1:20">
      <c r="A1286" s="23" t="s">
        <v>579</v>
      </c>
      <c r="B1286" t="s">
        <v>216</v>
      </c>
      <c r="C1286" s="2" t="s">
        <v>49</v>
      </c>
      <c r="D1286" s="3">
        <v>44870.729166666664</v>
      </c>
      <c r="E1286" t="s">
        <v>47</v>
      </c>
      <c r="F1286" t="s">
        <v>34</v>
      </c>
      <c r="G1286" t="s">
        <v>30</v>
      </c>
      <c r="H1286" t="s">
        <v>26</v>
      </c>
      <c r="I1286">
        <v>0</v>
      </c>
      <c r="J1286" s="9">
        <v>2</v>
      </c>
      <c r="K1286">
        <f t="shared" si="370"/>
        <v>2</v>
      </c>
      <c r="L1286" t="str">
        <f t="shared" si="369"/>
        <v>Away Win</v>
      </c>
      <c r="M1286">
        <f t="shared" si="371"/>
        <v>0</v>
      </c>
      <c r="N1286">
        <f t="shared" si="372"/>
        <v>1</v>
      </c>
      <c r="O1286" s="12" t="b">
        <f t="shared" si="373"/>
        <v>0</v>
      </c>
      <c r="P1286" s="12" t="str">
        <f t="shared" si="374"/>
        <v>Everton Lose</v>
      </c>
      <c r="Q1286" s="12" t="b">
        <f t="shared" si="375"/>
        <v>0</v>
      </c>
      <c r="R1286" s="12" t="b">
        <f t="shared" si="376"/>
        <v>0</v>
      </c>
      <c r="S1286" s="12" t="str">
        <f t="shared" si="377"/>
        <v>Leicester Win</v>
      </c>
      <c r="T1286" s="12" t="b">
        <f t="shared" si="378"/>
        <v>0</v>
      </c>
    </row>
    <row r="1287" spans="1:20">
      <c r="A1287" s="23" t="s">
        <v>579</v>
      </c>
      <c r="B1287" t="s">
        <v>215</v>
      </c>
      <c r="C1287" s="2" t="s">
        <v>49</v>
      </c>
      <c r="D1287" s="3">
        <v>44871.5</v>
      </c>
      <c r="E1287" t="s">
        <v>63</v>
      </c>
      <c r="F1287" t="s">
        <v>43</v>
      </c>
      <c r="G1287" t="s">
        <v>10</v>
      </c>
      <c r="H1287" t="s">
        <v>35</v>
      </c>
      <c r="I1287">
        <v>0</v>
      </c>
      <c r="J1287" s="9">
        <v>1</v>
      </c>
      <c r="K1287">
        <f t="shared" si="370"/>
        <v>1</v>
      </c>
      <c r="L1287" t="str">
        <f t="shared" si="369"/>
        <v>Away Win</v>
      </c>
      <c r="M1287">
        <f t="shared" si="371"/>
        <v>0</v>
      </c>
      <c r="N1287">
        <f t="shared" si="372"/>
        <v>1</v>
      </c>
      <c r="O1287" s="12" t="b">
        <f t="shared" si="373"/>
        <v>0</v>
      </c>
      <c r="P1287" s="12" t="str">
        <f t="shared" si="374"/>
        <v>Chelsea Lose</v>
      </c>
      <c r="Q1287" s="12" t="b">
        <f t="shared" si="375"/>
        <v>0</v>
      </c>
      <c r="R1287" s="12" t="b">
        <f t="shared" si="376"/>
        <v>0</v>
      </c>
      <c r="S1287" s="12" t="str">
        <f t="shared" si="377"/>
        <v>Arsenal Win</v>
      </c>
      <c r="T1287" s="12" t="b">
        <f t="shared" si="378"/>
        <v>0</v>
      </c>
    </row>
    <row r="1288" spans="1:20">
      <c r="A1288" s="23" t="s">
        <v>579</v>
      </c>
      <c r="B1288" t="s">
        <v>217</v>
      </c>
      <c r="C1288" s="2" t="s">
        <v>49</v>
      </c>
      <c r="D1288" s="3">
        <v>44871.583333333336</v>
      </c>
      <c r="E1288" t="s">
        <v>69</v>
      </c>
      <c r="F1288" t="s">
        <v>70</v>
      </c>
      <c r="G1288" t="s">
        <v>53</v>
      </c>
      <c r="H1288" t="s">
        <v>91</v>
      </c>
      <c r="I1288">
        <v>3</v>
      </c>
      <c r="J1288" s="9">
        <v>1</v>
      </c>
      <c r="K1288">
        <f t="shared" si="370"/>
        <v>4</v>
      </c>
      <c r="L1288" t="str">
        <f t="shared" si="369"/>
        <v>Home Win</v>
      </c>
      <c r="M1288">
        <f t="shared" si="371"/>
        <v>1</v>
      </c>
      <c r="N1288">
        <f t="shared" si="372"/>
        <v>0</v>
      </c>
      <c r="O1288" s="12" t="str">
        <f t="shared" si="373"/>
        <v>Aston Villa Win</v>
      </c>
      <c r="P1288" s="12" t="b">
        <f t="shared" si="374"/>
        <v>0</v>
      </c>
      <c r="Q1288" s="12" t="b">
        <f t="shared" si="375"/>
        <v>0</v>
      </c>
      <c r="R1288" s="12" t="b">
        <f t="shared" si="376"/>
        <v>0</v>
      </c>
      <c r="S1288" s="12" t="b">
        <f t="shared" si="377"/>
        <v>0</v>
      </c>
      <c r="T1288" s="12" t="str">
        <f t="shared" si="378"/>
        <v>Man Utd Lose</v>
      </c>
    </row>
    <row r="1289" spans="1:20">
      <c r="A1289" s="23" t="s">
        <v>579</v>
      </c>
      <c r="B1289" t="s">
        <v>218</v>
      </c>
      <c r="C1289" s="2" t="s">
        <v>49</v>
      </c>
      <c r="D1289" s="3">
        <v>44871.583333333336</v>
      </c>
      <c r="E1289" t="s">
        <v>58</v>
      </c>
      <c r="F1289" t="s">
        <v>15</v>
      </c>
      <c r="G1289" t="s">
        <v>25</v>
      </c>
      <c r="H1289" t="s">
        <v>110</v>
      </c>
      <c r="I1289">
        <v>1</v>
      </c>
      <c r="J1289" s="9">
        <v>4</v>
      </c>
      <c r="K1289">
        <f t="shared" si="370"/>
        <v>5</v>
      </c>
      <c r="L1289" t="str">
        <f t="shared" si="369"/>
        <v>Away Win</v>
      </c>
      <c r="M1289">
        <f t="shared" si="371"/>
        <v>0</v>
      </c>
      <c r="N1289">
        <f t="shared" si="372"/>
        <v>1</v>
      </c>
      <c r="O1289" s="12" t="b">
        <f t="shared" si="373"/>
        <v>0</v>
      </c>
      <c r="P1289" s="12" t="str">
        <f t="shared" si="374"/>
        <v>Southampton Lose</v>
      </c>
      <c r="Q1289" s="12" t="b">
        <f t="shared" si="375"/>
        <v>0</v>
      </c>
      <c r="R1289" s="12" t="b">
        <f t="shared" si="376"/>
        <v>0</v>
      </c>
      <c r="S1289" s="12" t="str">
        <f t="shared" si="377"/>
        <v>Newcastle Win</v>
      </c>
      <c r="T1289" s="12" t="b">
        <f t="shared" si="378"/>
        <v>0</v>
      </c>
    </row>
    <row r="1290" spans="1:20">
      <c r="A1290" s="23" t="s">
        <v>579</v>
      </c>
      <c r="B1290" t="s">
        <v>221</v>
      </c>
      <c r="C1290" s="2" t="s">
        <v>49</v>
      </c>
      <c r="D1290" s="3">
        <v>44871.583333333336</v>
      </c>
      <c r="E1290" t="s">
        <v>23</v>
      </c>
      <c r="F1290" t="s">
        <v>24</v>
      </c>
      <c r="G1290" t="s">
        <v>14</v>
      </c>
      <c r="H1290" t="s">
        <v>77</v>
      </c>
      <c r="I1290">
        <v>1</v>
      </c>
      <c r="J1290" s="9">
        <v>2</v>
      </c>
      <c r="K1290">
        <f t="shared" si="370"/>
        <v>3</v>
      </c>
      <c r="L1290" t="str">
        <f t="shared" si="369"/>
        <v>Away Win</v>
      </c>
      <c r="M1290">
        <f t="shared" si="371"/>
        <v>0</v>
      </c>
      <c r="N1290">
        <f t="shared" si="372"/>
        <v>1</v>
      </c>
      <c r="O1290" s="12" t="b">
        <f t="shared" si="373"/>
        <v>0</v>
      </c>
      <c r="P1290" s="12" t="str">
        <f t="shared" si="374"/>
        <v>West Ham Lose</v>
      </c>
      <c r="Q1290" s="12" t="b">
        <f t="shared" si="375"/>
        <v>0</v>
      </c>
      <c r="R1290" s="12" t="b">
        <f t="shared" si="376"/>
        <v>0</v>
      </c>
      <c r="S1290" s="12" t="str">
        <f t="shared" si="377"/>
        <v>Crystal Palace Win</v>
      </c>
      <c r="T1290" s="12" t="b">
        <f t="shared" si="378"/>
        <v>0</v>
      </c>
    </row>
    <row r="1291" spans="1:20">
      <c r="A1291" s="23" t="s">
        <v>579</v>
      </c>
      <c r="B1291" t="s">
        <v>219</v>
      </c>
      <c r="C1291" s="2" t="s">
        <v>49</v>
      </c>
      <c r="D1291" s="3">
        <v>44871.6875</v>
      </c>
      <c r="E1291" t="s">
        <v>32</v>
      </c>
      <c r="F1291" t="s">
        <v>33</v>
      </c>
      <c r="G1291" t="s">
        <v>19</v>
      </c>
      <c r="H1291" t="s">
        <v>77</v>
      </c>
      <c r="I1291">
        <v>1</v>
      </c>
      <c r="J1291" s="9">
        <v>2</v>
      </c>
      <c r="K1291">
        <f t="shared" si="370"/>
        <v>3</v>
      </c>
      <c r="L1291" t="str">
        <f t="shared" si="369"/>
        <v>Away Win</v>
      </c>
      <c r="M1291">
        <f t="shared" si="371"/>
        <v>0</v>
      </c>
      <c r="N1291">
        <f t="shared" si="372"/>
        <v>1</v>
      </c>
      <c r="O1291" s="12" t="b">
        <f t="shared" si="373"/>
        <v>0</v>
      </c>
      <c r="P1291" s="12" t="str">
        <f t="shared" si="374"/>
        <v>Spurs Lose</v>
      </c>
      <c r="Q1291" s="12" t="b">
        <f t="shared" si="375"/>
        <v>0</v>
      </c>
      <c r="R1291" s="12" t="b">
        <f t="shared" si="376"/>
        <v>0</v>
      </c>
      <c r="S1291" s="12" t="str">
        <f t="shared" si="377"/>
        <v>Liverpool Win</v>
      </c>
      <c r="T1291" s="12" t="b">
        <f t="shared" si="378"/>
        <v>0</v>
      </c>
    </row>
    <row r="1292" spans="1:20">
      <c r="A1292" s="23" t="s">
        <v>579</v>
      </c>
      <c r="B1292" t="s">
        <v>315</v>
      </c>
      <c r="C1292" s="2" t="s">
        <v>64</v>
      </c>
      <c r="D1292" s="3">
        <v>44877.520833333336</v>
      </c>
      <c r="E1292" t="s">
        <v>86</v>
      </c>
      <c r="F1292" t="s">
        <v>73</v>
      </c>
      <c r="G1292" t="s">
        <v>461</v>
      </c>
      <c r="H1292" t="s">
        <v>77</v>
      </c>
      <c r="I1292">
        <v>1</v>
      </c>
      <c r="J1292" s="9">
        <v>2</v>
      </c>
      <c r="K1292">
        <f t="shared" si="370"/>
        <v>3</v>
      </c>
      <c r="L1292" t="str">
        <f t="shared" si="369"/>
        <v>Away Win</v>
      </c>
      <c r="M1292">
        <f t="shared" si="371"/>
        <v>0</v>
      </c>
      <c r="N1292">
        <f t="shared" si="372"/>
        <v>1</v>
      </c>
      <c r="O1292" s="12" t="b">
        <f t="shared" si="373"/>
        <v>0</v>
      </c>
      <c r="P1292" s="12" t="str">
        <f t="shared" si="374"/>
        <v>Man City Lose</v>
      </c>
      <c r="Q1292" s="12" t="b">
        <f t="shared" si="375"/>
        <v>0</v>
      </c>
      <c r="R1292" s="12" t="b">
        <f t="shared" si="376"/>
        <v>0</v>
      </c>
      <c r="S1292" s="12" t="str">
        <f t="shared" si="377"/>
        <v>Brentford Win</v>
      </c>
      <c r="T1292" s="12" t="b">
        <f t="shared" si="378"/>
        <v>0</v>
      </c>
    </row>
    <row r="1293" spans="1:20">
      <c r="A1293" s="23" t="s">
        <v>579</v>
      </c>
      <c r="B1293" t="s">
        <v>226</v>
      </c>
      <c r="C1293" s="2" t="s">
        <v>64</v>
      </c>
      <c r="D1293" s="3">
        <v>44877.625</v>
      </c>
      <c r="E1293" t="s">
        <v>471</v>
      </c>
      <c r="F1293" t="s">
        <v>472</v>
      </c>
      <c r="G1293" t="s">
        <v>34</v>
      </c>
      <c r="H1293" t="s">
        <v>158</v>
      </c>
      <c r="I1293">
        <v>3</v>
      </c>
      <c r="J1293" s="9">
        <v>0</v>
      </c>
      <c r="K1293">
        <f t="shared" si="370"/>
        <v>3</v>
      </c>
      <c r="L1293" t="str">
        <f t="shared" si="369"/>
        <v>Home Win</v>
      </c>
      <c r="M1293">
        <f t="shared" si="371"/>
        <v>1</v>
      </c>
      <c r="N1293">
        <f t="shared" si="372"/>
        <v>0</v>
      </c>
      <c r="O1293" s="12" t="str">
        <f t="shared" si="373"/>
        <v>Bournemouth Win</v>
      </c>
      <c r="P1293" s="12" t="b">
        <f t="shared" si="374"/>
        <v>0</v>
      </c>
      <c r="Q1293" s="12" t="b">
        <f t="shared" si="375"/>
        <v>0</v>
      </c>
      <c r="R1293" s="12" t="b">
        <f t="shared" si="376"/>
        <v>0</v>
      </c>
      <c r="S1293" s="12" t="b">
        <f t="shared" si="377"/>
        <v>0</v>
      </c>
      <c r="T1293" s="12" t="str">
        <f t="shared" si="378"/>
        <v>Everton Lose</v>
      </c>
    </row>
    <row r="1294" spans="1:20">
      <c r="A1294" s="23" t="s">
        <v>579</v>
      </c>
      <c r="B1294" t="s">
        <v>224</v>
      </c>
      <c r="C1294" s="2" t="s">
        <v>64</v>
      </c>
      <c r="D1294" s="3">
        <v>44877.625</v>
      </c>
      <c r="E1294" t="s">
        <v>18</v>
      </c>
      <c r="F1294" t="s">
        <v>19</v>
      </c>
      <c r="G1294" t="s">
        <v>15</v>
      </c>
      <c r="H1294" t="s">
        <v>91</v>
      </c>
      <c r="I1294">
        <v>3</v>
      </c>
      <c r="J1294" s="9">
        <v>1</v>
      </c>
      <c r="K1294">
        <f t="shared" si="370"/>
        <v>4</v>
      </c>
      <c r="L1294" t="str">
        <f t="shared" si="369"/>
        <v>Home Win</v>
      </c>
      <c r="M1294">
        <f t="shared" si="371"/>
        <v>1</v>
      </c>
      <c r="N1294">
        <f t="shared" si="372"/>
        <v>0</v>
      </c>
      <c r="O1294" s="12" t="str">
        <f t="shared" si="373"/>
        <v>Liverpool Win</v>
      </c>
      <c r="P1294" s="12" t="b">
        <f t="shared" si="374"/>
        <v>0</v>
      </c>
      <c r="Q1294" s="12" t="b">
        <f t="shared" si="375"/>
        <v>0</v>
      </c>
      <c r="R1294" s="12" t="b">
        <f t="shared" si="376"/>
        <v>0</v>
      </c>
      <c r="S1294" s="12" t="b">
        <f t="shared" si="377"/>
        <v>0</v>
      </c>
      <c r="T1294" s="12" t="str">
        <f t="shared" si="378"/>
        <v>Southampton Lose</v>
      </c>
    </row>
    <row r="1295" spans="1:20">
      <c r="A1295" s="23" t="s">
        <v>579</v>
      </c>
      <c r="B1295" t="s">
        <v>232</v>
      </c>
      <c r="C1295" s="2" t="s">
        <v>64</v>
      </c>
      <c r="D1295" s="3">
        <v>44877.625</v>
      </c>
      <c r="E1295" t="s">
        <v>474</v>
      </c>
      <c r="F1295" t="s">
        <v>473</v>
      </c>
      <c r="G1295" t="s">
        <v>14</v>
      </c>
      <c r="H1295" t="s">
        <v>16</v>
      </c>
      <c r="I1295">
        <v>1</v>
      </c>
      <c r="J1295" s="9">
        <v>0</v>
      </c>
      <c r="K1295">
        <f t="shared" si="370"/>
        <v>1</v>
      </c>
      <c r="L1295" t="str">
        <f t="shared" si="369"/>
        <v>Home Win</v>
      </c>
      <c r="M1295">
        <f t="shared" si="371"/>
        <v>1</v>
      </c>
      <c r="N1295">
        <f t="shared" si="372"/>
        <v>0</v>
      </c>
      <c r="O1295" s="12" t="str">
        <f t="shared" si="373"/>
        <v>Nottingham Forest Win</v>
      </c>
      <c r="P1295" s="12" t="b">
        <f t="shared" si="374"/>
        <v>0</v>
      </c>
      <c r="Q1295" s="12" t="b">
        <f t="shared" si="375"/>
        <v>0</v>
      </c>
      <c r="R1295" s="12" t="b">
        <f t="shared" si="376"/>
        <v>0</v>
      </c>
      <c r="S1295" s="12" t="b">
        <f t="shared" si="377"/>
        <v>0</v>
      </c>
      <c r="T1295" s="12" t="str">
        <f t="shared" si="378"/>
        <v>Crystal Palace Lose</v>
      </c>
    </row>
    <row r="1296" spans="1:20">
      <c r="A1296" s="23" t="s">
        <v>579</v>
      </c>
      <c r="B1296" t="s">
        <v>228</v>
      </c>
      <c r="C1296" s="2" t="s">
        <v>64</v>
      </c>
      <c r="D1296" s="3">
        <v>44877.625</v>
      </c>
      <c r="E1296" t="s">
        <v>32</v>
      </c>
      <c r="F1296" t="s">
        <v>33</v>
      </c>
      <c r="G1296" t="s">
        <v>20</v>
      </c>
      <c r="H1296" t="s">
        <v>21</v>
      </c>
      <c r="I1296">
        <v>4</v>
      </c>
      <c r="J1296" s="9">
        <v>3</v>
      </c>
      <c r="K1296">
        <f t="shared" si="370"/>
        <v>7</v>
      </c>
      <c r="L1296" t="str">
        <f t="shared" si="369"/>
        <v>Home Win</v>
      </c>
      <c r="M1296">
        <f t="shared" si="371"/>
        <v>1</v>
      </c>
      <c r="N1296">
        <f t="shared" si="372"/>
        <v>0</v>
      </c>
      <c r="O1296" s="12" t="str">
        <f t="shared" si="373"/>
        <v>Spurs Win</v>
      </c>
      <c r="P1296" s="12" t="b">
        <f t="shared" si="374"/>
        <v>0</v>
      </c>
      <c r="Q1296" s="12" t="b">
        <f t="shared" si="375"/>
        <v>0</v>
      </c>
      <c r="R1296" s="12" t="b">
        <f t="shared" si="376"/>
        <v>0</v>
      </c>
      <c r="S1296" s="12" t="b">
        <f t="shared" si="377"/>
        <v>0</v>
      </c>
      <c r="T1296" s="12" t="str">
        <f t="shared" si="378"/>
        <v>Leeds Lose</v>
      </c>
    </row>
    <row r="1297" spans="1:20">
      <c r="A1297" s="23" t="s">
        <v>579</v>
      </c>
      <c r="B1297" t="s">
        <v>246</v>
      </c>
      <c r="C1297" s="2" t="s">
        <v>64</v>
      </c>
      <c r="D1297" s="3">
        <v>44877.625</v>
      </c>
      <c r="E1297" t="s">
        <v>23</v>
      </c>
      <c r="F1297" t="s">
        <v>24</v>
      </c>
      <c r="G1297" t="s">
        <v>30</v>
      </c>
      <c r="H1297" t="s">
        <v>26</v>
      </c>
      <c r="I1297">
        <v>0</v>
      </c>
      <c r="J1297" s="9">
        <v>2</v>
      </c>
      <c r="K1297">
        <f t="shared" si="370"/>
        <v>2</v>
      </c>
      <c r="L1297" t="str">
        <f t="shared" si="369"/>
        <v>Away Win</v>
      </c>
      <c r="M1297">
        <f t="shared" si="371"/>
        <v>0</v>
      </c>
      <c r="N1297">
        <f t="shared" si="372"/>
        <v>1</v>
      </c>
      <c r="O1297" s="12" t="b">
        <f t="shared" si="373"/>
        <v>0</v>
      </c>
      <c r="P1297" s="12" t="str">
        <f t="shared" si="374"/>
        <v>West Ham Lose</v>
      </c>
      <c r="Q1297" s="12" t="b">
        <f t="shared" si="375"/>
        <v>0</v>
      </c>
      <c r="R1297" s="12" t="b">
        <f t="shared" si="376"/>
        <v>0</v>
      </c>
      <c r="S1297" s="12" t="str">
        <f t="shared" si="377"/>
        <v>Leicester Win</v>
      </c>
      <c r="T1297" s="12" t="b">
        <f t="shared" si="378"/>
        <v>0</v>
      </c>
    </row>
    <row r="1298" spans="1:20">
      <c r="A1298" s="23" t="s">
        <v>579</v>
      </c>
      <c r="B1298" t="s">
        <v>231</v>
      </c>
      <c r="C1298" s="2" t="s">
        <v>64</v>
      </c>
      <c r="D1298" s="3">
        <v>44877.729166666664</v>
      </c>
      <c r="E1298" t="s">
        <v>61</v>
      </c>
      <c r="F1298" t="s">
        <v>25</v>
      </c>
      <c r="G1298" t="s">
        <v>43</v>
      </c>
      <c r="H1298" t="s">
        <v>16</v>
      </c>
      <c r="I1298">
        <v>1</v>
      </c>
      <c r="J1298" s="9">
        <v>0</v>
      </c>
      <c r="K1298">
        <f t="shared" si="370"/>
        <v>1</v>
      </c>
      <c r="L1298" t="str">
        <f t="shared" si="369"/>
        <v>Home Win</v>
      </c>
      <c r="M1298">
        <f t="shared" si="371"/>
        <v>1</v>
      </c>
      <c r="N1298">
        <f t="shared" si="372"/>
        <v>0</v>
      </c>
      <c r="O1298" s="12" t="str">
        <f t="shared" si="373"/>
        <v>Newcastle Win</v>
      </c>
      <c r="P1298" s="12" t="b">
        <f t="shared" si="374"/>
        <v>0</v>
      </c>
      <c r="Q1298" s="12" t="b">
        <f t="shared" si="375"/>
        <v>0</v>
      </c>
      <c r="R1298" s="12" t="b">
        <f t="shared" si="376"/>
        <v>0</v>
      </c>
      <c r="S1298" s="12" t="b">
        <f t="shared" si="377"/>
        <v>0</v>
      </c>
      <c r="T1298" s="12" t="str">
        <f t="shared" si="378"/>
        <v>Chelsea Lose</v>
      </c>
    </row>
    <row r="1299" spans="1:20">
      <c r="A1299" s="23" t="s">
        <v>579</v>
      </c>
      <c r="B1299" t="s">
        <v>229</v>
      </c>
      <c r="C1299" s="2" t="s">
        <v>64</v>
      </c>
      <c r="D1299" s="3">
        <v>44877.822916666664</v>
      </c>
      <c r="E1299" t="s">
        <v>72</v>
      </c>
      <c r="F1299" t="s">
        <v>39</v>
      </c>
      <c r="G1299" t="s">
        <v>10</v>
      </c>
      <c r="H1299" t="s">
        <v>26</v>
      </c>
      <c r="I1299">
        <v>0</v>
      </c>
      <c r="J1299" s="9">
        <v>2</v>
      </c>
      <c r="K1299">
        <f t="shared" si="370"/>
        <v>2</v>
      </c>
      <c r="L1299" t="str">
        <f t="shared" si="369"/>
        <v>Away Win</v>
      </c>
      <c r="M1299">
        <f t="shared" si="371"/>
        <v>0</v>
      </c>
      <c r="N1299">
        <f t="shared" si="372"/>
        <v>1</v>
      </c>
      <c r="O1299" s="12" t="b">
        <f t="shared" si="373"/>
        <v>0</v>
      </c>
      <c r="P1299" s="12" t="str">
        <f t="shared" si="374"/>
        <v>Wolves Lose</v>
      </c>
      <c r="Q1299" s="12" t="b">
        <f t="shared" si="375"/>
        <v>0</v>
      </c>
      <c r="R1299" s="12" t="b">
        <f t="shared" si="376"/>
        <v>0</v>
      </c>
      <c r="S1299" s="12" t="str">
        <f t="shared" si="377"/>
        <v>Arsenal Win</v>
      </c>
      <c r="T1299" s="12" t="b">
        <f t="shared" si="378"/>
        <v>0</v>
      </c>
    </row>
    <row r="1300" spans="1:20">
      <c r="A1300" s="23" t="s">
        <v>579</v>
      </c>
      <c r="B1300" t="s">
        <v>227</v>
      </c>
      <c r="C1300" s="2" t="s">
        <v>64</v>
      </c>
      <c r="D1300" s="3">
        <v>44878.583333333336</v>
      </c>
      <c r="E1300" t="s">
        <v>41</v>
      </c>
      <c r="F1300" t="s">
        <v>42</v>
      </c>
      <c r="G1300" t="s">
        <v>70</v>
      </c>
      <c r="H1300" t="s">
        <v>77</v>
      </c>
      <c r="I1300">
        <v>1</v>
      </c>
      <c r="J1300" s="9">
        <v>2</v>
      </c>
      <c r="K1300">
        <f t="shared" si="370"/>
        <v>3</v>
      </c>
      <c r="L1300" t="str">
        <f t="shared" si="369"/>
        <v>Away Win</v>
      </c>
      <c r="M1300">
        <f t="shared" si="371"/>
        <v>0</v>
      </c>
      <c r="N1300">
        <f t="shared" si="372"/>
        <v>1</v>
      </c>
      <c r="O1300" s="12" t="b">
        <f t="shared" si="373"/>
        <v>0</v>
      </c>
      <c r="P1300" s="12" t="str">
        <f t="shared" si="374"/>
        <v>Brighton Lose</v>
      </c>
      <c r="Q1300" s="12" t="b">
        <f t="shared" si="375"/>
        <v>0</v>
      </c>
      <c r="R1300" s="12" t="b">
        <f t="shared" si="376"/>
        <v>0</v>
      </c>
      <c r="S1300" s="12" t="str">
        <f t="shared" si="377"/>
        <v>Aston Villa Win</v>
      </c>
      <c r="T1300" s="12" t="b">
        <f t="shared" si="378"/>
        <v>0</v>
      </c>
    </row>
    <row r="1301" spans="1:20">
      <c r="A1301" s="23" t="s">
        <v>579</v>
      </c>
      <c r="B1301" t="s">
        <v>225</v>
      </c>
      <c r="C1301" s="2" t="s">
        <v>64</v>
      </c>
      <c r="D1301" s="3">
        <v>44878.6875</v>
      </c>
      <c r="E1301" t="s">
        <v>8</v>
      </c>
      <c r="F1301" t="s">
        <v>9</v>
      </c>
      <c r="G1301" t="s">
        <v>53</v>
      </c>
      <c r="H1301" t="s">
        <v>77</v>
      </c>
      <c r="I1301">
        <v>1</v>
      </c>
      <c r="J1301" s="9">
        <v>2</v>
      </c>
      <c r="K1301">
        <f t="shared" si="370"/>
        <v>3</v>
      </c>
      <c r="L1301" t="str">
        <f t="shared" si="369"/>
        <v>Away Win</v>
      </c>
      <c r="M1301">
        <f t="shared" si="371"/>
        <v>0</v>
      </c>
      <c r="N1301">
        <f t="shared" si="372"/>
        <v>1</v>
      </c>
      <c r="O1301" s="12" t="b">
        <f t="shared" si="373"/>
        <v>0</v>
      </c>
      <c r="P1301" s="12" t="str">
        <f t="shared" si="374"/>
        <v>Fulham Lose</v>
      </c>
      <c r="Q1301" s="12" t="b">
        <f t="shared" si="375"/>
        <v>0</v>
      </c>
      <c r="R1301" s="12" t="b">
        <f t="shared" si="376"/>
        <v>0</v>
      </c>
      <c r="S1301" s="12" t="str">
        <f t="shared" si="377"/>
        <v>Man Utd Win</v>
      </c>
      <c r="T1301" s="12" t="b">
        <f t="shared" si="378"/>
        <v>0</v>
      </c>
    </row>
    <row r="1302" spans="1:20">
      <c r="A1302" s="23" t="s">
        <v>579</v>
      </c>
      <c r="B1302" t="s">
        <v>241</v>
      </c>
      <c r="C1302" s="2" t="s">
        <v>51</v>
      </c>
      <c r="D1302" s="3">
        <v>44921.520833333336</v>
      </c>
      <c r="E1302" t="s">
        <v>460</v>
      </c>
      <c r="F1302" t="s">
        <v>461</v>
      </c>
      <c r="G1302" t="s">
        <v>33</v>
      </c>
      <c r="H1302" t="s">
        <v>106</v>
      </c>
      <c r="I1302">
        <v>2</v>
      </c>
      <c r="J1302" s="9">
        <v>2</v>
      </c>
      <c r="K1302">
        <f t="shared" si="370"/>
        <v>4</v>
      </c>
      <c r="L1302" t="str">
        <f t="shared" si="369"/>
        <v>Draw</v>
      </c>
      <c r="M1302">
        <f t="shared" si="371"/>
        <v>0</v>
      </c>
      <c r="N1302">
        <f t="shared" si="372"/>
        <v>0</v>
      </c>
      <c r="O1302" s="12" t="b">
        <f t="shared" si="373"/>
        <v>0</v>
      </c>
      <c r="P1302" s="12" t="b">
        <f t="shared" si="374"/>
        <v>0</v>
      </c>
      <c r="Q1302" s="12" t="str">
        <f t="shared" si="375"/>
        <v>Brentford Draw</v>
      </c>
      <c r="R1302" s="12" t="str">
        <f t="shared" si="376"/>
        <v>Spurs Draw</v>
      </c>
      <c r="S1302" s="12" t="b">
        <f t="shared" si="377"/>
        <v>0</v>
      </c>
      <c r="T1302" s="12" t="b">
        <f t="shared" si="378"/>
        <v>0</v>
      </c>
    </row>
    <row r="1303" spans="1:20">
      <c r="A1303" s="23" t="s">
        <v>579</v>
      </c>
      <c r="B1303" t="s">
        <v>233</v>
      </c>
      <c r="C1303" s="2" t="s">
        <v>51</v>
      </c>
      <c r="D1303" s="3">
        <v>44921.625</v>
      </c>
      <c r="E1303" t="s">
        <v>13</v>
      </c>
      <c r="F1303" t="s">
        <v>14</v>
      </c>
      <c r="G1303" t="s">
        <v>9</v>
      </c>
      <c r="H1303" t="s">
        <v>11</v>
      </c>
      <c r="I1303">
        <v>0</v>
      </c>
      <c r="J1303" s="9">
        <v>3</v>
      </c>
      <c r="K1303">
        <f t="shared" si="370"/>
        <v>3</v>
      </c>
      <c r="L1303" t="str">
        <f t="shared" si="369"/>
        <v>Away Win</v>
      </c>
      <c r="M1303">
        <f t="shared" si="371"/>
        <v>0</v>
      </c>
      <c r="N1303">
        <f t="shared" si="372"/>
        <v>1</v>
      </c>
      <c r="O1303" s="12" t="b">
        <f t="shared" si="373"/>
        <v>0</v>
      </c>
      <c r="P1303" s="12" t="str">
        <f t="shared" si="374"/>
        <v>Crystal Palace Lose</v>
      </c>
      <c r="Q1303" s="12" t="b">
        <f t="shared" si="375"/>
        <v>0</v>
      </c>
      <c r="R1303" s="12" t="b">
        <f t="shared" si="376"/>
        <v>0</v>
      </c>
      <c r="S1303" s="12" t="str">
        <f t="shared" si="377"/>
        <v>Fulham Win</v>
      </c>
      <c r="T1303" s="12" t="b">
        <f t="shared" si="378"/>
        <v>0</v>
      </c>
    </row>
    <row r="1304" spans="1:20">
      <c r="A1304" s="23" t="s">
        <v>579</v>
      </c>
      <c r="B1304" t="s">
        <v>234</v>
      </c>
      <c r="C1304" s="2" t="s">
        <v>51</v>
      </c>
      <c r="D1304" s="3">
        <v>44921.625</v>
      </c>
      <c r="E1304" t="s">
        <v>47</v>
      </c>
      <c r="F1304" t="s">
        <v>34</v>
      </c>
      <c r="G1304" t="s">
        <v>39</v>
      </c>
      <c r="H1304" t="s">
        <v>77</v>
      </c>
      <c r="I1304">
        <v>1</v>
      </c>
      <c r="J1304" s="9">
        <v>2</v>
      </c>
      <c r="K1304">
        <f t="shared" si="370"/>
        <v>3</v>
      </c>
      <c r="L1304" t="str">
        <f t="shared" si="369"/>
        <v>Away Win</v>
      </c>
      <c r="M1304">
        <f t="shared" si="371"/>
        <v>0</v>
      </c>
      <c r="N1304">
        <f t="shared" si="372"/>
        <v>1</v>
      </c>
      <c r="O1304" s="12" t="b">
        <f t="shared" si="373"/>
        <v>0</v>
      </c>
      <c r="P1304" s="12" t="str">
        <f t="shared" si="374"/>
        <v>Everton Lose</v>
      </c>
      <c r="Q1304" s="12" t="b">
        <f t="shared" si="375"/>
        <v>0</v>
      </c>
      <c r="R1304" s="12" t="b">
        <f t="shared" si="376"/>
        <v>0</v>
      </c>
      <c r="S1304" s="12" t="str">
        <f t="shared" si="377"/>
        <v>Wolves Win</v>
      </c>
      <c r="T1304" s="12" t="b">
        <f t="shared" si="378"/>
        <v>0</v>
      </c>
    </row>
    <row r="1305" spans="1:20">
      <c r="A1305" s="23" t="s">
        <v>579</v>
      </c>
      <c r="B1305" t="s">
        <v>242</v>
      </c>
      <c r="C1305" s="2" t="s">
        <v>51</v>
      </c>
      <c r="D1305" s="3">
        <v>44921.625</v>
      </c>
      <c r="E1305" t="s">
        <v>65</v>
      </c>
      <c r="F1305" t="s">
        <v>30</v>
      </c>
      <c r="G1305" t="s">
        <v>25</v>
      </c>
      <c r="H1305" t="s">
        <v>11</v>
      </c>
      <c r="I1305">
        <v>0</v>
      </c>
      <c r="J1305" s="9">
        <v>3</v>
      </c>
      <c r="K1305">
        <f t="shared" si="370"/>
        <v>3</v>
      </c>
      <c r="L1305" t="str">
        <f t="shared" si="369"/>
        <v>Away Win</v>
      </c>
      <c r="M1305">
        <f t="shared" si="371"/>
        <v>0</v>
      </c>
      <c r="N1305">
        <f t="shared" si="372"/>
        <v>1</v>
      </c>
      <c r="O1305" s="12" t="b">
        <f t="shared" si="373"/>
        <v>0</v>
      </c>
      <c r="P1305" s="12" t="str">
        <f t="shared" si="374"/>
        <v>Leicester Lose</v>
      </c>
      <c r="Q1305" s="12" t="b">
        <f t="shared" si="375"/>
        <v>0</v>
      </c>
      <c r="R1305" s="12" t="b">
        <f t="shared" si="376"/>
        <v>0</v>
      </c>
      <c r="S1305" s="12" t="str">
        <f t="shared" si="377"/>
        <v>Newcastle Win</v>
      </c>
      <c r="T1305" s="12" t="b">
        <f t="shared" si="378"/>
        <v>0</v>
      </c>
    </row>
    <row r="1306" spans="1:20">
      <c r="A1306" s="23" t="s">
        <v>579</v>
      </c>
      <c r="B1306" t="s">
        <v>238</v>
      </c>
      <c r="C1306" s="2" t="s">
        <v>51</v>
      </c>
      <c r="D1306" s="3">
        <v>44921.625</v>
      </c>
      <c r="E1306" t="s">
        <v>58</v>
      </c>
      <c r="F1306" t="s">
        <v>15</v>
      </c>
      <c r="G1306" t="s">
        <v>42</v>
      </c>
      <c r="H1306" t="s">
        <v>44</v>
      </c>
      <c r="I1306">
        <v>1</v>
      </c>
      <c r="J1306" s="9">
        <v>3</v>
      </c>
      <c r="K1306">
        <f t="shared" si="370"/>
        <v>4</v>
      </c>
      <c r="L1306" t="str">
        <f t="shared" si="369"/>
        <v>Away Win</v>
      </c>
      <c r="M1306">
        <f t="shared" si="371"/>
        <v>0</v>
      </c>
      <c r="N1306">
        <f t="shared" si="372"/>
        <v>1</v>
      </c>
      <c r="O1306" s="12" t="b">
        <f t="shared" si="373"/>
        <v>0</v>
      </c>
      <c r="P1306" s="12" t="str">
        <f t="shared" si="374"/>
        <v>Southampton Lose</v>
      </c>
      <c r="Q1306" s="12" t="b">
        <f t="shared" si="375"/>
        <v>0</v>
      </c>
      <c r="R1306" s="12" t="b">
        <f t="shared" si="376"/>
        <v>0</v>
      </c>
      <c r="S1306" s="12" t="str">
        <f t="shared" si="377"/>
        <v>Brighton Win</v>
      </c>
      <c r="T1306" s="12" t="b">
        <f t="shared" si="378"/>
        <v>0</v>
      </c>
    </row>
    <row r="1307" spans="1:20">
      <c r="A1307" s="23" t="s">
        <v>579</v>
      </c>
      <c r="B1307" t="s">
        <v>314</v>
      </c>
      <c r="C1307" s="2" t="s">
        <v>51</v>
      </c>
      <c r="D1307" s="3">
        <v>44921.729166666664</v>
      </c>
      <c r="E1307" t="s">
        <v>69</v>
      </c>
      <c r="F1307" t="s">
        <v>70</v>
      </c>
      <c r="G1307" t="s">
        <v>19</v>
      </c>
      <c r="H1307" t="s">
        <v>44</v>
      </c>
      <c r="I1307">
        <v>1</v>
      </c>
      <c r="J1307" s="9">
        <v>3</v>
      </c>
      <c r="K1307">
        <f t="shared" si="370"/>
        <v>4</v>
      </c>
      <c r="L1307" t="str">
        <f t="shared" si="369"/>
        <v>Away Win</v>
      </c>
      <c r="M1307">
        <f t="shared" si="371"/>
        <v>0</v>
      </c>
      <c r="N1307">
        <f t="shared" si="372"/>
        <v>1</v>
      </c>
      <c r="O1307" s="12" t="b">
        <f t="shared" si="373"/>
        <v>0</v>
      </c>
      <c r="P1307" s="12" t="str">
        <f t="shared" si="374"/>
        <v>Aston Villa Lose</v>
      </c>
      <c r="Q1307" s="12" t="b">
        <f t="shared" si="375"/>
        <v>0</v>
      </c>
      <c r="R1307" s="12" t="b">
        <f t="shared" si="376"/>
        <v>0</v>
      </c>
      <c r="S1307" s="12" t="str">
        <f t="shared" si="377"/>
        <v>Liverpool Win</v>
      </c>
      <c r="T1307" s="12" t="b">
        <f t="shared" si="378"/>
        <v>0</v>
      </c>
    </row>
    <row r="1308" spans="1:20">
      <c r="A1308" s="23" t="s">
        <v>579</v>
      </c>
      <c r="B1308" t="s">
        <v>237</v>
      </c>
      <c r="C1308" s="2" t="s">
        <v>51</v>
      </c>
      <c r="D1308" s="3">
        <v>44921.833333333336</v>
      </c>
      <c r="E1308" t="s">
        <v>55</v>
      </c>
      <c r="F1308" t="s">
        <v>10</v>
      </c>
      <c r="G1308" t="s">
        <v>24</v>
      </c>
      <c r="H1308" t="s">
        <v>91</v>
      </c>
      <c r="I1308">
        <v>3</v>
      </c>
      <c r="J1308" s="9">
        <v>1</v>
      </c>
      <c r="K1308">
        <f t="shared" si="370"/>
        <v>4</v>
      </c>
      <c r="L1308" t="str">
        <f t="shared" si="369"/>
        <v>Home Win</v>
      </c>
      <c r="M1308">
        <f t="shared" si="371"/>
        <v>1</v>
      </c>
      <c r="N1308">
        <f t="shared" si="372"/>
        <v>0</v>
      </c>
      <c r="O1308" s="12" t="str">
        <f t="shared" si="373"/>
        <v>Arsenal Win</v>
      </c>
      <c r="P1308" s="12" t="b">
        <f t="shared" si="374"/>
        <v>0</v>
      </c>
      <c r="Q1308" s="12" t="b">
        <f t="shared" si="375"/>
        <v>0</v>
      </c>
      <c r="R1308" s="12" t="b">
        <f t="shared" si="376"/>
        <v>0</v>
      </c>
      <c r="S1308" s="12" t="b">
        <f t="shared" si="377"/>
        <v>0</v>
      </c>
      <c r="T1308" s="12" t="str">
        <f t="shared" si="378"/>
        <v>West Ham Lose</v>
      </c>
    </row>
    <row r="1309" spans="1:20">
      <c r="A1309" s="23" t="s">
        <v>579</v>
      </c>
      <c r="B1309" t="s">
        <v>236</v>
      </c>
      <c r="C1309" s="2" t="s">
        <v>51</v>
      </c>
      <c r="D1309" s="3">
        <v>44922.729166666664</v>
      </c>
      <c r="E1309" t="s">
        <v>63</v>
      </c>
      <c r="F1309" t="s">
        <v>43</v>
      </c>
      <c r="G1309" t="s">
        <v>472</v>
      </c>
      <c r="H1309" t="s">
        <v>98</v>
      </c>
      <c r="I1309">
        <v>2</v>
      </c>
      <c r="J1309" s="9">
        <v>0</v>
      </c>
      <c r="K1309">
        <f t="shared" si="370"/>
        <v>2</v>
      </c>
      <c r="L1309" t="str">
        <f t="shared" si="369"/>
        <v>Home Win</v>
      </c>
      <c r="M1309">
        <f t="shared" si="371"/>
        <v>1</v>
      </c>
      <c r="N1309">
        <f t="shared" si="372"/>
        <v>0</v>
      </c>
      <c r="O1309" s="12" t="str">
        <f t="shared" si="373"/>
        <v>Chelsea Win</v>
      </c>
      <c r="P1309" s="12" t="b">
        <f t="shared" si="374"/>
        <v>0</v>
      </c>
      <c r="Q1309" s="12" t="b">
        <f t="shared" si="375"/>
        <v>0</v>
      </c>
      <c r="R1309" s="12" t="b">
        <f t="shared" si="376"/>
        <v>0</v>
      </c>
      <c r="S1309" s="12" t="b">
        <f t="shared" si="377"/>
        <v>0</v>
      </c>
      <c r="T1309" s="12" t="str">
        <f t="shared" si="378"/>
        <v>Bournemouth Lose</v>
      </c>
    </row>
    <row r="1310" spans="1:20">
      <c r="A1310" s="23" t="s">
        <v>579</v>
      </c>
      <c r="B1310" t="s">
        <v>235</v>
      </c>
      <c r="C1310" s="2" t="s">
        <v>51</v>
      </c>
      <c r="D1310" s="3">
        <v>44922.833333333336</v>
      </c>
      <c r="E1310" t="s">
        <v>52</v>
      </c>
      <c r="F1310" t="s">
        <v>53</v>
      </c>
      <c r="G1310" t="s">
        <v>473</v>
      </c>
      <c r="H1310" t="s">
        <v>158</v>
      </c>
      <c r="I1310">
        <v>3</v>
      </c>
      <c r="J1310" s="9">
        <v>0</v>
      </c>
      <c r="K1310">
        <f t="shared" si="370"/>
        <v>3</v>
      </c>
      <c r="L1310" t="str">
        <f t="shared" si="369"/>
        <v>Home Win</v>
      </c>
      <c r="M1310">
        <f t="shared" si="371"/>
        <v>1</v>
      </c>
      <c r="N1310">
        <f t="shared" si="372"/>
        <v>0</v>
      </c>
      <c r="O1310" s="12" t="str">
        <f t="shared" si="373"/>
        <v>Man Utd Win</v>
      </c>
      <c r="P1310" s="12" t="b">
        <f t="shared" si="374"/>
        <v>0</v>
      </c>
      <c r="Q1310" s="12" t="b">
        <f t="shared" si="375"/>
        <v>0</v>
      </c>
      <c r="R1310" s="12" t="b">
        <f t="shared" si="376"/>
        <v>0</v>
      </c>
      <c r="S1310" s="12" t="b">
        <f t="shared" si="377"/>
        <v>0</v>
      </c>
      <c r="T1310" s="12" t="str">
        <f t="shared" si="378"/>
        <v>Nottingham Forest Lose</v>
      </c>
    </row>
    <row r="1311" spans="1:20">
      <c r="A1311" s="23" t="s">
        <v>579</v>
      </c>
      <c r="B1311" t="s">
        <v>240</v>
      </c>
      <c r="C1311" s="2" t="s">
        <v>51</v>
      </c>
      <c r="D1311" s="3">
        <v>44923.833333333336</v>
      </c>
      <c r="E1311" t="s">
        <v>50</v>
      </c>
      <c r="F1311" t="s">
        <v>20</v>
      </c>
      <c r="G1311" t="s">
        <v>73</v>
      </c>
      <c r="H1311" t="s">
        <v>44</v>
      </c>
      <c r="I1311">
        <v>1</v>
      </c>
      <c r="J1311" s="9">
        <v>3</v>
      </c>
      <c r="K1311">
        <f t="shared" si="370"/>
        <v>4</v>
      </c>
      <c r="L1311" t="str">
        <f t="shared" si="369"/>
        <v>Away Win</v>
      </c>
      <c r="M1311">
        <f t="shared" si="371"/>
        <v>0</v>
      </c>
      <c r="N1311">
        <f t="shared" si="372"/>
        <v>1</v>
      </c>
      <c r="O1311" s="12" t="b">
        <f t="shared" si="373"/>
        <v>0</v>
      </c>
      <c r="P1311" s="12" t="str">
        <f t="shared" si="374"/>
        <v>Leeds Lose</v>
      </c>
      <c r="Q1311" s="12" t="b">
        <f t="shared" si="375"/>
        <v>0</v>
      </c>
      <c r="R1311" s="12" t="b">
        <f t="shared" si="376"/>
        <v>0</v>
      </c>
      <c r="S1311" s="12" t="str">
        <f t="shared" si="377"/>
        <v>Man City Win</v>
      </c>
      <c r="T1311" s="12" t="b">
        <f t="shared" si="378"/>
        <v>0</v>
      </c>
    </row>
    <row r="1312" spans="1:20">
      <c r="A1312" s="23" t="s">
        <v>579</v>
      </c>
      <c r="B1312" t="s">
        <v>260</v>
      </c>
      <c r="C1312" s="2" t="s">
        <v>60</v>
      </c>
      <c r="D1312" s="3">
        <v>44925.822916666664</v>
      </c>
      <c r="E1312" t="s">
        <v>23</v>
      </c>
      <c r="F1312" t="s">
        <v>24</v>
      </c>
      <c r="G1312" t="s">
        <v>461</v>
      </c>
      <c r="H1312" t="s">
        <v>26</v>
      </c>
      <c r="I1312">
        <v>0</v>
      </c>
      <c r="J1312" s="9">
        <v>2</v>
      </c>
      <c r="K1312">
        <f t="shared" si="370"/>
        <v>2</v>
      </c>
      <c r="L1312" t="str">
        <f t="shared" si="369"/>
        <v>Away Win</v>
      </c>
      <c r="M1312">
        <f t="shared" si="371"/>
        <v>0</v>
      </c>
      <c r="N1312">
        <f t="shared" si="372"/>
        <v>1</v>
      </c>
      <c r="O1312" s="12" t="b">
        <f t="shared" si="373"/>
        <v>0</v>
      </c>
      <c r="P1312" s="12" t="str">
        <f t="shared" si="374"/>
        <v>West Ham Lose</v>
      </c>
      <c r="Q1312" s="12" t="b">
        <f t="shared" si="375"/>
        <v>0</v>
      </c>
      <c r="R1312" s="12" t="b">
        <f t="shared" si="376"/>
        <v>0</v>
      </c>
      <c r="S1312" s="12" t="str">
        <f t="shared" si="377"/>
        <v>Brentford Win</v>
      </c>
      <c r="T1312" s="12" t="b">
        <f t="shared" si="378"/>
        <v>0</v>
      </c>
    </row>
    <row r="1313" spans="1:20">
      <c r="A1313" s="23" t="s">
        <v>579</v>
      </c>
      <c r="B1313" t="s">
        <v>326</v>
      </c>
      <c r="C1313" s="2" t="s">
        <v>60</v>
      </c>
      <c r="D1313" s="3">
        <v>44925.833333333336</v>
      </c>
      <c r="E1313" t="s">
        <v>18</v>
      </c>
      <c r="F1313" t="s">
        <v>19</v>
      </c>
      <c r="G1313" t="s">
        <v>30</v>
      </c>
      <c r="H1313" t="s">
        <v>56</v>
      </c>
      <c r="I1313">
        <v>2</v>
      </c>
      <c r="J1313" s="9">
        <v>1</v>
      </c>
      <c r="K1313">
        <f t="shared" si="370"/>
        <v>3</v>
      </c>
      <c r="L1313" t="str">
        <f t="shared" si="369"/>
        <v>Home Win</v>
      </c>
      <c r="M1313">
        <f t="shared" si="371"/>
        <v>1</v>
      </c>
      <c r="N1313">
        <f t="shared" si="372"/>
        <v>0</v>
      </c>
      <c r="O1313" s="12" t="str">
        <f t="shared" si="373"/>
        <v>Liverpool Win</v>
      </c>
      <c r="P1313" s="12" t="b">
        <f t="shared" si="374"/>
        <v>0</v>
      </c>
      <c r="Q1313" s="12" t="b">
        <f t="shared" si="375"/>
        <v>0</v>
      </c>
      <c r="R1313" s="12" t="b">
        <f t="shared" si="376"/>
        <v>0</v>
      </c>
      <c r="S1313" s="12" t="b">
        <f t="shared" si="377"/>
        <v>0</v>
      </c>
      <c r="T1313" s="12" t="str">
        <f t="shared" si="378"/>
        <v>Leicester Lose</v>
      </c>
    </row>
    <row r="1314" spans="1:20">
      <c r="A1314" s="23" t="s">
        <v>579</v>
      </c>
      <c r="B1314" t="s">
        <v>245</v>
      </c>
      <c r="C1314" s="2" t="s">
        <v>60</v>
      </c>
      <c r="D1314" s="3">
        <v>44926.520833333336</v>
      </c>
      <c r="E1314" t="s">
        <v>72</v>
      </c>
      <c r="F1314" t="s">
        <v>39</v>
      </c>
      <c r="G1314" t="s">
        <v>53</v>
      </c>
      <c r="H1314" t="s">
        <v>35</v>
      </c>
      <c r="I1314">
        <v>0</v>
      </c>
      <c r="J1314" s="9">
        <v>1</v>
      </c>
      <c r="K1314">
        <f t="shared" si="370"/>
        <v>1</v>
      </c>
      <c r="L1314" t="str">
        <f t="shared" si="369"/>
        <v>Away Win</v>
      </c>
      <c r="M1314">
        <f t="shared" si="371"/>
        <v>0</v>
      </c>
      <c r="N1314">
        <f t="shared" si="372"/>
        <v>1</v>
      </c>
      <c r="O1314" s="12" t="b">
        <f t="shared" si="373"/>
        <v>0</v>
      </c>
      <c r="P1314" s="12" t="str">
        <f t="shared" si="374"/>
        <v>Wolves Lose</v>
      </c>
      <c r="Q1314" s="12" t="b">
        <f t="shared" si="375"/>
        <v>0</v>
      </c>
      <c r="R1314" s="12" t="b">
        <f t="shared" si="376"/>
        <v>0</v>
      </c>
      <c r="S1314" s="12" t="str">
        <f t="shared" si="377"/>
        <v>Man Utd Win</v>
      </c>
      <c r="T1314" s="12" t="b">
        <f t="shared" si="378"/>
        <v>0</v>
      </c>
    </row>
    <row r="1315" spans="1:20">
      <c r="A1315" s="23" t="s">
        <v>579</v>
      </c>
      <c r="B1315" t="s">
        <v>247</v>
      </c>
      <c r="C1315" s="2" t="s">
        <v>60</v>
      </c>
      <c r="D1315" s="3">
        <v>44926.625</v>
      </c>
      <c r="E1315" t="s">
        <v>471</v>
      </c>
      <c r="F1315" t="s">
        <v>472</v>
      </c>
      <c r="G1315" t="s">
        <v>14</v>
      </c>
      <c r="H1315" t="s">
        <v>26</v>
      </c>
      <c r="I1315">
        <v>0</v>
      </c>
      <c r="J1315" s="9">
        <v>2</v>
      </c>
      <c r="K1315">
        <f t="shared" si="370"/>
        <v>2</v>
      </c>
      <c r="L1315" t="str">
        <f t="shared" si="369"/>
        <v>Away Win</v>
      </c>
      <c r="M1315">
        <f t="shared" si="371"/>
        <v>0</v>
      </c>
      <c r="N1315">
        <f t="shared" si="372"/>
        <v>1</v>
      </c>
      <c r="O1315" s="12" t="b">
        <f t="shared" si="373"/>
        <v>0</v>
      </c>
      <c r="P1315" s="12" t="str">
        <f t="shared" si="374"/>
        <v>Bournemouth Lose</v>
      </c>
      <c r="Q1315" s="12" t="b">
        <f t="shared" si="375"/>
        <v>0</v>
      </c>
      <c r="R1315" s="12" t="b">
        <f t="shared" si="376"/>
        <v>0</v>
      </c>
      <c r="S1315" s="12" t="str">
        <f t="shared" si="377"/>
        <v>Crystal Palace Win</v>
      </c>
      <c r="T1315" s="12" t="b">
        <f t="shared" si="378"/>
        <v>0</v>
      </c>
    </row>
    <row r="1316" spans="1:20">
      <c r="A1316" s="23" t="s">
        <v>579</v>
      </c>
      <c r="B1316" t="s">
        <v>259</v>
      </c>
      <c r="C1316" s="2" t="s">
        <v>60</v>
      </c>
      <c r="D1316" s="3">
        <v>44926.625</v>
      </c>
      <c r="E1316" t="s">
        <v>8</v>
      </c>
      <c r="F1316" t="s">
        <v>9</v>
      </c>
      <c r="G1316" t="s">
        <v>15</v>
      </c>
      <c r="H1316" t="s">
        <v>56</v>
      </c>
      <c r="I1316">
        <v>2</v>
      </c>
      <c r="J1316" s="9">
        <v>1</v>
      </c>
      <c r="K1316">
        <f t="shared" si="370"/>
        <v>3</v>
      </c>
      <c r="L1316" t="str">
        <f t="shared" si="369"/>
        <v>Home Win</v>
      </c>
      <c r="M1316">
        <f t="shared" si="371"/>
        <v>1</v>
      </c>
      <c r="N1316">
        <f t="shared" si="372"/>
        <v>0</v>
      </c>
      <c r="O1316" s="12" t="str">
        <f t="shared" si="373"/>
        <v>Fulham Win</v>
      </c>
      <c r="P1316" s="12" t="b">
        <f t="shared" si="374"/>
        <v>0</v>
      </c>
      <c r="Q1316" s="12" t="b">
        <f t="shared" si="375"/>
        <v>0</v>
      </c>
      <c r="R1316" s="12" t="b">
        <f t="shared" si="376"/>
        <v>0</v>
      </c>
      <c r="S1316" s="12" t="b">
        <f t="shared" si="377"/>
        <v>0</v>
      </c>
      <c r="T1316" s="12" t="str">
        <f t="shared" si="378"/>
        <v>Southampton Lose</v>
      </c>
    </row>
    <row r="1317" spans="1:20">
      <c r="A1317" s="23" t="s">
        <v>579</v>
      </c>
      <c r="B1317" t="s">
        <v>258</v>
      </c>
      <c r="C1317" s="2" t="s">
        <v>60</v>
      </c>
      <c r="D1317" s="3">
        <v>44926.625</v>
      </c>
      <c r="E1317" t="s">
        <v>86</v>
      </c>
      <c r="F1317" t="s">
        <v>73</v>
      </c>
      <c r="G1317" t="s">
        <v>34</v>
      </c>
      <c r="H1317" t="s">
        <v>84</v>
      </c>
      <c r="I1317">
        <v>1</v>
      </c>
      <c r="J1317" s="9">
        <v>1</v>
      </c>
      <c r="K1317">
        <f t="shared" si="370"/>
        <v>2</v>
      </c>
      <c r="L1317" t="str">
        <f t="shared" si="369"/>
        <v>Draw</v>
      </c>
      <c r="M1317">
        <f t="shared" si="371"/>
        <v>0</v>
      </c>
      <c r="N1317">
        <f t="shared" si="372"/>
        <v>0</v>
      </c>
      <c r="O1317" s="12" t="b">
        <f t="shared" si="373"/>
        <v>0</v>
      </c>
      <c r="P1317" s="12" t="b">
        <f t="shared" si="374"/>
        <v>0</v>
      </c>
      <c r="Q1317" s="12" t="str">
        <f t="shared" si="375"/>
        <v>Man City Draw</v>
      </c>
      <c r="R1317" s="12" t="str">
        <f t="shared" si="376"/>
        <v>Everton Draw</v>
      </c>
      <c r="S1317" s="12" t="b">
        <f t="shared" si="377"/>
        <v>0</v>
      </c>
      <c r="T1317" s="12" t="b">
        <f t="shared" si="378"/>
        <v>0</v>
      </c>
    </row>
    <row r="1318" spans="1:20">
      <c r="A1318" s="23" t="s">
        <v>579</v>
      </c>
      <c r="B1318" t="s">
        <v>243</v>
      </c>
      <c r="C1318" s="2" t="s">
        <v>60</v>
      </c>
      <c r="D1318" s="3">
        <v>44926.625</v>
      </c>
      <c r="E1318" t="s">
        <v>61</v>
      </c>
      <c r="F1318" t="s">
        <v>25</v>
      </c>
      <c r="G1318" t="s">
        <v>20</v>
      </c>
      <c r="H1318" t="s">
        <v>116</v>
      </c>
      <c r="I1318">
        <v>0</v>
      </c>
      <c r="J1318" s="9">
        <v>0</v>
      </c>
      <c r="K1318">
        <f t="shared" si="370"/>
        <v>0</v>
      </c>
      <c r="L1318" t="str">
        <f t="shared" si="369"/>
        <v>Draw</v>
      </c>
      <c r="M1318">
        <f t="shared" si="371"/>
        <v>0</v>
      </c>
      <c r="N1318">
        <f t="shared" si="372"/>
        <v>0</v>
      </c>
      <c r="O1318" s="12" t="b">
        <f t="shared" si="373"/>
        <v>0</v>
      </c>
      <c r="P1318" s="12" t="b">
        <f t="shared" si="374"/>
        <v>0</v>
      </c>
      <c r="Q1318" s="12" t="str">
        <f t="shared" si="375"/>
        <v>Newcastle Draw</v>
      </c>
      <c r="R1318" s="12" t="str">
        <f t="shared" si="376"/>
        <v>Leeds Draw</v>
      </c>
      <c r="S1318" s="12" t="b">
        <f t="shared" si="377"/>
        <v>0</v>
      </c>
      <c r="T1318" s="12" t="b">
        <f t="shared" si="378"/>
        <v>0</v>
      </c>
    </row>
    <row r="1319" spans="1:20">
      <c r="A1319" s="23" t="s">
        <v>579</v>
      </c>
      <c r="B1319" t="s">
        <v>368</v>
      </c>
      <c r="C1319" s="2" t="s">
        <v>60</v>
      </c>
      <c r="D1319" s="3">
        <v>44926.729166666664</v>
      </c>
      <c r="E1319" t="s">
        <v>41</v>
      </c>
      <c r="F1319" t="s">
        <v>42</v>
      </c>
      <c r="G1319" t="s">
        <v>10</v>
      </c>
      <c r="H1319" t="s">
        <v>417</v>
      </c>
      <c r="I1319">
        <v>2</v>
      </c>
      <c r="J1319" s="9">
        <v>4</v>
      </c>
      <c r="K1319">
        <f t="shared" si="370"/>
        <v>6</v>
      </c>
      <c r="L1319" t="str">
        <f t="shared" si="369"/>
        <v>Away Win</v>
      </c>
      <c r="M1319">
        <f t="shared" si="371"/>
        <v>0</v>
      </c>
      <c r="N1319">
        <f t="shared" si="372"/>
        <v>1</v>
      </c>
      <c r="O1319" s="12" t="b">
        <f t="shared" si="373"/>
        <v>0</v>
      </c>
      <c r="P1319" s="12" t="str">
        <f t="shared" si="374"/>
        <v>Brighton Lose</v>
      </c>
      <c r="Q1319" s="12" t="b">
        <f t="shared" si="375"/>
        <v>0</v>
      </c>
      <c r="R1319" s="12" t="b">
        <f t="shared" si="376"/>
        <v>0</v>
      </c>
      <c r="S1319" s="12" t="str">
        <f t="shared" si="377"/>
        <v>Arsenal Win</v>
      </c>
      <c r="T1319" s="12" t="b">
        <f t="shared" si="378"/>
        <v>0</v>
      </c>
    </row>
    <row r="1320" spans="1:20">
      <c r="A1320" s="23" t="s">
        <v>579</v>
      </c>
      <c r="B1320" t="s">
        <v>244</v>
      </c>
      <c r="C1320" s="2" t="s">
        <v>60</v>
      </c>
      <c r="D1320" s="3">
        <v>44927.583333333336</v>
      </c>
      <c r="E1320" t="s">
        <v>32</v>
      </c>
      <c r="F1320" t="s">
        <v>33</v>
      </c>
      <c r="G1320" t="s">
        <v>70</v>
      </c>
      <c r="H1320" t="s">
        <v>26</v>
      </c>
      <c r="I1320">
        <v>0</v>
      </c>
      <c r="J1320" s="9">
        <v>2</v>
      </c>
      <c r="K1320">
        <f t="shared" si="370"/>
        <v>2</v>
      </c>
      <c r="L1320" t="str">
        <f t="shared" si="369"/>
        <v>Away Win</v>
      </c>
      <c r="M1320">
        <f t="shared" si="371"/>
        <v>0</v>
      </c>
      <c r="N1320">
        <f t="shared" si="372"/>
        <v>1</v>
      </c>
      <c r="O1320" s="12" t="b">
        <f t="shared" si="373"/>
        <v>0</v>
      </c>
      <c r="P1320" s="12" t="str">
        <f t="shared" si="374"/>
        <v>Spurs Lose</v>
      </c>
      <c r="Q1320" s="12" t="b">
        <f t="shared" si="375"/>
        <v>0</v>
      </c>
      <c r="R1320" s="12" t="b">
        <f t="shared" si="376"/>
        <v>0</v>
      </c>
      <c r="S1320" s="12" t="str">
        <f t="shared" si="377"/>
        <v>Aston Villa Win</v>
      </c>
      <c r="T1320" s="12" t="b">
        <f t="shared" si="378"/>
        <v>0</v>
      </c>
    </row>
    <row r="1321" spans="1:20">
      <c r="A1321" s="23" t="s">
        <v>579</v>
      </c>
      <c r="B1321" t="s">
        <v>257</v>
      </c>
      <c r="C1321" s="2" t="s">
        <v>60</v>
      </c>
      <c r="D1321" s="3">
        <v>44927.6875</v>
      </c>
      <c r="E1321" t="s">
        <v>474</v>
      </c>
      <c r="F1321" t="s">
        <v>473</v>
      </c>
      <c r="G1321" t="s">
        <v>43</v>
      </c>
      <c r="H1321" t="s">
        <v>84</v>
      </c>
      <c r="I1321">
        <v>1</v>
      </c>
      <c r="J1321" s="9">
        <v>1</v>
      </c>
      <c r="K1321">
        <f t="shared" si="370"/>
        <v>2</v>
      </c>
      <c r="L1321" t="str">
        <f t="shared" si="369"/>
        <v>Draw</v>
      </c>
      <c r="M1321">
        <f t="shared" si="371"/>
        <v>0</v>
      </c>
      <c r="N1321">
        <f t="shared" si="372"/>
        <v>0</v>
      </c>
      <c r="O1321" s="12" t="b">
        <f t="shared" si="373"/>
        <v>0</v>
      </c>
      <c r="P1321" s="12" t="b">
        <f t="shared" si="374"/>
        <v>0</v>
      </c>
      <c r="Q1321" s="12" t="str">
        <f t="shared" si="375"/>
        <v>Nottingham Forest Draw</v>
      </c>
      <c r="R1321" s="12" t="str">
        <f t="shared" si="376"/>
        <v>Chelsea Draw</v>
      </c>
      <c r="S1321" s="12" t="b">
        <f t="shared" si="377"/>
        <v>0</v>
      </c>
      <c r="T1321" s="12" t="b">
        <f t="shared" si="378"/>
        <v>0</v>
      </c>
    </row>
    <row r="1322" spans="1:20">
      <c r="A1322" s="23" t="s">
        <v>579</v>
      </c>
      <c r="B1322" t="s">
        <v>251</v>
      </c>
      <c r="C1322" s="2" t="s">
        <v>57</v>
      </c>
      <c r="D1322" s="3">
        <v>44928.729166666664</v>
      </c>
      <c r="E1322" t="s">
        <v>460</v>
      </c>
      <c r="F1322" t="s">
        <v>461</v>
      </c>
      <c r="G1322" t="s">
        <v>19</v>
      </c>
      <c r="H1322" t="s">
        <v>91</v>
      </c>
      <c r="I1322">
        <v>3</v>
      </c>
      <c r="J1322" s="9">
        <v>1</v>
      </c>
      <c r="K1322">
        <f t="shared" si="370"/>
        <v>4</v>
      </c>
      <c r="L1322" t="str">
        <f t="shared" si="369"/>
        <v>Home Win</v>
      </c>
      <c r="M1322">
        <f t="shared" si="371"/>
        <v>1</v>
      </c>
      <c r="N1322">
        <f t="shared" si="372"/>
        <v>0</v>
      </c>
      <c r="O1322" s="12" t="str">
        <f t="shared" si="373"/>
        <v>Brentford Win</v>
      </c>
      <c r="P1322" s="12" t="b">
        <f t="shared" si="374"/>
        <v>0</v>
      </c>
      <c r="Q1322" s="12" t="b">
        <f t="shared" si="375"/>
        <v>0</v>
      </c>
      <c r="R1322" s="12" t="b">
        <f t="shared" si="376"/>
        <v>0</v>
      </c>
      <c r="S1322" s="12" t="b">
        <f t="shared" si="377"/>
        <v>0</v>
      </c>
      <c r="T1322" s="12" t="str">
        <f t="shared" si="378"/>
        <v>Liverpool Lose</v>
      </c>
    </row>
    <row r="1323" spans="1:20">
      <c r="A1323" s="23" t="s">
        <v>579</v>
      </c>
      <c r="B1323" t="s">
        <v>256</v>
      </c>
      <c r="C1323" s="2" t="s">
        <v>57</v>
      </c>
      <c r="D1323" s="3">
        <v>44929.822916666664</v>
      </c>
      <c r="E1323" t="s">
        <v>55</v>
      </c>
      <c r="F1323" t="s">
        <v>10</v>
      </c>
      <c r="G1323" t="s">
        <v>25</v>
      </c>
      <c r="H1323" t="s">
        <v>116</v>
      </c>
      <c r="I1323">
        <v>0</v>
      </c>
      <c r="J1323" s="9">
        <v>0</v>
      </c>
      <c r="K1323">
        <f t="shared" si="370"/>
        <v>0</v>
      </c>
      <c r="L1323" t="str">
        <f t="shared" si="369"/>
        <v>Draw</v>
      </c>
      <c r="M1323">
        <f t="shared" si="371"/>
        <v>0</v>
      </c>
      <c r="N1323">
        <f t="shared" si="372"/>
        <v>0</v>
      </c>
      <c r="O1323" s="12" t="b">
        <f t="shared" si="373"/>
        <v>0</v>
      </c>
      <c r="P1323" s="12" t="b">
        <f t="shared" si="374"/>
        <v>0</v>
      </c>
      <c r="Q1323" s="12" t="str">
        <f t="shared" si="375"/>
        <v>Arsenal Draw</v>
      </c>
      <c r="R1323" s="12" t="str">
        <f t="shared" si="376"/>
        <v>Newcastle Draw</v>
      </c>
      <c r="S1323" s="12" t="b">
        <f t="shared" si="377"/>
        <v>0</v>
      </c>
      <c r="T1323" s="12" t="b">
        <f t="shared" si="378"/>
        <v>0</v>
      </c>
    </row>
    <row r="1324" spans="1:20">
      <c r="A1324" s="23" t="s">
        <v>579</v>
      </c>
      <c r="B1324" t="s">
        <v>254</v>
      </c>
      <c r="C1324" s="2" t="s">
        <v>57</v>
      </c>
      <c r="D1324" s="3">
        <v>44929.822916666664</v>
      </c>
      <c r="E1324" t="s">
        <v>47</v>
      </c>
      <c r="F1324" t="s">
        <v>34</v>
      </c>
      <c r="G1324" t="s">
        <v>42</v>
      </c>
      <c r="H1324" t="s">
        <v>110</v>
      </c>
      <c r="I1324">
        <v>1</v>
      </c>
      <c r="J1324" s="9">
        <v>4</v>
      </c>
      <c r="K1324">
        <f t="shared" si="370"/>
        <v>5</v>
      </c>
      <c r="L1324" t="str">
        <f t="shared" si="369"/>
        <v>Away Win</v>
      </c>
      <c r="M1324">
        <f t="shared" si="371"/>
        <v>0</v>
      </c>
      <c r="N1324">
        <f t="shared" si="372"/>
        <v>1</v>
      </c>
      <c r="O1324" s="12" t="b">
        <f t="shared" si="373"/>
        <v>0</v>
      </c>
      <c r="P1324" s="12" t="str">
        <f t="shared" si="374"/>
        <v>Everton Lose</v>
      </c>
      <c r="Q1324" s="12" t="b">
        <f t="shared" si="375"/>
        <v>0</v>
      </c>
      <c r="R1324" s="12" t="b">
        <f t="shared" si="376"/>
        <v>0</v>
      </c>
      <c r="S1324" s="12" t="str">
        <f t="shared" si="377"/>
        <v>Brighton Win</v>
      </c>
      <c r="T1324" s="12" t="b">
        <f t="shared" si="378"/>
        <v>0</v>
      </c>
    </row>
    <row r="1325" spans="1:20">
      <c r="A1325" s="23" t="s">
        <v>579</v>
      </c>
      <c r="B1325" t="s">
        <v>253</v>
      </c>
      <c r="C1325" s="2" t="s">
        <v>57</v>
      </c>
      <c r="D1325" s="3">
        <v>44929.822916666664</v>
      </c>
      <c r="E1325" t="s">
        <v>65</v>
      </c>
      <c r="F1325" t="s">
        <v>30</v>
      </c>
      <c r="G1325" t="s">
        <v>9</v>
      </c>
      <c r="H1325" t="s">
        <v>35</v>
      </c>
      <c r="I1325">
        <v>0</v>
      </c>
      <c r="J1325" s="9">
        <v>1</v>
      </c>
      <c r="K1325">
        <f t="shared" si="370"/>
        <v>1</v>
      </c>
      <c r="L1325" t="str">
        <f t="shared" si="369"/>
        <v>Away Win</v>
      </c>
      <c r="M1325">
        <f t="shared" si="371"/>
        <v>0</v>
      </c>
      <c r="N1325">
        <f t="shared" si="372"/>
        <v>1</v>
      </c>
      <c r="O1325" s="12" t="b">
        <f t="shared" si="373"/>
        <v>0</v>
      </c>
      <c r="P1325" s="12" t="str">
        <f t="shared" si="374"/>
        <v>Leicester Lose</v>
      </c>
      <c r="Q1325" s="12" t="b">
        <f t="shared" si="375"/>
        <v>0</v>
      </c>
      <c r="R1325" s="12" t="b">
        <f t="shared" si="376"/>
        <v>0</v>
      </c>
      <c r="S1325" s="12" t="str">
        <f t="shared" si="377"/>
        <v>Fulham Win</v>
      </c>
      <c r="T1325" s="12" t="b">
        <f t="shared" si="378"/>
        <v>0</v>
      </c>
    </row>
    <row r="1326" spans="1:20">
      <c r="A1326" s="23" t="s">
        <v>579</v>
      </c>
      <c r="B1326" t="s">
        <v>250</v>
      </c>
      <c r="C1326" s="2" t="s">
        <v>57</v>
      </c>
      <c r="D1326" s="3">
        <v>44929.833333333336</v>
      </c>
      <c r="E1326" t="s">
        <v>52</v>
      </c>
      <c r="F1326" t="s">
        <v>53</v>
      </c>
      <c r="G1326" t="s">
        <v>472</v>
      </c>
      <c r="H1326" t="s">
        <v>158</v>
      </c>
      <c r="I1326">
        <v>3</v>
      </c>
      <c r="J1326" s="9">
        <v>0</v>
      </c>
      <c r="K1326">
        <f t="shared" si="370"/>
        <v>3</v>
      </c>
      <c r="L1326" t="str">
        <f t="shared" si="369"/>
        <v>Home Win</v>
      </c>
      <c r="M1326">
        <f t="shared" si="371"/>
        <v>1</v>
      </c>
      <c r="N1326">
        <f t="shared" si="372"/>
        <v>0</v>
      </c>
      <c r="O1326" s="12" t="str">
        <f t="shared" si="373"/>
        <v>Man Utd Win</v>
      </c>
      <c r="P1326" s="12" t="b">
        <f t="shared" si="374"/>
        <v>0</v>
      </c>
      <c r="Q1326" s="12" t="b">
        <f t="shared" si="375"/>
        <v>0</v>
      </c>
      <c r="R1326" s="12" t="b">
        <f t="shared" si="376"/>
        <v>0</v>
      </c>
      <c r="S1326" s="12" t="b">
        <f t="shared" si="377"/>
        <v>0</v>
      </c>
      <c r="T1326" s="12" t="str">
        <f t="shared" si="378"/>
        <v>Bournemouth Lose</v>
      </c>
    </row>
    <row r="1327" spans="1:20">
      <c r="A1327" s="23" t="s">
        <v>579</v>
      </c>
      <c r="B1327" t="s">
        <v>248</v>
      </c>
      <c r="C1327" s="2" t="s">
        <v>57</v>
      </c>
      <c r="D1327" s="3">
        <v>44930.8125</v>
      </c>
      <c r="E1327" t="s">
        <v>58</v>
      </c>
      <c r="F1327" t="s">
        <v>15</v>
      </c>
      <c r="G1327" t="s">
        <v>473</v>
      </c>
      <c r="H1327" t="s">
        <v>35</v>
      </c>
      <c r="I1327">
        <v>0</v>
      </c>
      <c r="J1327" s="9">
        <v>1</v>
      </c>
      <c r="K1327">
        <f t="shared" si="370"/>
        <v>1</v>
      </c>
      <c r="L1327" t="str">
        <f t="shared" si="369"/>
        <v>Away Win</v>
      </c>
      <c r="M1327">
        <f t="shared" si="371"/>
        <v>0</v>
      </c>
      <c r="N1327">
        <f t="shared" si="372"/>
        <v>1</v>
      </c>
      <c r="O1327" s="12" t="b">
        <f t="shared" si="373"/>
        <v>0</v>
      </c>
      <c r="P1327" s="12" t="str">
        <f t="shared" si="374"/>
        <v>Southampton Lose</v>
      </c>
      <c r="Q1327" s="12" t="b">
        <f t="shared" si="375"/>
        <v>0</v>
      </c>
      <c r="R1327" s="12" t="b">
        <f t="shared" si="376"/>
        <v>0</v>
      </c>
      <c r="S1327" s="12" t="str">
        <f t="shared" si="377"/>
        <v>Nottingham Forest Win</v>
      </c>
      <c r="T1327" s="12" t="b">
        <f t="shared" si="378"/>
        <v>0</v>
      </c>
    </row>
    <row r="1328" spans="1:20">
      <c r="A1328" s="23" t="s">
        <v>579</v>
      </c>
      <c r="B1328" t="s">
        <v>255</v>
      </c>
      <c r="C1328" s="2" t="s">
        <v>57</v>
      </c>
      <c r="D1328" s="3">
        <v>44930.822916666664</v>
      </c>
      <c r="E1328" t="s">
        <v>50</v>
      </c>
      <c r="F1328" t="s">
        <v>20</v>
      </c>
      <c r="G1328" t="s">
        <v>24</v>
      </c>
      <c r="H1328" t="s">
        <v>106</v>
      </c>
      <c r="I1328">
        <v>2</v>
      </c>
      <c r="J1328" s="9">
        <v>2</v>
      </c>
      <c r="K1328">
        <f t="shared" si="370"/>
        <v>4</v>
      </c>
      <c r="L1328" t="str">
        <f t="shared" si="369"/>
        <v>Draw</v>
      </c>
      <c r="M1328">
        <f t="shared" si="371"/>
        <v>0</v>
      </c>
      <c r="N1328">
        <f t="shared" si="372"/>
        <v>0</v>
      </c>
      <c r="O1328" s="12" t="b">
        <f t="shared" si="373"/>
        <v>0</v>
      </c>
      <c r="P1328" s="12" t="b">
        <f t="shared" si="374"/>
        <v>0</v>
      </c>
      <c r="Q1328" s="12" t="str">
        <f t="shared" si="375"/>
        <v>Leeds Draw</v>
      </c>
      <c r="R1328" s="12" t="str">
        <f t="shared" si="376"/>
        <v>West Ham Draw</v>
      </c>
      <c r="S1328" s="12" t="b">
        <f t="shared" si="377"/>
        <v>0</v>
      </c>
      <c r="T1328" s="12" t="b">
        <f t="shared" si="378"/>
        <v>0</v>
      </c>
    </row>
    <row r="1329" spans="1:20">
      <c r="A1329" s="23" t="s">
        <v>579</v>
      </c>
      <c r="B1329" t="s">
        <v>430</v>
      </c>
      <c r="C1329" s="2" t="s">
        <v>57</v>
      </c>
      <c r="D1329" s="3">
        <v>44930.833333333336</v>
      </c>
      <c r="E1329" t="s">
        <v>69</v>
      </c>
      <c r="F1329" t="s">
        <v>70</v>
      </c>
      <c r="G1329" t="s">
        <v>39</v>
      </c>
      <c r="H1329" t="s">
        <v>84</v>
      </c>
      <c r="I1329">
        <v>1</v>
      </c>
      <c r="J1329" s="9">
        <v>1</v>
      </c>
      <c r="K1329">
        <f t="shared" si="370"/>
        <v>2</v>
      </c>
      <c r="L1329" t="str">
        <f t="shared" si="369"/>
        <v>Draw</v>
      </c>
      <c r="M1329">
        <f t="shared" si="371"/>
        <v>0</v>
      </c>
      <c r="N1329">
        <f t="shared" si="372"/>
        <v>0</v>
      </c>
      <c r="O1329" s="12" t="b">
        <f t="shared" si="373"/>
        <v>0</v>
      </c>
      <c r="P1329" s="12" t="b">
        <f t="shared" si="374"/>
        <v>0</v>
      </c>
      <c r="Q1329" s="12" t="str">
        <f t="shared" si="375"/>
        <v>Aston Villa Draw</v>
      </c>
      <c r="R1329" s="12" t="str">
        <f t="shared" si="376"/>
        <v>Wolves Draw</v>
      </c>
      <c r="S1329" s="12" t="b">
        <f t="shared" si="377"/>
        <v>0</v>
      </c>
      <c r="T1329" s="12" t="b">
        <f t="shared" si="378"/>
        <v>0</v>
      </c>
    </row>
    <row r="1330" spans="1:20">
      <c r="A1330" s="23" t="s">
        <v>579</v>
      </c>
      <c r="B1330" t="s">
        <v>252</v>
      </c>
      <c r="C1330" s="2" t="s">
        <v>57</v>
      </c>
      <c r="D1330" s="3">
        <v>44930.833333333336</v>
      </c>
      <c r="E1330" t="s">
        <v>13</v>
      </c>
      <c r="F1330" t="s">
        <v>14</v>
      </c>
      <c r="G1330" t="s">
        <v>33</v>
      </c>
      <c r="H1330" t="s">
        <v>239</v>
      </c>
      <c r="I1330">
        <v>0</v>
      </c>
      <c r="J1330" s="9">
        <v>4</v>
      </c>
      <c r="K1330">
        <f t="shared" si="370"/>
        <v>4</v>
      </c>
      <c r="L1330" t="str">
        <f t="shared" si="369"/>
        <v>Away Win</v>
      </c>
      <c r="M1330">
        <f t="shared" si="371"/>
        <v>0</v>
      </c>
      <c r="N1330">
        <f t="shared" si="372"/>
        <v>1</v>
      </c>
      <c r="O1330" s="12" t="b">
        <f t="shared" si="373"/>
        <v>0</v>
      </c>
      <c r="P1330" s="12" t="str">
        <f t="shared" si="374"/>
        <v>Crystal Palace Lose</v>
      </c>
      <c r="Q1330" s="12" t="b">
        <f t="shared" si="375"/>
        <v>0</v>
      </c>
      <c r="R1330" s="12" t="b">
        <f t="shared" si="376"/>
        <v>0</v>
      </c>
      <c r="S1330" s="12" t="str">
        <f t="shared" si="377"/>
        <v>Spurs Win</v>
      </c>
      <c r="T1330" s="12" t="b">
        <f t="shared" si="378"/>
        <v>0</v>
      </c>
    </row>
    <row r="1331" spans="1:20">
      <c r="A1331" s="23" t="s">
        <v>579</v>
      </c>
      <c r="B1331" t="s">
        <v>249</v>
      </c>
      <c r="C1331" s="2" t="s">
        <v>57</v>
      </c>
      <c r="D1331" s="3">
        <v>44931.833333333336</v>
      </c>
      <c r="E1331" t="s">
        <v>63</v>
      </c>
      <c r="F1331" t="s">
        <v>43</v>
      </c>
      <c r="G1331" t="s">
        <v>73</v>
      </c>
      <c r="H1331" t="s">
        <v>35</v>
      </c>
      <c r="I1331">
        <v>0</v>
      </c>
      <c r="J1331" s="9">
        <v>1</v>
      </c>
      <c r="K1331">
        <f t="shared" si="370"/>
        <v>1</v>
      </c>
      <c r="L1331" t="str">
        <f t="shared" si="369"/>
        <v>Away Win</v>
      </c>
      <c r="M1331">
        <f t="shared" si="371"/>
        <v>0</v>
      </c>
      <c r="N1331">
        <f t="shared" si="372"/>
        <v>1</v>
      </c>
      <c r="O1331" s="12" t="b">
        <f t="shared" si="373"/>
        <v>0</v>
      </c>
      <c r="P1331" s="12" t="str">
        <f t="shared" si="374"/>
        <v>Chelsea Lose</v>
      </c>
      <c r="Q1331" s="12" t="b">
        <f t="shared" si="375"/>
        <v>0</v>
      </c>
      <c r="R1331" s="12" t="b">
        <f t="shared" si="376"/>
        <v>0</v>
      </c>
      <c r="S1331" s="12" t="str">
        <f t="shared" si="377"/>
        <v>Man City Win</v>
      </c>
      <c r="T1331" s="12" t="b">
        <f t="shared" si="378"/>
        <v>0</v>
      </c>
    </row>
    <row r="1332" spans="1:20">
      <c r="A1332" s="23" t="s">
        <v>579</v>
      </c>
      <c r="B1332" t="s">
        <v>269</v>
      </c>
      <c r="C1332" s="2" t="s">
        <v>71</v>
      </c>
      <c r="D1332" s="3">
        <v>44939.833333333336</v>
      </c>
      <c r="E1332" t="s">
        <v>69</v>
      </c>
      <c r="F1332" t="s">
        <v>70</v>
      </c>
      <c r="G1332" t="s">
        <v>20</v>
      </c>
      <c r="H1332" t="s">
        <v>56</v>
      </c>
      <c r="I1332">
        <v>2</v>
      </c>
      <c r="J1332" s="9">
        <v>1</v>
      </c>
      <c r="K1332">
        <f t="shared" si="370"/>
        <v>3</v>
      </c>
      <c r="L1332" t="str">
        <f t="shared" si="369"/>
        <v>Home Win</v>
      </c>
      <c r="M1332">
        <f t="shared" si="371"/>
        <v>1</v>
      </c>
      <c r="N1332">
        <f t="shared" si="372"/>
        <v>0</v>
      </c>
      <c r="O1332" s="12" t="str">
        <f t="shared" si="373"/>
        <v>Aston Villa Win</v>
      </c>
      <c r="P1332" s="12" t="b">
        <f t="shared" si="374"/>
        <v>0</v>
      </c>
      <c r="Q1332" s="12" t="b">
        <f t="shared" si="375"/>
        <v>0</v>
      </c>
      <c r="R1332" s="12" t="b">
        <f t="shared" si="376"/>
        <v>0</v>
      </c>
      <c r="S1332" s="12" t="b">
        <f t="shared" si="377"/>
        <v>0</v>
      </c>
      <c r="T1332" s="12" t="str">
        <f t="shared" si="378"/>
        <v>Leeds Lose</v>
      </c>
    </row>
    <row r="1333" spans="1:20">
      <c r="A1333" s="23" t="s">
        <v>579</v>
      </c>
      <c r="B1333" t="s">
        <v>268</v>
      </c>
      <c r="C1333" s="2" t="s">
        <v>71</v>
      </c>
      <c r="D1333" s="3">
        <v>44940.520833333336</v>
      </c>
      <c r="E1333" t="s">
        <v>52</v>
      </c>
      <c r="F1333" t="s">
        <v>53</v>
      </c>
      <c r="G1333" t="s">
        <v>73</v>
      </c>
      <c r="H1333" t="s">
        <v>56</v>
      </c>
      <c r="I1333">
        <v>2</v>
      </c>
      <c r="J1333" s="9">
        <v>1</v>
      </c>
      <c r="K1333">
        <f t="shared" si="370"/>
        <v>3</v>
      </c>
      <c r="L1333" t="str">
        <f t="shared" si="369"/>
        <v>Home Win</v>
      </c>
      <c r="M1333">
        <f t="shared" si="371"/>
        <v>1</v>
      </c>
      <c r="N1333">
        <f t="shared" si="372"/>
        <v>0</v>
      </c>
      <c r="O1333" s="12" t="str">
        <f t="shared" si="373"/>
        <v>Man Utd Win</v>
      </c>
      <c r="P1333" s="12" t="b">
        <f t="shared" si="374"/>
        <v>0</v>
      </c>
      <c r="Q1333" s="12" t="b">
        <f t="shared" si="375"/>
        <v>0</v>
      </c>
      <c r="R1333" s="12" t="b">
        <f t="shared" si="376"/>
        <v>0</v>
      </c>
      <c r="S1333" s="12" t="b">
        <f t="shared" si="377"/>
        <v>0</v>
      </c>
      <c r="T1333" s="12" t="str">
        <f t="shared" si="378"/>
        <v>Man City Lose</v>
      </c>
    </row>
    <row r="1334" spans="1:20">
      <c r="A1334" s="23" t="s">
        <v>579</v>
      </c>
      <c r="B1334" t="s">
        <v>270</v>
      </c>
      <c r="C1334" s="2" t="s">
        <v>71</v>
      </c>
      <c r="D1334" s="3">
        <v>44940.625</v>
      </c>
      <c r="E1334" t="s">
        <v>41</v>
      </c>
      <c r="F1334" t="s">
        <v>42</v>
      </c>
      <c r="G1334" t="s">
        <v>19</v>
      </c>
      <c r="H1334" t="s">
        <v>158</v>
      </c>
      <c r="I1334">
        <v>3</v>
      </c>
      <c r="J1334" s="9">
        <v>0</v>
      </c>
      <c r="K1334">
        <f t="shared" si="370"/>
        <v>3</v>
      </c>
      <c r="L1334" t="str">
        <f t="shared" si="369"/>
        <v>Home Win</v>
      </c>
      <c r="M1334">
        <f t="shared" si="371"/>
        <v>1</v>
      </c>
      <c r="N1334">
        <f t="shared" si="372"/>
        <v>0</v>
      </c>
      <c r="O1334" s="12" t="str">
        <f t="shared" si="373"/>
        <v>Brighton Win</v>
      </c>
      <c r="P1334" s="12" t="b">
        <f t="shared" si="374"/>
        <v>0</v>
      </c>
      <c r="Q1334" s="12" t="b">
        <f t="shared" si="375"/>
        <v>0</v>
      </c>
      <c r="R1334" s="12" t="b">
        <f t="shared" si="376"/>
        <v>0</v>
      </c>
      <c r="S1334" s="12" t="b">
        <f t="shared" si="377"/>
        <v>0</v>
      </c>
      <c r="T1334" s="12" t="str">
        <f t="shared" si="378"/>
        <v>Liverpool Lose</v>
      </c>
    </row>
    <row r="1335" spans="1:20">
      <c r="A1335" s="23" t="s">
        <v>579</v>
      </c>
      <c r="B1335" t="s">
        <v>264</v>
      </c>
      <c r="C1335" s="2" t="s">
        <v>71</v>
      </c>
      <c r="D1335" s="3">
        <v>44940.625</v>
      </c>
      <c r="E1335" t="s">
        <v>47</v>
      </c>
      <c r="F1335" t="s">
        <v>34</v>
      </c>
      <c r="G1335" t="s">
        <v>15</v>
      </c>
      <c r="H1335" t="s">
        <v>77</v>
      </c>
      <c r="I1335">
        <v>1</v>
      </c>
      <c r="J1335" s="9">
        <v>2</v>
      </c>
      <c r="K1335">
        <f t="shared" si="370"/>
        <v>3</v>
      </c>
      <c r="L1335" t="str">
        <f t="shared" si="369"/>
        <v>Away Win</v>
      </c>
      <c r="M1335">
        <f t="shared" si="371"/>
        <v>0</v>
      </c>
      <c r="N1335">
        <f t="shared" si="372"/>
        <v>1</v>
      </c>
      <c r="O1335" s="12" t="b">
        <f t="shared" si="373"/>
        <v>0</v>
      </c>
      <c r="P1335" s="12" t="str">
        <f t="shared" si="374"/>
        <v>Everton Lose</v>
      </c>
      <c r="Q1335" s="12" t="b">
        <f t="shared" si="375"/>
        <v>0</v>
      </c>
      <c r="R1335" s="12" t="b">
        <f t="shared" si="376"/>
        <v>0</v>
      </c>
      <c r="S1335" s="12" t="str">
        <f t="shared" si="377"/>
        <v>Southampton Win</v>
      </c>
      <c r="T1335" s="12" t="b">
        <f t="shared" si="378"/>
        <v>0</v>
      </c>
    </row>
    <row r="1336" spans="1:20">
      <c r="A1336" s="23" t="s">
        <v>579</v>
      </c>
      <c r="B1336" t="s">
        <v>265</v>
      </c>
      <c r="C1336" s="2" t="s">
        <v>71</v>
      </c>
      <c r="D1336" s="3">
        <v>44940.625</v>
      </c>
      <c r="E1336" t="s">
        <v>474</v>
      </c>
      <c r="F1336" t="s">
        <v>473</v>
      </c>
      <c r="G1336" t="s">
        <v>30</v>
      </c>
      <c r="H1336" t="s">
        <v>98</v>
      </c>
      <c r="I1336">
        <v>2</v>
      </c>
      <c r="J1336" s="9">
        <v>0</v>
      </c>
      <c r="K1336">
        <f t="shared" si="370"/>
        <v>2</v>
      </c>
      <c r="L1336" t="str">
        <f t="shared" si="369"/>
        <v>Home Win</v>
      </c>
      <c r="M1336">
        <f t="shared" si="371"/>
        <v>1</v>
      </c>
      <c r="N1336">
        <f t="shared" si="372"/>
        <v>0</v>
      </c>
      <c r="O1336" s="12" t="str">
        <f t="shared" si="373"/>
        <v>Nottingham Forest Win</v>
      </c>
      <c r="P1336" s="12" t="b">
        <f t="shared" si="374"/>
        <v>0</v>
      </c>
      <c r="Q1336" s="12" t="b">
        <f t="shared" si="375"/>
        <v>0</v>
      </c>
      <c r="R1336" s="12" t="b">
        <f t="shared" si="376"/>
        <v>0</v>
      </c>
      <c r="S1336" s="12" t="b">
        <f t="shared" si="377"/>
        <v>0</v>
      </c>
      <c r="T1336" s="12" t="str">
        <f t="shared" si="378"/>
        <v>Leicester Lose</v>
      </c>
    </row>
    <row r="1337" spans="1:20">
      <c r="A1337" s="23" t="s">
        <v>579</v>
      </c>
      <c r="B1337" t="s">
        <v>263</v>
      </c>
      <c r="C1337" s="2" t="s">
        <v>71</v>
      </c>
      <c r="D1337" s="3">
        <v>44940.625</v>
      </c>
      <c r="E1337" t="s">
        <v>72</v>
      </c>
      <c r="F1337" t="s">
        <v>39</v>
      </c>
      <c r="G1337" t="s">
        <v>24</v>
      </c>
      <c r="H1337" t="s">
        <v>16</v>
      </c>
      <c r="I1337">
        <v>1</v>
      </c>
      <c r="J1337" s="9">
        <v>0</v>
      </c>
      <c r="K1337">
        <f t="shared" si="370"/>
        <v>1</v>
      </c>
      <c r="L1337" t="str">
        <f t="shared" si="369"/>
        <v>Home Win</v>
      </c>
      <c r="M1337">
        <f t="shared" si="371"/>
        <v>1</v>
      </c>
      <c r="N1337">
        <f t="shared" si="372"/>
        <v>0</v>
      </c>
      <c r="O1337" s="12" t="str">
        <f t="shared" si="373"/>
        <v>Wolves Win</v>
      </c>
      <c r="P1337" s="12" t="b">
        <f t="shared" si="374"/>
        <v>0</v>
      </c>
      <c r="Q1337" s="12" t="b">
        <f t="shared" si="375"/>
        <v>0</v>
      </c>
      <c r="R1337" s="12" t="b">
        <f t="shared" si="376"/>
        <v>0</v>
      </c>
      <c r="S1337" s="12" t="b">
        <f t="shared" si="377"/>
        <v>0</v>
      </c>
      <c r="T1337" s="12" t="str">
        <f t="shared" si="378"/>
        <v>West Ham Lose</v>
      </c>
    </row>
    <row r="1338" spans="1:20">
      <c r="A1338" s="23" t="s">
        <v>579</v>
      </c>
      <c r="B1338" t="s">
        <v>266</v>
      </c>
      <c r="C1338" s="2" t="s">
        <v>71</v>
      </c>
      <c r="D1338" s="3">
        <v>44940.729166666664</v>
      </c>
      <c r="E1338" t="s">
        <v>460</v>
      </c>
      <c r="F1338" t="s">
        <v>461</v>
      </c>
      <c r="G1338" t="s">
        <v>472</v>
      </c>
      <c r="H1338" t="s">
        <v>98</v>
      </c>
      <c r="I1338">
        <v>2</v>
      </c>
      <c r="J1338" s="9">
        <v>0</v>
      </c>
      <c r="K1338">
        <f t="shared" si="370"/>
        <v>2</v>
      </c>
      <c r="L1338" t="str">
        <f t="shared" si="369"/>
        <v>Home Win</v>
      </c>
      <c r="M1338">
        <f t="shared" si="371"/>
        <v>1</v>
      </c>
      <c r="N1338">
        <f t="shared" si="372"/>
        <v>0</v>
      </c>
      <c r="O1338" s="12" t="str">
        <f t="shared" si="373"/>
        <v>Brentford Win</v>
      </c>
      <c r="P1338" s="12" t="b">
        <f t="shared" si="374"/>
        <v>0</v>
      </c>
      <c r="Q1338" s="12" t="b">
        <f t="shared" si="375"/>
        <v>0</v>
      </c>
      <c r="R1338" s="12" t="b">
        <f t="shared" si="376"/>
        <v>0</v>
      </c>
      <c r="S1338" s="12" t="b">
        <f t="shared" si="377"/>
        <v>0</v>
      </c>
      <c r="T1338" s="12" t="str">
        <f t="shared" si="378"/>
        <v>Bournemouth Lose</v>
      </c>
    </row>
    <row r="1339" spans="1:20">
      <c r="A1339" s="23" t="s">
        <v>579</v>
      </c>
      <c r="B1339" t="s">
        <v>271</v>
      </c>
      <c r="C1339" s="2" t="s">
        <v>71</v>
      </c>
      <c r="D1339" s="3">
        <v>44941.583333333336</v>
      </c>
      <c r="E1339" t="s">
        <v>63</v>
      </c>
      <c r="F1339" t="s">
        <v>43</v>
      </c>
      <c r="G1339" t="s">
        <v>14</v>
      </c>
      <c r="H1339" t="s">
        <v>16</v>
      </c>
      <c r="I1339">
        <v>1</v>
      </c>
      <c r="J1339" s="9">
        <v>0</v>
      </c>
      <c r="K1339">
        <f t="shared" si="370"/>
        <v>1</v>
      </c>
      <c r="L1339" t="str">
        <f t="shared" si="369"/>
        <v>Home Win</v>
      </c>
      <c r="M1339">
        <f t="shared" si="371"/>
        <v>1</v>
      </c>
      <c r="N1339">
        <f t="shared" si="372"/>
        <v>0</v>
      </c>
      <c r="O1339" s="12" t="str">
        <f t="shared" si="373"/>
        <v>Chelsea Win</v>
      </c>
      <c r="P1339" s="12" t="b">
        <f t="shared" si="374"/>
        <v>0</v>
      </c>
      <c r="Q1339" s="12" t="b">
        <f t="shared" si="375"/>
        <v>0</v>
      </c>
      <c r="R1339" s="12" t="b">
        <f t="shared" si="376"/>
        <v>0</v>
      </c>
      <c r="S1339" s="12" t="b">
        <f t="shared" si="377"/>
        <v>0</v>
      </c>
      <c r="T1339" s="12" t="str">
        <f t="shared" si="378"/>
        <v>Crystal Palace Lose</v>
      </c>
    </row>
    <row r="1340" spans="1:20">
      <c r="A1340" s="23" t="s">
        <v>579</v>
      </c>
      <c r="B1340" t="s">
        <v>262</v>
      </c>
      <c r="C1340" s="2" t="s">
        <v>71</v>
      </c>
      <c r="D1340" s="3">
        <v>44941.583333333336</v>
      </c>
      <c r="E1340" t="s">
        <v>61</v>
      </c>
      <c r="F1340" t="s">
        <v>25</v>
      </c>
      <c r="G1340" t="s">
        <v>9</v>
      </c>
      <c r="H1340" t="s">
        <v>16</v>
      </c>
      <c r="I1340">
        <v>1</v>
      </c>
      <c r="J1340" s="9">
        <v>0</v>
      </c>
      <c r="K1340">
        <f t="shared" si="370"/>
        <v>1</v>
      </c>
      <c r="L1340" t="str">
        <f t="shared" si="369"/>
        <v>Home Win</v>
      </c>
      <c r="M1340">
        <f t="shared" si="371"/>
        <v>1</v>
      </c>
      <c r="N1340">
        <f t="shared" si="372"/>
        <v>0</v>
      </c>
      <c r="O1340" s="12" t="str">
        <f t="shared" si="373"/>
        <v>Newcastle Win</v>
      </c>
      <c r="P1340" s="12" t="b">
        <f t="shared" si="374"/>
        <v>0</v>
      </c>
      <c r="Q1340" s="12" t="b">
        <f t="shared" si="375"/>
        <v>0</v>
      </c>
      <c r="R1340" s="12" t="b">
        <f t="shared" si="376"/>
        <v>0</v>
      </c>
      <c r="S1340" s="12" t="b">
        <f t="shared" si="377"/>
        <v>0</v>
      </c>
      <c r="T1340" s="12" t="str">
        <f t="shared" si="378"/>
        <v>Fulham Lose</v>
      </c>
    </row>
    <row r="1341" spans="1:20">
      <c r="A1341" s="23" t="s">
        <v>579</v>
      </c>
      <c r="B1341" t="s">
        <v>272</v>
      </c>
      <c r="C1341" s="2" t="s">
        <v>71</v>
      </c>
      <c r="D1341" s="3">
        <v>44941.6875</v>
      </c>
      <c r="E1341" t="s">
        <v>32</v>
      </c>
      <c r="F1341" t="s">
        <v>33</v>
      </c>
      <c r="G1341" t="s">
        <v>10</v>
      </c>
      <c r="H1341" t="s">
        <v>26</v>
      </c>
      <c r="I1341">
        <v>0</v>
      </c>
      <c r="J1341" s="9">
        <v>2</v>
      </c>
      <c r="K1341">
        <f t="shared" si="370"/>
        <v>2</v>
      </c>
      <c r="L1341" t="str">
        <f t="shared" si="369"/>
        <v>Away Win</v>
      </c>
      <c r="M1341">
        <f t="shared" si="371"/>
        <v>0</v>
      </c>
      <c r="N1341">
        <f t="shared" si="372"/>
        <v>1</v>
      </c>
      <c r="O1341" s="12" t="b">
        <f t="shared" si="373"/>
        <v>0</v>
      </c>
      <c r="P1341" s="12" t="str">
        <f t="shared" si="374"/>
        <v>Spurs Lose</v>
      </c>
      <c r="Q1341" s="12" t="b">
        <f t="shared" si="375"/>
        <v>0</v>
      </c>
      <c r="R1341" s="12" t="b">
        <f t="shared" si="376"/>
        <v>0</v>
      </c>
      <c r="S1341" s="12" t="str">
        <f t="shared" si="377"/>
        <v>Arsenal Win</v>
      </c>
      <c r="T1341" s="12" t="b">
        <f t="shared" si="378"/>
        <v>0</v>
      </c>
    </row>
    <row r="1342" spans="1:20">
      <c r="A1342" s="23" t="s">
        <v>579</v>
      </c>
      <c r="B1342" t="s">
        <v>275</v>
      </c>
      <c r="C1342" s="2" t="s">
        <v>74</v>
      </c>
      <c r="D1342" s="3">
        <v>44947.520833333336</v>
      </c>
      <c r="E1342" t="s">
        <v>18</v>
      </c>
      <c r="F1342" t="s">
        <v>19</v>
      </c>
      <c r="G1342" t="s">
        <v>43</v>
      </c>
      <c r="J1342" s="9"/>
      <c r="K1342">
        <f t="shared" si="370"/>
        <v>0</v>
      </c>
      <c r="L1342" t="str">
        <f t="shared" si="369"/>
        <v>Not Played</v>
      </c>
      <c r="M1342">
        <f t="shared" si="371"/>
        <v>0</v>
      </c>
      <c r="N1342">
        <f t="shared" si="372"/>
        <v>0</v>
      </c>
      <c r="O1342" s="12" t="b">
        <f t="shared" si="373"/>
        <v>0</v>
      </c>
      <c r="P1342" s="12" t="b">
        <f t="shared" si="374"/>
        <v>0</v>
      </c>
      <c r="Q1342" s="12" t="b">
        <f t="shared" si="375"/>
        <v>0</v>
      </c>
      <c r="R1342" s="12" t="b">
        <f t="shared" si="376"/>
        <v>0</v>
      </c>
      <c r="S1342" s="12" t="b">
        <f t="shared" si="377"/>
        <v>0</v>
      </c>
      <c r="T1342" s="12" t="b">
        <f t="shared" si="378"/>
        <v>0</v>
      </c>
    </row>
    <row r="1343" spans="1:20">
      <c r="A1343" s="23" t="s">
        <v>579</v>
      </c>
      <c r="B1343" t="s">
        <v>277</v>
      </c>
      <c r="C1343" s="2" t="s">
        <v>74</v>
      </c>
      <c r="D1343" s="3">
        <v>44947.625</v>
      </c>
      <c r="E1343" t="s">
        <v>471</v>
      </c>
      <c r="F1343" t="s">
        <v>472</v>
      </c>
      <c r="G1343" t="s">
        <v>473</v>
      </c>
      <c r="J1343" s="9"/>
      <c r="K1343">
        <f t="shared" si="370"/>
        <v>0</v>
      </c>
      <c r="L1343" t="str">
        <f t="shared" si="369"/>
        <v>Not Played</v>
      </c>
      <c r="M1343">
        <f t="shared" si="371"/>
        <v>0</v>
      </c>
      <c r="N1343">
        <f t="shared" si="372"/>
        <v>0</v>
      </c>
      <c r="O1343" s="12" t="b">
        <f t="shared" si="373"/>
        <v>0</v>
      </c>
      <c r="P1343" s="12" t="b">
        <f t="shared" si="374"/>
        <v>0</v>
      </c>
      <c r="Q1343" s="12" t="b">
        <f t="shared" si="375"/>
        <v>0</v>
      </c>
      <c r="R1343" s="12" t="b">
        <f t="shared" si="376"/>
        <v>0</v>
      </c>
      <c r="S1343" s="12" t="b">
        <f t="shared" si="377"/>
        <v>0</v>
      </c>
      <c r="T1343" s="12" t="b">
        <f t="shared" si="378"/>
        <v>0</v>
      </c>
    </row>
    <row r="1344" spans="1:20">
      <c r="A1344" s="23" t="s">
        <v>579</v>
      </c>
      <c r="B1344" t="s">
        <v>280</v>
      </c>
      <c r="C1344" s="2" t="s">
        <v>74</v>
      </c>
      <c r="D1344" s="3">
        <v>44947.625</v>
      </c>
      <c r="E1344" t="s">
        <v>65</v>
      </c>
      <c r="F1344" t="s">
        <v>30</v>
      </c>
      <c r="G1344" t="s">
        <v>42</v>
      </c>
      <c r="J1344" s="9"/>
      <c r="K1344">
        <f t="shared" si="370"/>
        <v>0</v>
      </c>
      <c r="L1344" t="str">
        <f t="shared" si="369"/>
        <v>Not Played</v>
      </c>
      <c r="M1344">
        <f t="shared" si="371"/>
        <v>0</v>
      </c>
      <c r="N1344">
        <f t="shared" si="372"/>
        <v>0</v>
      </c>
      <c r="O1344" s="12" t="b">
        <f t="shared" si="373"/>
        <v>0</v>
      </c>
      <c r="P1344" s="12" t="b">
        <f t="shared" si="374"/>
        <v>0</v>
      </c>
      <c r="Q1344" s="12" t="b">
        <f t="shared" si="375"/>
        <v>0</v>
      </c>
      <c r="R1344" s="12" t="b">
        <f t="shared" si="376"/>
        <v>0</v>
      </c>
      <c r="S1344" s="12" t="b">
        <f t="shared" si="377"/>
        <v>0</v>
      </c>
      <c r="T1344" s="12" t="b">
        <f t="shared" si="378"/>
        <v>0</v>
      </c>
    </row>
    <row r="1345" spans="1:20">
      <c r="A1345" s="23" t="s">
        <v>579</v>
      </c>
      <c r="B1345" t="s">
        <v>276</v>
      </c>
      <c r="C1345" s="2" t="s">
        <v>74</v>
      </c>
      <c r="D1345" s="3">
        <v>44947.625</v>
      </c>
      <c r="E1345" t="s">
        <v>58</v>
      </c>
      <c r="F1345" t="s">
        <v>15</v>
      </c>
      <c r="G1345" t="s">
        <v>70</v>
      </c>
      <c r="J1345" s="9"/>
      <c r="K1345">
        <f t="shared" si="370"/>
        <v>0</v>
      </c>
      <c r="L1345" t="str">
        <f t="shared" si="369"/>
        <v>Not Played</v>
      </c>
      <c r="M1345">
        <f t="shared" si="371"/>
        <v>0</v>
      </c>
      <c r="N1345">
        <f t="shared" si="372"/>
        <v>0</v>
      </c>
      <c r="O1345" s="12" t="b">
        <f t="shared" si="373"/>
        <v>0</v>
      </c>
      <c r="P1345" s="12" t="b">
        <f t="shared" si="374"/>
        <v>0</v>
      </c>
      <c r="Q1345" s="12" t="b">
        <f t="shared" si="375"/>
        <v>0</v>
      </c>
      <c r="R1345" s="12" t="b">
        <f t="shared" si="376"/>
        <v>0</v>
      </c>
      <c r="S1345" s="12" t="b">
        <f t="shared" si="377"/>
        <v>0</v>
      </c>
      <c r="T1345" s="12" t="b">
        <f t="shared" si="378"/>
        <v>0</v>
      </c>
    </row>
    <row r="1346" spans="1:20">
      <c r="A1346" s="23" t="s">
        <v>579</v>
      </c>
      <c r="B1346" t="s">
        <v>281</v>
      </c>
      <c r="C1346" s="2" t="s">
        <v>74</v>
      </c>
      <c r="D1346" s="3">
        <v>44947.625</v>
      </c>
      <c r="E1346" t="s">
        <v>23</v>
      </c>
      <c r="F1346" t="s">
        <v>24</v>
      </c>
      <c r="G1346" t="s">
        <v>34</v>
      </c>
      <c r="J1346" s="9"/>
      <c r="K1346">
        <f t="shared" si="370"/>
        <v>0</v>
      </c>
      <c r="L1346" t="str">
        <f t="shared" ref="L1346:L1409" si="379">IF(ISBLANK(H1346),"Not Played",IF(I1346&gt;J1346,"Home Win",IF(I1346&lt;J1346,"Away Win",IF(I1346=J1346,"Draw"))))</f>
        <v>Not Played</v>
      </c>
      <c r="M1346">
        <f t="shared" si="371"/>
        <v>0</v>
      </c>
      <c r="N1346">
        <f t="shared" si="372"/>
        <v>0</v>
      </c>
      <c r="O1346" s="12" t="b">
        <f t="shared" si="373"/>
        <v>0</v>
      </c>
      <c r="P1346" s="12" t="b">
        <f t="shared" si="374"/>
        <v>0</v>
      </c>
      <c r="Q1346" s="12" t="b">
        <f t="shared" si="375"/>
        <v>0</v>
      </c>
      <c r="R1346" s="12" t="b">
        <f t="shared" si="376"/>
        <v>0</v>
      </c>
      <c r="S1346" s="12" t="b">
        <f t="shared" si="377"/>
        <v>0</v>
      </c>
      <c r="T1346" s="12" t="b">
        <f t="shared" si="378"/>
        <v>0</v>
      </c>
    </row>
    <row r="1347" spans="1:20">
      <c r="A1347" s="23" t="s">
        <v>579</v>
      </c>
      <c r="B1347" t="s">
        <v>279</v>
      </c>
      <c r="C1347" s="2" t="s">
        <v>74</v>
      </c>
      <c r="D1347" s="3">
        <v>44947.729166666664</v>
      </c>
      <c r="E1347" t="s">
        <v>13</v>
      </c>
      <c r="F1347" t="s">
        <v>14</v>
      </c>
      <c r="G1347" t="s">
        <v>25</v>
      </c>
      <c r="J1347" s="9"/>
      <c r="K1347">
        <f t="shared" ref="K1347:K1410" si="380">SUM(I1347:J1347)</f>
        <v>0</v>
      </c>
      <c r="L1347" t="str">
        <f t="shared" si="379"/>
        <v>Not Played</v>
      </c>
      <c r="M1347">
        <f t="shared" ref="M1347:M1410" si="381">COUNTIF(L1347,"Home Win")</f>
        <v>0</v>
      </c>
      <c r="N1347">
        <f t="shared" ref="N1347:N1410" si="382">COUNTIF(L1347,"Away Win")</f>
        <v>0</v>
      </c>
      <c r="O1347" s="12" t="b">
        <f t="shared" ref="O1347:O1410" si="383">IF(L1347="Home Win",INDEX(F1347:F3345,1) &amp; " Win")</f>
        <v>0</v>
      </c>
      <c r="P1347" s="12" t="b">
        <f t="shared" ref="P1347:P1410" si="384">IF(L1347="Away Win",INDEX(F1347:F3345,1) &amp; " Lose")</f>
        <v>0</v>
      </c>
      <c r="Q1347" s="12" t="b">
        <f t="shared" ref="Q1347:Q1410" si="385">IF(L1347="Draw",INDEX(F1347:F3345,1) &amp; " Draw")</f>
        <v>0</v>
      </c>
      <c r="R1347" s="12" t="b">
        <f t="shared" ref="R1347:R1410" si="386">IF(L1347="Draw",INDEX(G1347:G3345,1)&amp;" Draw")</f>
        <v>0</v>
      </c>
      <c r="S1347" s="12" t="b">
        <f t="shared" ref="S1347:S1410" si="387">IF(L1347="Away Win",INDEX(G1347:G3345,1) &amp; " Win")</f>
        <v>0</v>
      </c>
      <c r="T1347" s="12" t="b">
        <f t="shared" ref="T1347:T1410" si="388">IF(L1347="Home Win",INDEX(G1347:G3345,1)&amp;" Lose")</f>
        <v>0</v>
      </c>
    </row>
    <row r="1348" spans="1:20">
      <c r="A1348" s="23" t="s">
        <v>579</v>
      </c>
      <c r="B1348" t="s">
        <v>273</v>
      </c>
      <c r="C1348" s="2" t="s">
        <v>74</v>
      </c>
      <c r="D1348" s="3">
        <v>44948.583333333336</v>
      </c>
      <c r="E1348" t="s">
        <v>50</v>
      </c>
      <c r="F1348" t="s">
        <v>20</v>
      </c>
      <c r="G1348" t="s">
        <v>461</v>
      </c>
      <c r="J1348" s="9"/>
      <c r="K1348">
        <f t="shared" si="380"/>
        <v>0</v>
      </c>
      <c r="L1348" t="str">
        <f t="shared" si="379"/>
        <v>Not Played</v>
      </c>
      <c r="M1348">
        <f t="shared" si="381"/>
        <v>0</v>
      </c>
      <c r="N1348">
        <f t="shared" si="382"/>
        <v>0</v>
      </c>
      <c r="O1348" s="12" t="b">
        <f t="shared" si="383"/>
        <v>0</v>
      </c>
      <c r="P1348" s="12" t="b">
        <f t="shared" si="384"/>
        <v>0</v>
      </c>
      <c r="Q1348" s="12" t="b">
        <f t="shared" si="385"/>
        <v>0</v>
      </c>
      <c r="R1348" s="12" t="b">
        <f t="shared" si="386"/>
        <v>0</v>
      </c>
      <c r="S1348" s="12" t="b">
        <f t="shared" si="387"/>
        <v>0</v>
      </c>
      <c r="T1348" s="12" t="b">
        <f t="shared" si="388"/>
        <v>0</v>
      </c>
    </row>
    <row r="1349" spans="1:20">
      <c r="A1349" s="23" t="s">
        <v>579</v>
      </c>
      <c r="B1349" t="s">
        <v>278</v>
      </c>
      <c r="C1349" s="2" t="s">
        <v>74</v>
      </c>
      <c r="D1349" s="3">
        <v>44948.583333333336</v>
      </c>
      <c r="E1349" t="s">
        <v>86</v>
      </c>
      <c r="F1349" t="s">
        <v>73</v>
      </c>
      <c r="G1349" t="s">
        <v>39</v>
      </c>
      <c r="J1349" s="9"/>
      <c r="K1349">
        <f t="shared" si="380"/>
        <v>0</v>
      </c>
      <c r="L1349" t="str">
        <f t="shared" si="379"/>
        <v>Not Played</v>
      </c>
      <c r="M1349">
        <f t="shared" si="381"/>
        <v>0</v>
      </c>
      <c r="N1349">
        <f t="shared" si="382"/>
        <v>0</v>
      </c>
      <c r="O1349" s="12" t="b">
        <f t="shared" si="383"/>
        <v>0</v>
      </c>
      <c r="P1349" s="12" t="b">
        <f t="shared" si="384"/>
        <v>0</v>
      </c>
      <c r="Q1349" s="12" t="b">
        <f t="shared" si="385"/>
        <v>0</v>
      </c>
      <c r="R1349" s="12" t="b">
        <f t="shared" si="386"/>
        <v>0</v>
      </c>
      <c r="S1349" s="12" t="b">
        <f t="shared" si="387"/>
        <v>0</v>
      </c>
      <c r="T1349" s="12" t="b">
        <f t="shared" si="388"/>
        <v>0</v>
      </c>
    </row>
    <row r="1350" spans="1:20">
      <c r="A1350" s="23" t="s">
        <v>579</v>
      </c>
      <c r="B1350" t="s">
        <v>282</v>
      </c>
      <c r="C1350" s="2" t="s">
        <v>74</v>
      </c>
      <c r="D1350" s="3">
        <v>44948.6875</v>
      </c>
      <c r="E1350" t="s">
        <v>55</v>
      </c>
      <c r="F1350" t="s">
        <v>10</v>
      </c>
      <c r="G1350" t="s">
        <v>53</v>
      </c>
      <c r="J1350" s="9"/>
      <c r="K1350">
        <f t="shared" si="380"/>
        <v>0</v>
      </c>
      <c r="L1350" t="str">
        <f t="shared" si="379"/>
        <v>Not Played</v>
      </c>
      <c r="M1350">
        <f t="shared" si="381"/>
        <v>0</v>
      </c>
      <c r="N1350">
        <f t="shared" si="382"/>
        <v>0</v>
      </c>
      <c r="O1350" s="12" t="b">
        <f t="shared" si="383"/>
        <v>0</v>
      </c>
      <c r="P1350" s="12" t="b">
        <f t="shared" si="384"/>
        <v>0</v>
      </c>
      <c r="Q1350" s="12" t="b">
        <f t="shared" si="385"/>
        <v>0</v>
      </c>
      <c r="R1350" s="12" t="b">
        <f t="shared" si="386"/>
        <v>0</v>
      </c>
      <c r="S1350" s="12" t="b">
        <f t="shared" si="387"/>
        <v>0</v>
      </c>
      <c r="T1350" s="12" t="b">
        <f t="shared" si="388"/>
        <v>0</v>
      </c>
    </row>
    <row r="1351" spans="1:20">
      <c r="A1351" s="23" t="s">
        <v>579</v>
      </c>
      <c r="B1351" t="s">
        <v>274</v>
      </c>
      <c r="C1351" s="2" t="s">
        <v>74</v>
      </c>
      <c r="D1351" s="3">
        <v>44949.833333333336</v>
      </c>
      <c r="E1351" t="s">
        <v>8</v>
      </c>
      <c r="F1351" t="s">
        <v>9</v>
      </c>
      <c r="G1351" t="s">
        <v>33</v>
      </c>
      <c r="J1351" s="9"/>
      <c r="K1351">
        <f t="shared" si="380"/>
        <v>0</v>
      </c>
      <c r="L1351" t="str">
        <f t="shared" si="379"/>
        <v>Not Played</v>
      </c>
      <c r="M1351">
        <f t="shared" si="381"/>
        <v>0</v>
      </c>
      <c r="N1351">
        <f t="shared" si="382"/>
        <v>0</v>
      </c>
      <c r="O1351" s="12" t="b">
        <f t="shared" si="383"/>
        <v>0</v>
      </c>
      <c r="P1351" s="12" t="b">
        <f t="shared" si="384"/>
        <v>0</v>
      </c>
      <c r="Q1351" s="12" t="b">
        <f t="shared" si="385"/>
        <v>0</v>
      </c>
      <c r="R1351" s="12" t="b">
        <f t="shared" si="386"/>
        <v>0</v>
      </c>
      <c r="S1351" s="12" t="b">
        <f t="shared" si="387"/>
        <v>0</v>
      </c>
      <c r="T1351" s="12" t="b">
        <f t="shared" si="388"/>
        <v>0</v>
      </c>
    </row>
    <row r="1352" spans="1:20">
      <c r="A1352" s="23" t="s">
        <v>579</v>
      </c>
      <c r="B1352" t="s">
        <v>290</v>
      </c>
      <c r="C1352" s="2" t="s">
        <v>80</v>
      </c>
      <c r="D1352" s="3">
        <v>44960.833333333336</v>
      </c>
      <c r="E1352" t="s">
        <v>63</v>
      </c>
      <c r="F1352" t="s">
        <v>43</v>
      </c>
      <c r="G1352" t="s">
        <v>9</v>
      </c>
      <c r="J1352" s="9"/>
      <c r="K1352">
        <f t="shared" si="380"/>
        <v>0</v>
      </c>
      <c r="L1352" t="str">
        <f t="shared" si="379"/>
        <v>Not Played</v>
      </c>
      <c r="M1352">
        <f t="shared" si="381"/>
        <v>0</v>
      </c>
      <c r="N1352">
        <f t="shared" si="382"/>
        <v>0</v>
      </c>
      <c r="O1352" s="12" t="b">
        <f t="shared" si="383"/>
        <v>0</v>
      </c>
      <c r="P1352" s="12" t="b">
        <f t="shared" si="384"/>
        <v>0</v>
      </c>
      <c r="Q1352" s="12" t="b">
        <f t="shared" si="385"/>
        <v>0</v>
      </c>
      <c r="R1352" s="12" t="b">
        <f t="shared" si="386"/>
        <v>0</v>
      </c>
      <c r="S1352" s="12" t="b">
        <f t="shared" si="387"/>
        <v>0</v>
      </c>
      <c r="T1352" s="12" t="b">
        <f t="shared" si="388"/>
        <v>0</v>
      </c>
    </row>
    <row r="1353" spans="1:20">
      <c r="A1353" s="23" t="s">
        <v>579</v>
      </c>
      <c r="B1353" t="s">
        <v>283</v>
      </c>
      <c r="C1353" s="2" t="s">
        <v>80</v>
      </c>
      <c r="D1353" s="3">
        <v>44961.520833333336</v>
      </c>
      <c r="E1353" t="s">
        <v>47</v>
      </c>
      <c r="F1353" t="s">
        <v>34</v>
      </c>
      <c r="G1353" t="s">
        <v>10</v>
      </c>
      <c r="J1353" s="9"/>
      <c r="K1353">
        <f t="shared" si="380"/>
        <v>0</v>
      </c>
      <c r="L1353" t="str">
        <f t="shared" si="379"/>
        <v>Not Played</v>
      </c>
      <c r="M1353">
        <f t="shared" si="381"/>
        <v>0</v>
      </c>
      <c r="N1353">
        <f t="shared" si="382"/>
        <v>0</v>
      </c>
      <c r="O1353" s="12" t="b">
        <f t="shared" si="383"/>
        <v>0</v>
      </c>
      <c r="P1353" s="12" t="b">
        <f t="shared" si="384"/>
        <v>0</v>
      </c>
      <c r="Q1353" s="12" t="b">
        <f t="shared" si="385"/>
        <v>0</v>
      </c>
      <c r="R1353" s="12" t="b">
        <f t="shared" si="386"/>
        <v>0</v>
      </c>
      <c r="S1353" s="12" t="b">
        <f t="shared" si="387"/>
        <v>0</v>
      </c>
      <c r="T1353" s="12" t="b">
        <f t="shared" si="388"/>
        <v>0</v>
      </c>
    </row>
    <row r="1354" spans="1:20">
      <c r="A1354" s="23" t="s">
        <v>579</v>
      </c>
      <c r="B1354" t="s">
        <v>291</v>
      </c>
      <c r="C1354" s="2" t="s">
        <v>80</v>
      </c>
      <c r="D1354" s="3">
        <v>44961.625</v>
      </c>
      <c r="E1354" t="s">
        <v>69</v>
      </c>
      <c r="F1354" t="s">
        <v>70</v>
      </c>
      <c r="G1354" t="s">
        <v>30</v>
      </c>
      <c r="J1354" s="9"/>
      <c r="K1354">
        <f t="shared" si="380"/>
        <v>0</v>
      </c>
      <c r="L1354" t="str">
        <f t="shared" si="379"/>
        <v>Not Played</v>
      </c>
      <c r="M1354">
        <f t="shared" si="381"/>
        <v>0</v>
      </c>
      <c r="N1354">
        <f t="shared" si="382"/>
        <v>0</v>
      </c>
      <c r="O1354" s="12" t="b">
        <f t="shared" si="383"/>
        <v>0</v>
      </c>
      <c r="P1354" s="12" t="b">
        <f t="shared" si="384"/>
        <v>0</v>
      </c>
      <c r="Q1354" s="12" t="b">
        <f t="shared" si="385"/>
        <v>0</v>
      </c>
      <c r="R1354" s="12" t="b">
        <f t="shared" si="386"/>
        <v>0</v>
      </c>
      <c r="S1354" s="12" t="b">
        <f t="shared" si="387"/>
        <v>0</v>
      </c>
      <c r="T1354" s="12" t="b">
        <f t="shared" si="388"/>
        <v>0</v>
      </c>
    </row>
    <row r="1355" spans="1:20">
      <c r="A1355" s="23" t="s">
        <v>579</v>
      </c>
      <c r="B1355" t="s">
        <v>288</v>
      </c>
      <c r="C1355" s="2" t="s">
        <v>80</v>
      </c>
      <c r="D1355" s="3">
        <v>44961.625</v>
      </c>
      <c r="E1355" t="s">
        <v>460</v>
      </c>
      <c r="F1355" t="s">
        <v>461</v>
      </c>
      <c r="G1355" t="s">
        <v>15</v>
      </c>
      <c r="J1355" s="9"/>
      <c r="K1355">
        <f t="shared" si="380"/>
        <v>0</v>
      </c>
      <c r="L1355" t="str">
        <f t="shared" si="379"/>
        <v>Not Played</v>
      </c>
      <c r="M1355">
        <f t="shared" si="381"/>
        <v>0</v>
      </c>
      <c r="N1355">
        <f t="shared" si="382"/>
        <v>0</v>
      </c>
      <c r="O1355" s="12" t="b">
        <f t="shared" si="383"/>
        <v>0</v>
      </c>
      <c r="P1355" s="12" t="b">
        <f t="shared" si="384"/>
        <v>0</v>
      </c>
      <c r="Q1355" s="12" t="b">
        <f t="shared" si="385"/>
        <v>0</v>
      </c>
      <c r="R1355" s="12" t="b">
        <f t="shared" si="386"/>
        <v>0</v>
      </c>
      <c r="S1355" s="12" t="b">
        <f t="shared" si="387"/>
        <v>0</v>
      </c>
      <c r="T1355" s="12" t="b">
        <f t="shared" si="388"/>
        <v>0</v>
      </c>
    </row>
    <row r="1356" spans="1:20">
      <c r="A1356" s="23" t="s">
        <v>579</v>
      </c>
      <c r="B1356" t="s">
        <v>289</v>
      </c>
      <c r="C1356" s="2" t="s">
        <v>80</v>
      </c>
      <c r="D1356" s="3">
        <v>44961.625</v>
      </c>
      <c r="E1356" t="s">
        <v>41</v>
      </c>
      <c r="F1356" t="s">
        <v>42</v>
      </c>
      <c r="G1356" t="s">
        <v>472</v>
      </c>
      <c r="J1356" s="9"/>
      <c r="K1356">
        <f t="shared" si="380"/>
        <v>0</v>
      </c>
      <c r="L1356" t="str">
        <f t="shared" si="379"/>
        <v>Not Played</v>
      </c>
      <c r="M1356">
        <f t="shared" si="381"/>
        <v>0</v>
      </c>
      <c r="N1356">
        <f t="shared" si="382"/>
        <v>0</v>
      </c>
      <c r="O1356" s="12" t="b">
        <f t="shared" si="383"/>
        <v>0</v>
      </c>
      <c r="P1356" s="12" t="b">
        <f t="shared" si="384"/>
        <v>0</v>
      </c>
      <c r="Q1356" s="12" t="b">
        <f t="shared" si="385"/>
        <v>0</v>
      </c>
      <c r="R1356" s="12" t="b">
        <f t="shared" si="386"/>
        <v>0</v>
      </c>
      <c r="S1356" s="12" t="b">
        <f t="shared" si="387"/>
        <v>0</v>
      </c>
      <c r="T1356" s="12" t="b">
        <f t="shared" si="388"/>
        <v>0</v>
      </c>
    </row>
    <row r="1357" spans="1:20">
      <c r="A1357" s="23" t="s">
        <v>579</v>
      </c>
      <c r="B1357" t="s">
        <v>284</v>
      </c>
      <c r="C1357" s="2" t="s">
        <v>80</v>
      </c>
      <c r="D1357" s="3">
        <v>44961.625</v>
      </c>
      <c r="E1357" t="s">
        <v>52</v>
      </c>
      <c r="F1357" t="s">
        <v>53</v>
      </c>
      <c r="G1357" t="s">
        <v>14</v>
      </c>
      <c r="J1357" s="9"/>
      <c r="K1357">
        <f t="shared" si="380"/>
        <v>0</v>
      </c>
      <c r="L1357" t="str">
        <f t="shared" si="379"/>
        <v>Not Played</v>
      </c>
      <c r="M1357">
        <f t="shared" si="381"/>
        <v>0</v>
      </c>
      <c r="N1357">
        <f t="shared" si="382"/>
        <v>0</v>
      </c>
      <c r="O1357" s="12" t="b">
        <f t="shared" si="383"/>
        <v>0</v>
      </c>
      <c r="P1357" s="12" t="b">
        <f t="shared" si="384"/>
        <v>0</v>
      </c>
      <c r="Q1357" s="12" t="b">
        <f t="shared" si="385"/>
        <v>0</v>
      </c>
      <c r="R1357" s="12" t="b">
        <f t="shared" si="386"/>
        <v>0</v>
      </c>
      <c r="S1357" s="12" t="b">
        <f t="shared" si="387"/>
        <v>0</v>
      </c>
      <c r="T1357" s="12" t="b">
        <f t="shared" si="388"/>
        <v>0</v>
      </c>
    </row>
    <row r="1358" spans="1:20">
      <c r="A1358" s="23" t="s">
        <v>579</v>
      </c>
      <c r="B1358" t="s">
        <v>292</v>
      </c>
      <c r="C1358" s="2" t="s">
        <v>80</v>
      </c>
      <c r="D1358" s="3">
        <v>44961.625</v>
      </c>
      <c r="E1358" t="s">
        <v>72</v>
      </c>
      <c r="F1358" t="s">
        <v>39</v>
      </c>
      <c r="G1358" t="s">
        <v>19</v>
      </c>
      <c r="J1358" s="9"/>
      <c r="K1358">
        <f t="shared" si="380"/>
        <v>0</v>
      </c>
      <c r="L1358" t="str">
        <f t="shared" si="379"/>
        <v>Not Played</v>
      </c>
      <c r="M1358">
        <f t="shared" si="381"/>
        <v>0</v>
      </c>
      <c r="N1358">
        <f t="shared" si="382"/>
        <v>0</v>
      </c>
      <c r="O1358" s="12" t="b">
        <f t="shared" si="383"/>
        <v>0</v>
      </c>
      <c r="P1358" s="12" t="b">
        <f t="shared" si="384"/>
        <v>0</v>
      </c>
      <c r="Q1358" s="12" t="b">
        <f t="shared" si="385"/>
        <v>0</v>
      </c>
      <c r="R1358" s="12" t="b">
        <f t="shared" si="386"/>
        <v>0</v>
      </c>
      <c r="S1358" s="12" t="b">
        <f t="shared" si="387"/>
        <v>0</v>
      </c>
      <c r="T1358" s="12" t="b">
        <f t="shared" si="388"/>
        <v>0</v>
      </c>
    </row>
    <row r="1359" spans="1:20">
      <c r="A1359" s="23" t="s">
        <v>579</v>
      </c>
      <c r="B1359" t="s">
        <v>285</v>
      </c>
      <c r="C1359" s="2" t="s">
        <v>80</v>
      </c>
      <c r="D1359" s="3">
        <v>44961.729166666664</v>
      </c>
      <c r="E1359" t="s">
        <v>61</v>
      </c>
      <c r="F1359" t="s">
        <v>25</v>
      </c>
      <c r="G1359" t="s">
        <v>24</v>
      </c>
      <c r="J1359" s="9"/>
      <c r="K1359">
        <f t="shared" si="380"/>
        <v>0</v>
      </c>
      <c r="L1359" t="str">
        <f t="shared" si="379"/>
        <v>Not Played</v>
      </c>
      <c r="M1359">
        <f t="shared" si="381"/>
        <v>0</v>
      </c>
      <c r="N1359">
        <f t="shared" si="382"/>
        <v>0</v>
      </c>
      <c r="O1359" s="12" t="b">
        <f t="shared" si="383"/>
        <v>0</v>
      </c>
      <c r="P1359" s="12" t="b">
        <f t="shared" si="384"/>
        <v>0</v>
      </c>
      <c r="Q1359" s="12" t="b">
        <f t="shared" si="385"/>
        <v>0</v>
      </c>
      <c r="R1359" s="12" t="b">
        <f t="shared" si="386"/>
        <v>0</v>
      </c>
      <c r="S1359" s="12" t="b">
        <f t="shared" si="387"/>
        <v>0</v>
      </c>
      <c r="T1359" s="12" t="b">
        <f t="shared" si="388"/>
        <v>0</v>
      </c>
    </row>
    <row r="1360" spans="1:20">
      <c r="A1360" s="23" t="s">
        <v>579</v>
      </c>
      <c r="B1360" t="s">
        <v>287</v>
      </c>
      <c r="C1360" s="2" t="s">
        <v>80</v>
      </c>
      <c r="D1360" s="3">
        <v>44962.583333333336</v>
      </c>
      <c r="E1360" t="s">
        <v>474</v>
      </c>
      <c r="F1360" t="s">
        <v>473</v>
      </c>
      <c r="G1360" t="s">
        <v>20</v>
      </c>
      <c r="J1360" s="9"/>
      <c r="K1360">
        <f t="shared" si="380"/>
        <v>0</v>
      </c>
      <c r="L1360" t="str">
        <f t="shared" si="379"/>
        <v>Not Played</v>
      </c>
      <c r="M1360">
        <f t="shared" si="381"/>
        <v>0</v>
      </c>
      <c r="N1360">
        <f t="shared" si="382"/>
        <v>0</v>
      </c>
      <c r="O1360" s="12" t="b">
        <f t="shared" si="383"/>
        <v>0</v>
      </c>
      <c r="P1360" s="12" t="b">
        <f t="shared" si="384"/>
        <v>0</v>
      </c>
      <c r="Q1360" s="12" t="b">
        <f t="shared" si="385"/>
        <v>0</v>
      </c>
      <c r="R1360" s="12" t="b">
        <f t="shared" si="386"/>
        <v>0</v>
      </c>
      <c r="S1360" s="12" t="b">
        <f t="shared" si="387"/>
        <v>0</v>
      </c>
      <c r="T1360" s="12" t="b">
        <f t="shared" si="388"/>
        <v>0</v>
      </c>
    </row>
    <row r="1361" spans="1:20">
      <c r="A1361" s="23" t="s">
        <v>579</v>
      </c>
      <c r="B1361" t="s">
        <v>293</v>
      </c>
      <c r="C1361" s="2" t="s">
        <v>80</v>
      </c>
      <c r="D1361" s="3">
        <v>44962.6875</v>
      </c>
      <c r="E1361" t="s">
        <v>32</v>
      </c>
      <c r="F1361" t="s">
        <v>33</v>
      </c>
      <c r="G1361" t="s">
        <v>73</v>
      </c>
      <c r="J1361" s="9"/>
      <c r="K1361">
        <f t="shared" si="380"/>
        <v>0</v>
      </c>
      <c r="L1361" t="str">
        <f t="shared" si="379"/>
        <v>Not Played</v>
      </c>
      <c r="M1361">
        <f t="shared" si="381"/>
        <v>0</v>
      </c>
      <c r="N1361">
        <f t="shared" si="382"/>
        <v>0</v>
      </c>
      <c r="O1361" s="12" t="b">
        <f t="shared" si="383"/>
        <v>0</v>
      </c>
      <c r="P1361" s="12" t="b">
        <f t="shared" si="384"/>
        <v>0</v>
      </c>
      <c r="Q1361" s="12" t="b">
        <f t="shared" si="385"/>
        <v>0</v>
      </c>
      <c r="R1361" s="12" t="b">
        <f t="shared" si="386"/>
        <v>0</v>
      </c>
      <c r="S1361" s="12" t="b">
        <f t="shared" si="387"/>
        <v>0</v>
      </c>
      <c r="T1361" s="12" t="b">
        <f t="shared" si="388"/>
        <v>0</v>
      </c>
    </row>
    <row r="1362" spans="1:20">
      <c r="A1362" s="23" t="s">
        <v>579</v>
      </c>
      <c r="B1362" t="s">
        <v>300</v>
      </c>
      <c r="C1362" s="2" t="s">
        <v>76</v>
      </c>
      <c r="D1362" s="3">
        <v>44968.520833333336</v>
      </c>
      <c r="E1362" t="s">
        <v>23</v>
      </c>
      <c r="F1362" t="s">
        <v>24</v>
      </c>
      <c r="G1362" t="s">
        <v>43</v>
      </c>
      <c r="J1362" s="9"/>
      <c r="K1362">
        <f t="shared" si="380"/>
        <v>0</v>
      </c>
      <c r="L1362" t="str">
        <f t="shared" si="379"/>
        <v>Not Played</v>
      </c>
      <c r="M1362">
        <f t="shared" si="381"/>
        <v>0</v>
      </c>
      <c r="N1362">
        <f t="shared" si="382"/>
        <v>0</v>
      </c>
      <c r="O1362" s="12" t="b">
        <f t="shared" si="383"/>
        <v>0</v>
      </c>
      <c r="P1362" s="12" t="b">
        <f t="shared" si="384"/>
        <v>0</v>
      </c>
      <c r="Q1362" s="12" t="b">
        <f t="shared" si="385"/>
        <v>0</v>
      </c>
      <c r="R1362" s="12" t="b">
        <f t="shared" si="386"/>
        <v>0</v>
      </c>
      <c r="S1362" s="12" t="b">
        <f t="shared" si="387"/>
        <v>0</v>
      </c>
      <c r="T1362" s="12" t="b">
        <f t="shared" si="388"/>
        <v>0</v>
      </c>
    </row>
    <row r="1363" spans="1:20">
      <c r="A1363" s="23" t="s">
        <v>579</v>
      </c>
      <c r="B1363" t="s">
        <v>295</v>
      </c>
      <c r="C1363" s="2" t="s">
        <v>76</v>
      </c>
      <c r="D1363" s="3">
        <v>44968.625</v>
      </c>
      <c r="E1363" t="s">
        <v>55</v>
      </c>
      <c r="F1363" t="s">
        <v>10</v>
      </c>
      <c r="G1363" t="s">
        <v>461</v>
      </c>
      <c r="J1363" s="9"/>
      <c r="K1363">
        <f t="shared" si="380"/>
        <v>0</v>
      </c>
      <c r="L1363" t="str">
        <f t="shared" si="379"/>
        <v>Not Played</v>
      </c>
      <c r="M1363">
        <f t="shared" si="381"/>
        <v>0</v>
      </c>
      <c r="N1363">
        <f t="shared" si="382"/>
        <v>0</v>
      </c>
      <c r="O1363" s="12" t="b">
        <f t="shared" si="383"/>
        <v>0</v>
      </c>
      <c r="P1363" s="12" t="b">
        <f t="shared" si="384"/>
        <v>0</v>
      </c>
      <c r="Q1363" s="12" t="b">
        <f t="shared" si="385"/>
        <v>0</v>
      </c>
      <c r="R1363" s="12" t="b">
        <f t="shared" si="386"/>
        <v>0</v>
      </c>
      <c r="S1363" s="12" t="b">
        <f t="shared" si="387"/>
        <v>0</v>
      </c>
      <c r="T1363" s="12" t="b">
        <f t="shared" si="388"/>
        <v>0</v>
      </c>
    </row>
    <row r="1364" spans="1:20">
      <c r="A1364" s="23" t="s">
        <v>579</v>
      </c>
      <c r="B1364" t="s">
        <v>297</v>
      </c>
      <c r="C1364" s="2" t="s">
        <v>76</v>
      </c>
      <c r="D1364" s="3">
        <v>44968.625</v>
      </c>
      <c r="E1364" t="s">
        <v>13</v>
      </c>
      <c r="F1364" t="s">
        <v>14</v>
      </c>
      <c r="G1364" t="s">
        <v>42</v>
      </c>
      <c r="J1364" s="9"/>
      <c r="K1364">
        <f t="shared" si="380"/>
        <v>0</v>
      </c>
      <c r="L1364" t="str">
        <f t="shared" si="379"/>
        <v>Not Played</v>
      </c>
      <c r="M1364">
        <f t="shared" si="381"/>
        <v>0</v>
      </c>
      <c r="N1364">
        <f t="shared" si="382"/>
        <v>0</v>
      </c>
      <c r="O1364" s="12" t="b">
        <f t="shared" si="383"/>
        <v>0</v>
      </c>
      <c r="P1364" s="12" t="b">
        <f t="shared" si="384"/>
        <v>0</v>
      </c>
      <c r="Q1364" s="12" t="b">
        <f t="shared" si="385"/>
        <v>0</v>
      </c>
      <c r="R1364" s="12" t="b">
        <f t="shared" si="386"/>
        <v>0</v>
      </c>
      <c r="S1364" s="12" t="b">
        <f t="shared" si="387"/>
        <v>0</v>
      </c>
      <c r="T1364" s="12" t="b">
        <f t="shared" si="388"/>
        <v>0</v>
      </c>
    </row>
    <row r="1365" spans="1:20">
      <c r="A1365" s="23" t="s">
        <v>579</v>
      </c>
      <c r="B1365" t="s">
        <v>303</v>
      </c>
      <c r="C1365" s="2" t="s">
        <v>76</v>
      </c>
      <c r="D1365" s="3">
        <v>44968.625</v>
      </c>
      <c r="E1365" t="s">
        <v>8</v>
      </c>
      <c r="F1365" t="s">
        <v>9</v>
      </c>
      <c r="G1365" t="s">
        <v>473</v>
      </c>
      <c r="J1365" s="9"/>
      <c r="K1365">
        <f t="shared" si="380"/>
        <v>0</v>
      </c>
      <c r="L1365" t="str">
        <f t="shared" si="379"/>
        <v>Not Played</v>
      </c>
      <c r="M1365">
        <f t="shared" si="381"/>
        <v>0</v>
      </c>
      <c r="N1365">
        <f t="shared" si="382"/>
        <v>0</v>
      </c>
      <c r="O1365" s="12" t="b">
        <f t="shared" si="383"/>
        <v>0</v>
      </c>
      <c r="P1365" s="12" t="b">
        <f t="shared" si="384"/>
        <v>0</v>
      </c>
      <c r="Q1365" s="12" t="b">
        <f t="shared" si="385"/>
        <v>0</v>
      </c>
      <c r="R1365" s="12" t="b">
        <f t="shared" si="386"/>
        <v>0</v>
      </c>
      <c r="S1365" s="12" t="b">
        <f t="shared" si="387"/>
        <v>0</v>
      </c>
      <c r="T1365" s="12" t="b">
        <f t="shared" si="388"/>
        <v>0</v>
      </c>
    </row>
    <row r="1366" spans="1:20">
      <c r="A1366" s="23" t="s">
        <v>579</v>
      </c>
      <c r="B1366" t="s">
        <v>298</v>
      </c>
      <c r="C1366" s="2" t="s">
        <v>76</v>
      </c>
      <c r="D1366" s="3">
        <v>44968.625</v>
      </c>
      <c r="E1366" t="s">
        <v>65</v>
      </c>
      <c r="F1366" t="s">
        <v>30</v>
      </c>
      <c r="G1366" t="s">
        <v>33</v>
      </c>
      <c r="J1366" s="9"/>
      <c r="K1366">
        <f t="shared" si="380"/>
        <v>0</v>
      </c>
      <c r="L1366" t="str">
        <f t="shared" si="379"/>
        <v>Not Played</v>
      </c>
      <c r="M1366">
        <f t="shared" si="381"/>
        <v>0</v>
      </c>
      <c r="N1366">
        <f t="shared" si="382"/>
        <v>0</v>
      </c>
      <c r="O1366" s="12" t="b">
        <f t="shared" si="383"/>
        <v>0</v>
      </c>
      <c r="P1366" s="12" t="b">
        <f t="shared" si="384"/>
        <v>0</v>
      </c>
      <c r="Q1366" s="12" t="b">
        <f t="shared" si="385"/>
        <v>0</v>
      </c>
      <c r="R1366" s="12" t="b">
        <f t="shared" si="386"/>
        <v>0</v>
      </c>
      <c r="S1366" s="12" t="b">
        <f t="shared" si="387"/>
        <v>0</v>
      </c>
      <c r="T1366" s="12" t="b">
        <f t="shared" si="388"/>
        <v>0</v>
      </c>
    </row>
    <row r="1367" spans="1:20">
      <c r="A1367" s="23" t="s">
        <v>579</v>
      </c>
      <c r="B1367" t="s">
        <v>299</v>
      </c>
      <c r="C1367" s="2" t="s">
        <v>76</v>
      </c>
      <c r="D1367" s="3">
        <v>44968.625</v>
      </c>
      <c r="E1367" t="s">
        <v>58</v>
      </c>
      <c r="F1367" t="s">
        <v>15</v>
      </c>
      <c r="G1367" t="s">
        <v>39</v>
      </c>
      <c r="J1367" s="9"/>
      <c r="K1367">
        <f t="shared" si="380"/>
        <v>0</v>
      </c>
      <c r="L1367" t="str">
        <f t="shared" si="379"/>
        <v>Not Played</v>
      </c>
      <c r="M1367">
        <f t="shared" si="381"/>
        <v>0</v>
      </c>
      <c r="N1367">
        <f t="shared" si="382"/>
        <v>0</v>
      </c>
      <c r="O1367" s="12" t="b">
        <f t="shared" si="383"/>
        <v>0</v>
      </c>
      <c r="P1367" s="12" t="b">
        <f t="shared" si="384"/>
        <v>0</v>
      </c>
      <c r="Q1367" s="12" t="b">
        <f t="shared" si="385"/>
        <v>0</v>
      </c>
      <c r="R1367" s="12" t="b">
        <f t="shared" si="386"/>
        <v>0</v>
      </c>
      <c r="S1367" s="12" t="b">
        <f t="shared" si="387"/>
        <v>0</v>
      </c>
      <c r="T1367" s="12" t="b">
        <f t="shared" si="388"/>
        <v>0</v>
      </c>
    </row>
    <row r="1368" spans="1:20">
      <c r="A1368" s="23" t="s">
        <v>579</v>
      </c>
      <c r="B1368" t="s">
        <v>294</v>
      </c>
      <c r="C1368" s="2" t="s">
        <v>76</v>
      </c>
      <c r="D1368" s="3">
        <v>44968.729166666664</v>
      </c>
      <c r="E1368" t="s">
        <v>471</v>
      </c>
      <c r="F1368" t="s">
        <v>472</v>
      </c>
      <c r="G1368" t="s">
        <v>25</v>
      </c>
      <c r="J1368" s="9"/>
      <c r="K1368">
        <f t="shared" si="380"/>
        <v>0</v>
      </c>
      <c r="L1368" t="str">
        <f t="shared" si="379"/>
        <v>Not Played</v>
      </c>
      <c r="M1368">
        <f t="shared" si="381"/>
        <v>0</v>
      </c>
      <c r="N1368">
        <f t="shared" si="382"/>
        <v>0</v>
      </c>
      <c r="O1368" s="12" t="b">
        <f t="shared" si="383"/>
        <v>0</v>
      </c>
      <c r="P1368" s="12" t="b">
        <f t="shared" si="384"/>
        <v>0</v>
      </c>
      <c r="Q1368" s="12" t="b">
        <f t="shared" si="385"/>
        <v>0</v>
      </c>
      <c r="R1368" s="12" t="b">
        <f t="shared" si="386"/>
        <v>0</v>
      </c>
      <c r="S1368" s="12" t="b">
        <f t="shared" si="387"/>
        <v>0</v>
      </c>
      <c r="T1368" s="12" t="b">
        <f t="shared" si="388"/>
        <v>0</v>
      </c>
    </row>
    <row r="1369" spans="1:20">
      <c r="A1369" s="23" t="s">
        <v>579</v>
      </c>
      <c r="B1369" t="s">
        <v>301</v>
      </c>
      <c r="C1369" s="2" t="s">
        <v>76</v>
      </c>
      <c r="D1369" s="3">
        <v>44969.583333333336</v>
      </c>
      <c r="E1369" t="s">
        <v>50</v>
      </c>
      <c r="F1369" t="s">
        <v>20</v>
      </c>
      <c r="G1369" t="s">
        <v>53</v>
      </c>
      <c r="J1369" s="9"/>
      <c r="K1369">
        <f t="shared" si="380"/>
        <v>0</v>
      </c>
      <c r="L1369" t="str">
        <f t="shared" si="379"/>
        <v>Not Played</v>
      </c>
      <c r="M1369">
        <f t="shared" si="381"/>
        <v>0</v>
      </c>
      <c r="N1369">
        <f t="shared" si="382"/>
        <v>0</v>
      </c>
      <c r="O1369" s="12" t="b">
        <f t="shared" si="383"/>
        <v>0</v>
      </c>
      <c r="P1369" s="12" t="b">
        <f t="shared" si="384"/>
        <v>0</v>
      </c>
      <c r="Q1369" s="12" t="b">
        <f t="shared" si="385"/>
        <v>0</v>
      </c>
      <c r="R1369" s="12" t="b">
        <f t="shared" si="386"/>
        <v>0</v>
      </c>
      <c r="S1369" s="12" t="b">
        <f t="shared" si="387"/>
        <v>0</v>
      </c>
      <c r="T1369" s="12" t="b">
        <f t="shared" si="388"/>
        <v>0</v>
      </c>
    </row>
    <row r="1370" spans="1:20">
      <c r="A1370" s="23" t="s">
        <v>579</v>
      </c>
      <c r="B1370" t="s">
        <v>302</v>
      </c>
      <c r="C1370" s="2" t="s">
        <v>76</v>
      </c>
      <c r="D1370" s="3">
        <v>44969.6875</v>
      </c>
      <c r="E1370" t="s">
        <v>86</v>
      </c>
      <c r="F1370" t="s">
        <v>73</v>
      </c>
      <c r="G1370" t="s">
        <v>70</v>
      </c>
      <c r="J1370" s="9"/>
      <c r="K1370">
        <f t="shared" si="380"/>
        <v>0</v>
      </c>
      <c r="L1370" t="str">
        <f t="shared" si="379"/>
        <v>Not Played</v>
      </c>
      <c r="M1370">
        <f t="shared" si="381"/>
        <v>0</v>
      </c>
      <c r="N1370">
        <f t="shared" si="382"/>
        <v>0</v>
      </c>
      <c r="O1370" s="12" t="b">
        <f t="shared" si="383"/>
        <v>0</v>
      </c>
      <c r="P1370" s="12" t="b">
        <f t="shared" si="384"/>
        <v>0</v>
      </c>
      <c r="Q1370" s="12" t="b">
        <f t="shared" si="385"/>
        <v>0</v>
      </c>
      <c r="R1370" s="12" t="b">
        <f t="shared" si="386"/>
        <v>0</v>
      </c>
      <c r="S1370" s="12" t="b">
        <f t="shared" si="387"/>
        <v>0</v>
      </c>
      <c r="T1370" s="12" t="b">
        <f t="shared" si="388"/>
        <v>0</v>
      </c>
    </row>
    <row r="1371" spans="1:20">
      <c r="A1371" s="23" t="s">
        <v>579</v>
      </c>
      <c r="B1371" t="s">
        <v>296</v>
      </c>
      <c r="C1371" s="2" t="s">
        <v>76</v>
      </c>
      <c r="D1371" s="3">
        <v>44970.833333333336</v>
      </c>
      <c r="E1371" t="s">
        <v>18</v>
      </c>
      <c r="F1371" t="s">
        <v>19</v>
      </c>
      <c r="G1371" t="s">
        <v>34</v>
      </c>
      <c r="J1371" s="9"/>
      <c r="K1371">
        <f t="shared" si="380"/>
        <v>0</v>
      </c>
      <c r="L1371" t="str">
        <f t="shared" si="379"/>
        <v>Not Played</v>
      </c>
      <c r="M1371">
        <f t="shared" si="381"/>
        <v>0</v>
      </c>
      <c r="N1371">
        <f t="shared" si="382"/>
        <v>0</v>
      </c>
      <c r="O1371" s="12" t="b">
        <f t="shared" si="383"/>
        <v>0</v>
      </c>
      <c r="P1371" s="12" t="b">
        <f t="shared" si="384"/>
        <v>0</v>
      </c>
      <c r="Q1371" s="12" t="b">
        <f t="shared" si="385"/>
        <v>0</v>
      </c>
      <c r="R1371" s="12" t="b">
        <f t="shared" si="386"/>
        <v>0</v>
      </c>
      <c r="S1371" s="12" t="b">
        <f t="shared" si="387"/>
        <v>0</v>
      </c>
      <c r="T1371" s="12" t="b">
        <f t="shared" si="388"/>
        <v>0</v>
      </c>
    </row>
    <row r="1372" spans="1:20">
      <c r="A1372" s="23" t="s">
        <v>579</v>
      </c>
      <c r="B1372" t="s">
        <v>310</v>
      </c>
      <c r="C1372" s="2" t="s">
        <v>89</v>
      </c>
      <c r="D1372" s="3">
        <v>44975.520833333336</v>
      </c>
      <c r="E1372" t="s">
        <v>69</v>
      </c>
      <c r="F1372" t="s">
        <v>70</v>
      </c>
      <c r="G1372" t="s">
        <v>10</v>
      </c>
      <c r="J1372" s="9"/>
      <c r="K1372">
        <f t="shared" si="380"/>
        <v>0</v>
      </c>
      <c r="L1372" t="str">
        <f t="shared" si="379"/>
        <v>Not Played</v>
      </c>
      <c r="M1372">
        <f t="shared" si="381"/>
        <v>0</v>
      </c>
      <c r="N1372">
        <f t="shared" si="382"/>
        <v>0</v>
      </c>
      <c r="O1372" s="12" t="b">
        <f t="shared" si="383"/>
        <v>0</v>
      </c>
      <c r="P1372" s="12" t="b">
        <f t="shared" si="384"/>
        <v>0</v>
      </c>
      <c r="Q1372" s="12" t="b">
        <f t="shared" si="385"/>
        <v>0</v>
      </c>
      <c r="R1372" s="12" t="b">
        <f t="shared" si="386"/>
        <v>0</v>
      </c>
      <c r="S1372" s="12" t="b">
        <f t="shared" si="387"/>
        <v>0</v>
      </c>
      <c r="T1372" s="12" t="b">
        <f t="shared" si="388"/>
        <v>0</v>
      </c>
    </row>
    <row r="1373" spans="1:20">
      <c r="A1373" s="23" t="s">
        <v>579</v>
      </c>
      <c r="B1373" t="s">
        <v>307</v>
      </c>
      <c r="C1373" s="2" t="s">
        <v>89</v>
      </c>
      <c r="D1373" s="3">
        <v>44975.625</v>
      </c>
      <c r="E1373" t="s">
        <v>460</v>
      </c>
      <c r="F1373" t="s">
        <v>461</v>
      </c>
      <c r="G1373" t="s">
        <v>14</v>
      </c>
      <c r="J1373" s="9"/>
      <c r="K1373">
        <f t="shared" si="380"/>
        <v>0</v>
      </c>
      <c r="L1373" t="str">
        <f t="shared" si="379"/>
        <v>Not Played</v>
      </c>
      <c r="M1373">
        <f t="shared" si="381"/>
        <v>0</v>
      </c>
      <c r="N1373">
        <f t="shared" si="382"/>
        <v>0</v>
      </c>
      <c r="O1373" s="12" t="b">
        <f t="shared" si="383"/>
        <v>0</v>
      </c>
      <c r="P1373" s="12" t="b">
        <f t="shared" si="384"/>
        <v>0</v>
      </c>
      <c r="Q1373" s="12" t="b">
        <f t="shared" si="385"/>
        <v>0</v>
      </c>
      <c r="R1373" s="12" t="b">
        <f t="shared" si="386"/>
        <v>0</v>
      </c>
      <c r="S1373" s="12" t="b">
        <f t="shared" si="387"/>
        <v>0</v>
      </c>
      <c r="T1373" s="12" t="b">
        <f t="shared" si="388"/>
        <v>0</v>
      </c>
    </row>
    <row r="1374" spans="1:20">
      <c r="A1374" s="23" t="s">
        <v>579</v>
      </c>
      <c r="B1374" t="s">
        <v>313</v>
      </c>
      <c r="C1374" s="2" t="s">
        <v>89</v>
      </c>
      <c r="D1374" s="3">
        <v>44975.625</v>
      </c>
      <c r="E1374" t="s">
        <v>41</v>
      </c>
      <c r="F1374" t="s">
        <v>42</v>
      </c>
      <c r="G1374" t="s">
        <v>9</v>
      </c>
      <c r="J1374" s="9"/>
      <c r="K1374">
        <f t="shared" si="380"/>
        <v>0</v>
      </c>
      <c r="L1374" t="str">
        <f t="shared" si="379"/>
        <v>Not Played</v>
      </c>
      <c r="M1374">
        <f t="shared" si="381"/>
        <v>0</v>
      </c>
      <c r="N1374">
        <f t="shared" si="382"/>
        <v>0</v>
      </c>
      <c r="O1374" s="12" t="b">
        <f t="shared" si="383"/>
        <v>0</v>
      </c>
      <c r="P1374" s="12" t="b">
        <f t="shared" si="384"/>
        <v>0</v>
      </c>
      <c r="Q1374" s="12" t="b">
        <f t="shared" si="385"/>
        <v>0</v>
      </c>
      <c r="R1374" s="12" t="b">
        <f t="shared" si="386"/>
        <v>0</v>
      </c>
      <c r="S1374" s="12" t="b">
        <f t="shared" si="387"/>
        <v>0</v>
      </c>
      <c r="T1374" s="12" t="b">
        <f t="shared" si="388"/>
        <v>0</v>
      </c>
    </row>
    <row r="1375" spans="1:20">
      <c r="A1375" s="23" t="s">
        <v>579</v>
      </c>
      <c r="B1375" t="s">
        <v>305</v>
      </c>
      <c r="C1375" s="2" t="s">
        <v>89</v>
      </c>
      <c r="D1375" s="3">
        <v>44975.625</v>
      </c>
      <c r="E1375" t="s">
        <v>63</v>
      </c>
      <c r="F1375" t="s">
        <v>43</v>
      </c>
      <c r="G1375" t="s">
        <v>15</v>
      </c>
      <c r="J1375" s="9"/>
      <c r="K1375">
        <f t="shared" si="380"/>
        <v>0</v>
      </c>
      <c r="L1375" t="str">
        <f t="shared" si="379"/>
        <v>Not Played</v>
      </c>
      <c r="M1375">
        <f t="shared" si="381"/>
        <v>0</v>
      </c>
      <c r="N1375">
        <f t="shared" si="382"/>
        <v>0</v>
      </c>
      <c r="O1375" s="12" t="b">
        <f t="shared" si="383"/>
        <v>0</v>
      </c>
      <c r="P1375" s="12" t="b">
        <f t="shared" si="384"/>
        <v>0</v>
      </c>
      <c r="Q1375" s="12" t="b">
        <f t="shared" si="385"/>
        <v>0</v>
      </c>
      <c r="R1375" s="12" t="b">
        <f t="shared" si="386"/>
        <v>0</v>
      </c>
      <c r="S1375" s="12" t="b">
        <f t="shared" si="387"/>
        <v>0</v>
      </c>
      <c r="T1375" s="12" t="b">
        <f t="shared" si="388"/>
        <v>0</v>
      </c>
    </row>
    <row r="1376" spans="1:20">
      <c r="A1376" s="23" t="s">
        <v>579</v>
      </c>
      <c r="B1376" t="s">
        <v>311</v>
      </c>
      <c r="C1376" s="2" t="s">
        <v>89</v>
      </c>
      <c r="D1376" s="3">
        <v>44975.625</v>
      </c>
      <c r="E1376" t="s">
        <v>47</v>
      </c>
      <c r="F1376" t="s">
        <v>34</v>
      </c>
      <c r="G1376" t="s">
        <v>20</v>
      </c>
      <c r="J1376" s="9"/>
      <c r="K1376">
        <f t="shared" si="380"/>
        <v>0</v>
      </c>
      <c r="L1376" t="str">
        <f t="shared" si="379"/>
        <v>Not Played</v>
      </c>
      <c r="M1376">
        <f t="shared" si="381"/>
        <v>0</v>
      </c>
      <c r="N1376">
        <f t="shared" si="382"/>
        <v>0</v>
      </c>
      <c r="O1376" s="12" t="b">
        <f t="shared" si="383"/>
        <v>0</v>
      </c>
      <c r="P1376" s="12" t="b">
        <f t="shared" si="384"/>
        <v>0</v>
      </c>
      <c r="Q1376" s="12" t="b">
        <f t="shared" si="385"/>
        <v>0</v>
      </c>
      <c r="R1376" s="12" t="b">
        <f t="shared" si="386"/>
        <v>0</v>
      </c>
      <c r="S1376" s="12" t="b">
        <f t="shared" si="387"/>
        <v>0</v>
      </c>
      <c r="T1376" s="12" t="b">
        <f t="shared" si="388"/>
        <v>0</v>
      </c>
    </row>
    <row r="1377" spans="1:20">
      <c r="A1377" s="23" t="s">
        <v>579</v>
      </c>
      <c r="B1377" t="s">
        <v>308</v>
      </c>
      <c r="C1377" s="2" t="s">
        <v>89</v>
      </c>
      <c r="D1377" s="3">
        <v>44975.625</v>
      </c>
      <c r="E1377" t="s">
        <v>474</v>
      </c>
      <c r="F1377" t="s">
        <v>473</v>
      </c>
      <c r="G1377" t="s">
        <v>73</v>
      </c>
      <c r="J1377" s="9"/>
      <c r="K1377">
        <f t="shared" si="380"/>
        <v>0</v>
      </c>
      <c r="L1377" t="str">
        <f t="shared" si="379"/>
        <v>Not Played</v>
      </c>
      <c r="M1377">
        <f t="shared" si="381"/>
        <v>0</v>
      </c>
      <c r="N1377">
        <f t="shared" si="382"/>
        <v>0</v>
      </c>
      <c r="O1377" s="12" t="b">
        <f t="shared" si="383"/>
        <v>0</v>
      </c>
      <c r="P1377" s="12" t="b">
        <f t="shared" si="384"/>
        <v>0</v>
      </c>
      <c r="Q1377" s="12" t="b">
        <f t="shared" si="385"/>
        <v>0</v>
      </c>
      <c r="R1377" s="12" t="b">
        <f t="shared" si="386"/>
        <v>0</v>
      </c>
      <c r="S1377" s="12" t="b">
        <f t="shared" si="387"/>
        <v>0</v>
      </c>
      <c r="T1377" s="12" t="b">
        <f t="shared" si="388"/>
        <v>0</v>
      </c>
    </row>
    <row r="1378" spans="1:20">
      <c r="A1378" s="23" t="s">
        <v>579</v>
      </c>
      <c r="B1378" t="s">
        <v>312</v>
      </c>
      <c r="C1378" s="2" t="s">
        <v>89</v>
      </c>
      <c r="D1378" s="3">
        <v>44975.625</v>
      </c>
      <c r="E1378" t="s">
        <v>72</v>
      </c>
      <c r="F1378" t="s">
        <v>39</v>
      </c>
      <c r="G1378" t="s">
        <v>472</v>
      </c>
      <c r="J1378" s="9"/>
      <c r="K1378">
        <f t="shared" si="380"/>
        <v>0</v>
      </c>
      <c r="L1378" t="str">
        <f t="shared" si="379"/>
        <v>Not Played</v>
      </c>
      <c r="M1378">
        <f t="shared" si="381"/>
        <v>0</v>
      </c>
      <c r="N1378">
        <f t="shared" si="382"/>
        <v>0</v>
      </c>
      <c r="O1378" s="12" t="b">
        <f t="shared" si="383"/>
        <v>0</v>
      </c>
      <c r="P1378" s="12" t="b">
        <f t="shared" si="384"/>
        <v>0</v>
      </c>
      <c r="Q1378" s="12" t="b">
        <f t="shared" si="385"/>
        <v>0</v>
      </c>
      <c r="R1378" s="12" t="b">
        <f t="shared" si="386"/>
        <v>0</v>
      </c>
      <c r="S1378" s="12" t="b">
        <f t="shared" si="387"/>
        <v>0</v>
      </c>
      <c r="T1378" s="12" t="b">
        <f t="shared" si="388"/>
        <v>0</v>
      </c>
    </row>
    <row r="1379" spans="1:20">
      <c r="A1379" s="23" t="s">
        <v>579</v>
      </c>
      <c r="B1379" t="s">
        <v>306</v>
      </c>
      <c r="C1379" s="2" t="s">
        <v>89</v>
      </c>
      <c r="D1379" s="3">
        <v>44975.729166666664</v>
      </c>
      <c r="E1379" t="s">
        <v>61</v>
      </c>
      <c r="F1379" t="s">
        <v>25</v>
      </c>
      <c r="G1379" t="s">
        <v>19</v>
      </c>
      <c r="J1379" s="9"/>
      <c r="K1379">
        <f t="shared" si="380"/>
        <v>0</v>
      </c>
      <c r="L1379" t="str">
        <f t="shared" si="379"/>
        <v>Not Played</v>
      </c>
      <c r="M1379">
        <f t="shared" si="381"/>
        <v>0</v>
      </c>
      <c r="N1379">
        <f t="shared" si="382"/>
        <v>0</v>
      </c>
      <c r="O1379" s="12" t="b">
        <f t="shared" si="383"/>
        <v>0</v>
      </c>
      <c r="P1379" s="12" t="b">
        <f t="shared" si="384"/>
        <v>0</v>
      </c>
      <c r="Q1379" s="12" t="b">
        <f t="shared" si="385"/>
        <v>0</v>
      </c>
      <c r="R1379" s="12" t="b">
        <f t="shared" si="386"/>
        <v>0</v>
      </c>
      <c r="S1379" s="12" t="b">
        <f t="shared" si="387"/>
        <v>0</v>
      </c>
      <c r="T1379" s="12" t="b">
        <f t="shared" si="388"/>
        <v>0</v>
      </c>
    </row>
    <row r="1380" spans="1:20">
      <c r="A1380" s="23" t="s">
        <v>579</v>
      </c>
      <c r="B1380" t="s">
        <v>304</v>
      </c>
      <c r="C1380" s="2" t="s">
        <v>89</v>
      </c>
      <c r="D1380" s="3">
        <v>44976.583333333336</v>
      </c>
      <c r="E1380" t="s">
        <v>52</v>
      </c>
      <c r="F1380" t="s">
        <v>53</v>
      </c>
      <c r="G1380" t="s">
        <v>30</v>
      </c>
      <c r="J1380" s="9"/>
      <c r="K1380">
        <f t="shared" si="380"/>
        <v>0</v>
      </c>
      <c r="L1380" t="str">
        <f t="shared" si="379"/>
        <v>Not Played</v>
      </c>
      <c r="M1380">
        <f t="shared" si="381"/>
        <v>0</v>
      </c>
      <c r="N1380">
        <f t="shared" si="382"/>
        <v>0</v>
      </c>
      <c r="O1380" s="12" t="b">
        <f t="shared" si="383"/>
        <v>0</v>
      </c>
      <c r="P1380" s="12" t="b">
        <f t="shared" si="384"/>
        <v>0</v>
      </c>
      <c r="Q1380" s="12" t="b">
        <f t="shared" si="385"/>
        <v>0</v>
      </c>
      <c r="R1380" s="12" t="b">
        <f t="shared" si="386"/>
        <v>0</v>
      </c>
      <c r="S1380" s="12" t="b">
        <f t="shared" si="387"/>
        <v>0</v>
      </c>
      <c r="T1380" s="12" t="b">
        <f t="shared" si="388"/>
        <v>0</v>
      </c>
    </row>
    <row r="1381" spans="1:20">
      <c r="A1381" s="23" t="s">
        <v>579</v>
      </c>
      <c r="B1381" t="s">
        <v>309</v>
      </c>
      <c r="C1381" s="2" t="s">
        <v>89</v>
      </c>
      <c r="D1381" s="3">
        <v>44976.6875</v>
      </c>
      <c r="E1381" t="s">
        <v>32</v>
      </c>
      <c r="F1381" t="s">
        <v>33</v>
      </c>
      <c r="G1381" t="s">
        <v>24</v>
      </c>
      <c r="J1381" s="9"/>
      <c r="K1381">
        <f t="shared" si="380"/>
        <v>0</v>
      </c>
      <c r="L1381" t="str">
        <f t="shared" si="379"/>
        <v>Not Played</v>
      </c>
      <c r="M1381">
        <f t="shared" si="381"/>
        <v>0</v>
      </c>
      <c r="N1381">
        <f t="shared" si="382"/>
        <v>0</v>
      </c>
      <c r="O1381" s="12" t="b">
        <f t="shared" si="383"/>
        <v>0</v>
      </c>
      <c r="P1381" s="12" t="b">
        <f t="shared" si="384"/>
        <v>0</v>
      </c>
      <c r="Q1381" s="12" t="b">
        <f t="shared" si="385"/>
        <v>0</v>
      </c>
      <c r="R1381" s="12" t="b">
        <f t="shared" si="386"/>
        <v>0</v>
      </c>
      <c r="S1381" s="12" t="b">
        <f t="shared" si="387"/>
        <v>0</v>
      </c>
      <c r="T1381" s="12" t="b">
        <f t="shared" si="388"/>
        <v>0</v>
      </c>
    </row>
    <row r="1382" spans="1:20">
      <c r="A1382" s="23" t="s">
        <v>579</v>
      </c>
      <c r="B1382" t="s">
        <v>318</v>
      </c>
      <c r="C1382" s="2" t="s">
        <v>90</v>
      </c>
      <c r="D1382" s="3">
        <v>44981.833333333336</v>
      </c>
      <c r="E1382" t="s">
        <v>8</v>
      </c>
      <c r="F1382" t="s">
        <v>9</v>
      </c>
      <c r="G1382" t="s">
        <v>39</v>
      </c>
      <c r="J1382" s="9"/>
      <c r="K1382">
        <f t="shared" si="380"/>
        <v>0</v>
      </c>
      <c r="L1382" t="str">
        <f t="shared" si="379"/>
        <v>Not Played</v>
      </c>
      <c r="M1382">
        <f t="shared" si="381"/>
        <v>0</v>
      </c>
      <c r="N1382">
        <f t="shared" si="382"/>
        <v>0</v>
      </c>
      <c r="O1382" s="12" t="b">
        <f t="shared" si="383"/>
        <v>0</v>
      </c>
      <c r="P1382" s="12" t="b">
        <f t="shared" si="384"/>
        <v>0</v>
      </c>
      <c r="Q1382" s="12" t="b">
        <f t="shared" si="385"/>
        <v>0</v>
      </c>
      <c r="R1382" s="12" t="b">
        <f t="shared" si="386"/>
        <v>0</v>
      </c>
      <c r="S1382" s="12" t="b">
        <f t="shared" si="387"/>
        <v>0</v>
      </c>
      <c r="T1382" s="12" t="b">
        <f t="shared" si="388"/>
        <v>0</v>
      </c>
    </row>
    <row r="1383" spans="1:20">
      <c r="A1383" s="23" t="s">
        <v>579</v>
      </c>
      <c r="B1383" t="s">
        <v>317</v>
      </c>
      <c r="C1383" s="2" t="s">
        <v>90</v>
      </c>
      <c r="D1383" s="3">
        <v>44982.520833333336</v>
      </c>
      <c r="E1383" t="s">
        <v>61</v>
      </c>
      <c r="F1383" t="s">
        <v>25</v>
      </c>
      <c r="G1383" t="s">
        <v>42</v>
      </c>
      <c r="J1383" s="9"/>
      <c r="K1383">
        <f t="shared" si="380"/>
        <v>0</v>
      </c>
      <c r="L1383" t="str">
        <f t="shared" si="379"/>
        <v>Not Played</v>
      </c>
      <c r="M1383">
        <f t="shared" si="381"/>
        <v>0</v>
      </c>
      <c r="N1383">
        <f t="shared" si="382"/>
        <v>0</v>
      </c>
      <c r="O1383" s="12" t="b">
        <f t="shared" si="383"/>
        <v>0</v>
      </c>
      <c r="P1383" s="12" t="b">
        <f t="shared" si="384"/>
        <v>0</v>
      </c>
      <c r="Q1383" s="12" t="b">
        <f t="shared" si="385"/>
        <v>0</v>
      </c>
      <c r="R1383" s="12" t="b">
        <f t="shared" si="386"/>
        <v>0</v>
      </c>
      <c r="S1383" s="12" t="b">
        <f t="shared" si="387"/>
        <v>0</v>
      </c>
      <c r="T1383" s="12" t="b">
        <f t="shared" si="388"/>
        <v>0</v>
      </c>
    </row>
    <row r="1384" spans="1:20">
      <c r="A1384" s="23" t="s">
        <v>579</v>
      </c>
      <c r="B1384" t="s">
        <v>325</v>
      </c>
      <c r="C1384" s="2" t="s">
        <v>90</v>
      </c>
      <c r="D1384" s="3">
        <v>44982.625</v>
      </c>
      <c r="E1384" t="s">
        <v>47</v>
      </c>
      <c r="F1384" t="s">
        <v>34</v>
      </c>
      <c r="G1384" t="s">
        <v>70</v>
      </c>
      <c r="J1384" s="9"/>
      <c r="K1384">
        <f t="shared" si="380"/>
        <v>0</v>
      </c>
      <c r="L1384" t="str">
        <f t="shared" si="379"/>
        <v>Not Played</v>
      </c>
      <c r="M1384">
        <f t="shared" si="381"/>
        <v>0</v>
      </c>
      <c r="N1384">
        <f t="shared" si="382"/>
        <v>0</v>
      </c>
      <c r="O1384" s="12" t="b">
        <f t="shared" si="383"/>
        <v>0</v>
      </c>
      <c r="P1384" s="12" t="b">
        <f t="shared" si="384"/>
        <v>0</v>
      </c>
      <c r="Q1384" s="12" t="b">
        <f t="shared" si="385"/>
        <v>0</v>
      </c>
      <c r="R1384" s="12" t="b">
        <f t="shared" si="386"/>
        <v>0</v>
      </c>
      <c r="S1384" s="12" t="b">
        <f t="shared" si="387"/>
        <v>0</v>
      </c>
      <c r="T1384" s="12" t="b">
        <f t="shared" si="388"/>
        <v>0</v>
      </c>
    </row>
    <row r="1385" spans="1:20">
      <c r="A1385" s="23" t="s">
        <v>579</v>
      </c>
      <c r="B1385" t="s">
        <v>320</v>
      </c>
      <c r="C1385" s="2" t="s">
        <v>90</v>
      </c>
      <c r="D1385" s="3">
        <v>44982.625</v>
      </c>
      <c r="E1385" t="s">
        <v>50</v>
      </c>
      <c r="F1385" t="s">
        <v>20</v>
      </c>
      <c r="G1385" t="s">
        <v>15</v>
      </c>
      <c r="J1385" s="9"/>
      <c r="K1385">
        <f t="shared" si="380"/>
        <v>0</v>
      </c>
      <c r="L1385" t="str">
        <f t="shared" si="379"/>
        <v>Not Played</v>
      </c>
      <c r="M1385">
        <f t="shared" si="381"/>
        <v>0</v>
      </c>
      <c r="N1385">
        <f t="shared" si="382"/>
        <v>0</v>
      </c>
      <c r="O1385" s="12" t="b">
        <f t="shared" si="383"/>
        <v>0</v>
      </c>
      <c r="P1385" s="12" t="b">
        <f t="shared" si="384"/>
        <v>0</v>
      </c>
      <c r="Q1385" s="12" t="b">
        <f t="shared" si="385"/>
        <v>0</v>
      </c>
      <c r="R1385" s="12" t="b">
        <f t="shared" si="386"/>
        <v>0</v>
      </c>
      <c r="S1385" s="12" t="b">
        <f t="shared" si="387"/>
        <v>0</v>
      </c>
      <c r="T1385" s="12" t="b">
        <f t="shared" si="388"/>
        <v>0</v>
      </c>
    </row>
    <row r="1386" spans="1:20">
      <c r="A1386" s="23" t="s">
        <v>579</v>
      </c>
      <c r="B1386" t="s">
        <v>319</v>
      </c>
      <c r="C1386" s="2" t="s">
        <v>90</v>
      </c>
      <c r="D1386" s="3">
        <v>44982.625</v>
      </c>
      <c r="E1386" t="s">
        <v>65</v>
      </c>
      <c r="F1386" t="s">
        <v>30</v>
      </c>
      <c r="G1386" t="s">
        <v>10</v>
      </c>
      <c r="J1386" s="9"/>
      <c r="K1386">
        <f t="shared" si="380"/>
        <v>0</v>
      </c>
      <c r="L1386" t="str">
        <f t="shared" si="379"/>
        <v>Not Played</v>
      </c>
      <c r="M1386">
        <f t="shared" si="381"/>
        <v>0</v>
      </c>
      <c r="N1386">
        <f t="shared" si="382"/>
        <v>0</v>
      </c>
      <c r="O1386" s="12" t="b">
        <f t="shared" si="383"/>
        <v>0</v>
      </c>
      <c r="P1386" s="12" t="b">
        <f t="shared" si="384"/>
        <v>0</v>
      </c>
      <c r="Q1386" s="12" t="b">
        <f t="shared" si="385"/>
        <v>0</v>
      </c>
      <c r="R1386" s="12" t="b">
        <f t="shared" si="386"/>
        <v>0</v>
      </c>
      <c r="S1386" s="12" t="b">
        <f t="shared" si="387"/>
        <v>0</v>
      </c>
      <c r="T1386" s="12" t="b">
        <f t="shared" si="388"/>
        <v>0</v>
      </c>
    </row>
    <row r="1387" spans="1:20">
      <c r="A1387" s="23" t="s">
        <v>579</v>
      </c>
      <c r="B1387" t="s">
        <v>316</v>
      </c>
      <c r="C1387" s="2" t="s">
        <v>90</v>
      </c>
      <c r="D1387" s="3">
        <v>44982.625</v>
      </c>
      <c r="E1387" t="s">
        <v>23</v>
      </c>
      <c r="F1387" t="s">
        <v>24</v>
      </c>
      <c r="G1387" t="s">
        <v>473</v>
      </c>
      <c r="J1387" s="9"/>
      <c r="K1387">
        <f t="shared" si="380"/>
        <v>0</v>
      </c>
      <c r="L1387" t="str">
        <f t="shared" si="379"/>
        <v>Not Played</v>
      </c>
      <c r="M1387">
        <f t="shared" si="381"/>
        <v>0</v>
      </c>
      <c r="N1387">
        <f t="shared" si="382"/>
        <v>0</v>
      </c>
      <c r="O1387" s="12" t="b">
        <f t="shared" si="383"/>
        <v>0</v>
      </c>
      <c r="P1387" s="12" t="b">
        <f t="shared" si="384"/>
        <v>0</v>
      </c>
      <c r="Q1387" s="12" t="b">
        <f t="shared" si="385"/>
        <v>0</v>
      </c>
      <c r="R1387" s="12" t="b">
        <f t="shared" si="386"/>
        <v>0</v>
      </c>
      <c r="S1387" s="12" t="b">
        <f t="shared" si="387"/>
        <v>0</v>
      </c>
      <c r="T1387" s="12" t="b">
        <f t="shared" si="388"/>
        <v>0</v>
      </c>
    </row>
    <row r="1388" spans="1:20">
      <c r="A1388" s="23" t="s">
        <v>579</v>
      </c>
      <c r="B1388" t="s">
        <v>323</v>
      </c>
      <c r="C1388" s="2" t="s">
        <v>90</v>
      </c>
      <c r="D1388" s="3">
        <v>44982.729166666664</v>
      </c>
      <c r="E1388" t="s">
        <v>471</v>
      </c>
      <c r="F1388" t="s">
        <v>472</v>
      </c>
      <c r="G1388" t="s">
        <v>73</v>
      </c>
      <c r="J1388" s="9"/>
      <c r="K1388">
        <f t="shared" si="380"/>
        <v>0</v>
      </c>
      <c r="L1388" t="str">
        <f t="shared" si="379"/>
        <v>Not Played</v>
      </c>
      <c r="M1388">
        <f t="shared" si="381"/>
        <v>0</v>
      </c>
      <c r="N1388">
        <f t="shared" si="382"/>
        <v>0</v>
      </c>
      <c r="O1388" s="12" t="b">
        <f t="shared" si="383"/>
        <v>0</v>
      </c>
      <c r="P1388" s="12" t="b">
        <f t="shared" si="384"/>
        <v>0</v>
      </c>
      <c r="Q1388" s="12" t="b">
        <f t="shared" si="385"/>
        <v>0</v>
      </c>
      <c r="R1388" s="12" t="b">
        <f t="shared" si="386"/>
        <v>0</v>
      </c>
      <c r="S1388" s="12" t="b">
        <f t="shared" si="387"/>
        <v>0</v>
      </c>
      <c r="T1388" s="12" t="b">
        <f t="shared" si="388"/>
        <v>0</v>
      </c>
    </row>
    <row r="1389" spans="1:20">
      <c r="A1389" s="23" t="s">
        <v>579</v>
      </c>
      <c r="B1389" t="s">
        <v>322</v>
      </c>
      <c r="C1389" s="2" t="s">
        <v>90</v>
      </c>
      <c r="D1389" s="3">
        <v>44982.822916666664</v>
      </c>
      <c r="E1389" t="s">
        <v>13</v>
      </c>
      <c r="F1389" t="s">
        <v>14</v>
      </c>
      <c r="G1389" t="s">
        <v>19</v>
      </c>
      <c r="J1389" s="9"/>
      <c r="K1389">
        <f t="shared" si="380"/>
        <v>0</v>
      </c>
      <c r="L1389" t="str">
        <f t="shared" si="379"/>
        <v>Not Played</v>
      </c>
      <c r="M1389">
        <f t="shared" si="381"/>
        <v>0</v>
      </c>
      <c r="N1389">
        <f t="shared" si="382"/>
        <v>0</v>
      </c>
      <c r="O1389" s="12" t="b">
        <f t="shared" si="383"/>
        <v>0</v>
      </c>
      <c r="P1389" s="12" t="b">
        <f t="shared" si="384"/>
        <v>0</v>
      </c>
      <c r="Q1389" s="12" t="b">
        <f t="shared" si="385"/>
        <v>0</v>
      </c>
      <c r="R1389" s="12" t="b">
        <f t="shared" si="386"/>
        <v>0</v>
      </c>
      <c r="S1389" s="12" t="b">
        <f t="shared" si="387"/>
        <v>0</v>
      </c>
      <c r="T1389" s="12" t="b">
        <f t="shared" si="388"/>
        <v>0</v>
      </c>
    </row>
    <row r="1390" spans="1:20">
      <c r="A1390" s="23" t="s">
        <v>579</v>
      </c>
      <c r="B1390" t="s">
        <v>324</v>
      </c>
      <c r="C1390" s="2" t="s">
        <v>90</v>
      </c>
      <c r="D1390" s="3">
        <v>44983.5625</v>
      </c>
      <c r="E1390" t="s">
        <v>52</v>
      </c>
      <c r="F1390" t="s">
        <v>53</v>
      </c>
      <c r="G1390" t="s">
        <v>461</v>
      </c>
      <c r="J1390" s="9"/>
      <c r="K1390">
        <f t="shared" si="380"/>
        <v>0</v>
      </c>
      <c r="L1390" t="str">
        <f t="shared" si="379"/>
        <v>Not Played</v>
      </c>
      <c r="M1390">
        <f t="shared" si="381"/>
        <v>0</v>
      </c>
      <c r="N1390">
        <f t="shared" si="382"/>
        <v>0</v>
      </c>
      <c r="O1390" s="12" t="b">
        <f t="shared" si="383"/>
        <v>0</v>
      </c>
      <c r="P1390" s="12" t="b">
        <f t="shared" si="384"/>
        <v>0</v>
      </c>
      <c r="Q1390" s="12" t="b">
        <f t="shared" si="385"/>
        <v>0</v>
      </c>
      <c r="R1390" s="12" t="b">
        <f t="shared" si="386"/>
        <v>0</v>
      </c>
      <c r="S1390" s="12" t="b">
        <f t="shared" si="387"/>
        <v>0</v>
      </c>
      <c r="T1390" s="12" t="b">
        <f t="shared" si="388"/>
        <v>0</v>
      </c>
    </row>
    <row r="1391" spans="1:20">
      <c r="A1391" s="23" t="s">
        <v>579</v>
      </c>
      <c r="B1391" t="s">
        <v>321</v>
      </c>
      <c r="C1391" s="2" t="s">
        <v>90</v>
      </c>
      <c r="D1391" s="3">
        <v>44983.5625</v>
      </c>
      <c r="E1391" t="s">
        <v>32</v>
      </c>
      <c r="F1391" t="s">
        <v>33</v>
      </c>
      <c r="G1391" t="s">
        <v>43</v>
      </c>
      <c r="J1391" s="9"/>
      <c r="K1391">
        <f t="shared" si="380"/>
        <v>0</v>
      </c>
      <c r="L1391" t="str">
        <f t="shared" si="379"/>
        <v>Not Played</v>
      </c>
      <c r="M1391">
        <f t="shared" si="381"/>
        <v>0</v>
      </c>
      <c r="N1391">
        <f t="shared" si="382"/>
        <v>0</v>
      </c>
      <c r="O1391" s="12" t="b">
        <f t="shared" si="383"/>
        <v>0</v>
      </c>
      <c r="P1391" s="12" t="b">
        <f t="shared" si="384"/>
        <v>0</v>
      </c>
      <c r="Q1391" s="12" t="b">
        <f t="shared" si="385"/>
        <v>0</v>
      </c>
      <c r="R1391" s="12" t="b">
        <f t="shared" si="386"/>
        <v>0</v>
      </c>
      <c r="S1391" s="12" t="b">
        <f t="shared" si="387"/>
        <v>0</v>
      </c>
      <c r="T1391" s="12" t="b">
        <f t="shared" si="388"/>
        <v>0</v>
      </c>
    </row>
    <row r="1392" spans="1:20">
      <c r="A1392" s="23" t="s">
        <v>579</v>
      </c>
      <c r="B1392" t="s">
        <v>334</v>
      </c>
      <c r="C1392" s="2" t="s">
        <v>85</v>
      </c>
      <c r="D1392" s="3">
        <v>44989.625</v>
      </c>
      <c r="E1392" t="s">
        <v>55</v>
      </c>
      <c r="F1392" t="s">
        <v>10</v>
      </c>
      <c r="G1392" t="s">
        <v>472</v>
      </c>
      <c r="J1392" s="9"/>
      <c r="K1392">
        <f t="shared" si="380"/>
        <v>0</v>
      </c>
      <c r="L1392" t="str">
        <f t="shared" si="379"/>
        <v>Not Played</v>
      </c>
      <c r="M1392">
        <f t="shared" si="381"/>
        <v>0</v>
      </c>
      <c r="N1392">
        <f t="shared" si="382"/>
        <v>0</v>
      </c>
      <c r="O1392" s="12" t="b">
        <f t="shared" si="383"/>
        <v>0</v>
      </c>
      <c r="P1392" s="12" t="b">
        <f t="shared" si="384"/>
        <v>0</v>
      </c>
      <c r="Q1392" s="12" t="b">
        <f t="shared" si="385"/>
        <v>0</v>
      </c>
      <c r="R1392" s="12" t="b">
        <f t="shared" si="386"/>
        <v>0</v>
      </c>
      <c r="S1392" s="12" t="b">
        <f t="shared" si="387"/>
        <v>0</v>
      </c>
      <c r="T1392" s="12" t="b">
        <f t="shared" si="388"/>
        <v>0</v>
      </c>
    </row>
    <row r="1393" spans="1:20">
      <c r="A1393" s="23" t="s">
        <v>579</v>
      </c>
      <c r="B1393" t="s">
        <v>331</v>
      </c>
      <c r="C1393" s="2" t="s">
        <v>85</v>
      </c>
      <c r="D1393" s="3">
        <v>44989.625</v>
      </c>
      <c r="E1393" t="s">
        <v>69</v>
      </c>
      <c r="F1393" t="s">
        <v>70</v>
      </c>
      <c r="G1393" t="s">
        <v>14</v>
      </c>
      <c r="J1393" s="9"/>
      <c r="K1393">
        <f t="shared" si="380"/>
        <v>0</v>
      </c>
      <c r="L1393" t="str">
        <f t="shared" si="379"/>
        <v>Not Played</v>
      </c>
      <c r="M1393">
        <f t="shared" si="381"/>
        <v>0</v>
      </c>
      <c r="N1393">
        <f t="shared" si="382"/>
        <v>0</v>
      </c>
      <c r="O1393" s="12" t="b">
        <f t="shared" si="383"/>
        <v>0</v>
      </c>
      <c r="P1393" s="12" t="b">
        <f t="shared" si="384"/>
        <v>0</v>
      </c>
      <c r="Q1393" s="12" t="b">
        <f t="shared" si="385"/>
        <v>0</v>
      </c>
      <c r="R1393" s="12" t="b">
        <f t="shared" si="386"/>
        <v>0</v>
      </c>
      <c r="S1393" s="12" t="b">
        <f t="shared" si="387"/>
        <v>0</v>
      </c>
      <c r="T1393" s="12" t="b">
        <f t="shared" si="388"/>
        <v>0</v>
      </c>
    </row>
    <row r="1394" spans="1:20">
      <c r="A1394" s="23" t="s">
        <v>579</v>
      </c>
      <c r="B1394" t="s">
        <v>336</v>
      </c>
      <c r="C1394" s="2" t="s">
        <v>85</v>
      </c>
      <c r="D1394" s="3">
        <v>44989.625</v>
      </c>
      <c r="E1394" t="s">
        <v>460</v>
      </c>
      <c r="F1394" t="s">
        <v>461</v>
      </c>
      <c r="G1394" t="s">
        <v>9</v>
      </c>
      <c r="J1394" s="9"/>
      <c r="K1394">
        <f t="shared" si="380"/>
        <v>0</v>
      </c>
      <c r="L1394" t="str">
        <f t="shared" si="379"/>
        <v>Not Played</v>
      </c>
      <c r="M1394">
        <f t="shared" si="381"/>
        <v>0</v>
      </c>
      <c r="N1394">
        <f t="shared" si="382"/>
        <v>0</v>
      </c>
      <c r="O1394" s="12" t="b">
        <f t="shared" si="383"/>
        <v>0</v>
      </c>
      <c r="P1394" s="12" t="b">
        <f t="shared" si="384"/>
        <v>0</v>
      </c>
      <c r="Q1394" s="12" t="b">
        <f t="shared" si="385"/>
        <v>0</v>
      </c>
      <c r="R1394" s="12" t="b">
        <f t="shared" si="386"/>
        <v>0</v>
      </c>
      <c r="S1394" s="12" t="b">
        <f t="shared" si="387"/>
        <v>0</v>
      </c>
      <c r="T1394" s="12" t="b">
        <f t="shared" si="388"/>
        <v>0</v>
      </c>
    </row>
    <row r="1395" spans="1:20">
      <c r="A1395" s="23" t="s">
        <v>579</v>
      </c>
      <c r="B1395" t="s">
        <v>329</v>
      </c>
      <c r="C1395" s="2" t="s">
        <v>85</v>
      </c>
      <c r="D1395" s="3">
        <v>44989.625</v>
      </c>
      <c r="E1395" t="s">
        <v>41</v>
      </c>
      <c r="F1395" t="s">
        <v>42</v>
      </c>
      <c r="G1395" t="s">
        <v>24</v>
      </c>
      <c r="J1395" s="9"/>
      <c r="K1395">
        <f t="shared" si="380"/>
        <v>0</v>
      </c>
      <c r="L1395" t="str">
        <f t="shared" si="379"/>
        <v>Not Played</v>
      </c>
      <c r="M1395">
        <f t="shared" si="381"/>
        <v>0</v>
      </c>
      <c r="N1395">
        <f t="shared" si="382"/>
        <v>0</v>
      </c>
      <c r="O1395" s="12" t="b">
        <f t="shared" si="383"/>
        <v>0</v>
      </c>
      <c r="P1395" s="12" t="b">
        <f t="shared" si="384"/>
        <v>0</v>
      </c>
      <c r="Q1395" s="12" t="b">
        <f t="shared" si="385"/>
        <v>0</v>
      </c>
      <c r="R1395" s="12" t="b">
        <f t="shared" si="386"/>
        <v>0</v>
      </c>
      <c r="S1395" s="12" t="b">
        <f t="shared" si="387"/>
        <v>0</v>
      </c>
      <c r="T1395" s="12" t="b">
        <f t="shared" si="388"/>
        <v>0</v>
      </c>
    </row>
    <row r="1396" spans="1:20">
      <c r="A1396" s="23" t="s">
        <v>579</v>
      </c>
      <c r="B1396" t="s">
        <v>332</v>
      </c>
      <c r="C1396" s="2" t="s">
        <v>85</v>
      </c>
      <c r="D1396" s="3">
        <v>44989.625</v>
      </c>
      <c r="E1396" t="s">
        <v>63</v>
      </c>
      <c r="F1396" t="s">
        <v>43</v>
      </c>
      <c r="G1396" t="s">
        <v>20</v>
      </c>
      <c r="J1396" s="9"/>
      <c r="K1396">
        <f t="shared" si="380"/>
        <v>0</v>
      </c>
      <c r="L1396" t="str">
        <f t="shared" si="379"/>
        <v>Not Played</v>
      </c>
      <c r="M1396">
        <f t="shared" si="381"/>
        <v>0</v>
      </c>
      <c r="N1396">
        <f t="shared" si="382"/>
        <v>0</v>
      </c>
      <c r="O1396" s="12" t="b">
        <f t="shared" si="383"/>
        <v>0</v>
      </c>
      <c r="P1396" s="12" t="b">
        <f t="shared" si="384"/>
        <v>0</v>
      </c>
      <c r="Q1396" s="12" t="b">
        <f t="shared" si="385"/>
        <v>0</v>
      </c>
      <c r="R1396" s="12" t="b">
        <f t="shared" si="386"/>
        <v>0</v>
      </c>
      <c r="S1396" s="12" t="b">
        <f t="shared" si="387"/>
        <v>0</v>
      </c>
      <c r="T1396" s="12" t="b">
        <f t="shared" si="388"/>
        <v>0</v>
      </c>
    </row>
    <row r="1397" spans="1:20">
      <c r="A1397" s="23" t="s">
        <v>579</v>
      </c>
      <c r="B1397" t="s">
        <v>327</v>
      </c>
      <c r="C1397" s="2" t="s">
        <v>85</v>
      </c>
      <c r="D1397" s="3">
        <v>44989.625</v>
      </c>
      <c r="E1397" t="s">
        <v>18</v>
      </c>
      <c r="F1397" t="s">
        <v>19</v>
      </c>
      <c r="G1397" t="s">
        <v>53</v>
      </c>
      <c r="J1397" s="9"/>
      <c r="K1397">
        <f t="shared" si="380"/>
        <v>0</v>
      </c>
      <c r="L1397" t="str">
        <f t="shared" si="379"/>
        <v>Not Played</v>
      </c>
      <c r="M1397">
        <f t="shared" si="381"/>
        <v>0</v>
      </c>
      <c r="N1397">
        <f t="shared" si="382"/>
        <v>0</v>
      </c>
      <c r="O1397" s="12" t="b">
        <f t="shared" si="383"/>
        <v>0</v>
      </c>
      <c r="P1397" s="12" t="b">
        <f t="shared" si="384"/>
        <v>0</v>
      </c>
      <c r="Q1397" s="12" t="b">
        <f t="shared" si="385"/>
        <v>0</v>
      </c>
      <c r="R1397" s="12" t="b">
        <f t="shared" si="386"/>
        <v>0</v>
      </c>
      <c r="S1397" s="12" t="b">
        <f t="shared" si="387"/>
        <v>0</v>
      </c>
      <c r="T1397" s="12" t="b">
        <f t="shared" si="388"/>
        <v>0</v>
      </c>
    </row>
    <row r="1398" spans="1:20">
      <c r="A1398" s="23" t="s">
        <v>579</v>
      </c>
      <c r="B1398" t="s">
        <v>330</v>
      </c>
      <c r="C1398" s="2" t="s">
        <v>85</v>
      </c>
      <c r="D1398" s="3">
        <v>44989.625</v>
      </c>
      <c r="E1398" t="s">
        <v>86</v>
      </c>
      <c r="F1398" t="s">
        <v>73</v>
      </c>
      <c r="G1398" t="s">
        <v>25</v>
      </c>
      <c r="J1398" s="9"/>
      <c r="K1398">
        <f t="shared" si="380"/>
        <v>0</v>
      </c>
      <c r="L1398" t="str">
        <f t="shared" si="379"/>
        <v>Not Played</v>
      </c>
      <c r="M1398">
        <f t="shared" si="381"/>
        <v>0</v>
      </c>
      <c r="N1398">
        <f t="shared" si="382"/>
        <v>0</v>
      </c>
      <c r="O1398" s="12" t="b">
        <f t="shared" si="383"/>
        <v>0</v>
      </c>
      <c r="P1398" s="12" t="b">
        <f t="shared" si="384"/>
        <v>0</v>
      </c>
      <c r="Q1398" s="12" t="b">
        <f t="shared" si="385"/>
        <v>0</v>
      </c>
      <c r="R1398" s="12" t="b">
        <f t="shared" si="386"/>
        <v>0</v>
      </c>
      <c r="S1398" s="12" t="b">
        <f t="shared" si="387"/>
        <v>0</v>
      </c>
      <c r="T1398" s="12" t="b">
        <f t="shared" si="388"/>
        <v>0</v>
      </c>
    </row>
    <row r="1399" spans="1:20">
      <c r="A1399" s="23" t="s">
        <v>579</v>
      </c>
      <c r="B1399" t="s">
        <v>335</v>
      </c>
      <c r="C1399" s="2" t="s">
        <v>85</v>
      </c>
      <c r="D1399" s="3">
        <v>44989.625</v>
      </c>
      <c r="E1399" t="s">
        <v>474</v>
      </c>
      <c r="F1399" t="s">
        <v>473</v>
      </c>
      <c r="G1399" t="s">
        <v>34</v>
      </c>
      <c r="J1399" s="9"/>
      <c r="K1399">
        <f t="shared" si="380"/>
        <v>0</v>
      </c>
      <c r="L1399" t="str">
        <f t="shared" si="379"/>
        <v>Not Played</v>
      </c>
      <c r="M1399">
        <f t="shared" si="381"/>
        <v>0</v>
      </c>
      <c r="N1399">
        <f t="shared" si="382"/>
        <v>0</v>
      </c>
      <c r="O1399" s="12" t="b">
        <f t="shared" si="383"/>
        <v>0</v>
      </c>
      <c r="P1399" s="12" t="b">
        <f t="shared" si="384"/>
        <v>0</v>
      </c>
      <c r="Q1399" s="12" t="b">
        <f t="shared" si="385"/>
        <v>0</v>
      </c>
      <c r="R1399" s="12" t="b">
        <f t="shared" si="386"/>
        <v>0</v>
      </c>
      <c r="S1399" s="12" t="b">
        <f t="shared" si="387"/>
        <v>0</v>
      </c>
      <c r="T1399" s="12" t="b">
        <f t="shared" si="388"/>
        <v>0</v>
      </c>
    </row>
    <row r="1400" spans="1:20">
      <c r="A1400" s="23" t="s">
        <v>579</v>
      </c>
      <c r="B1400" t="s">
        <v>333</v>
      </c>
      <c r="C1400" s="2" t="s">
        <v>85</v>
      </c>
      <c r="D1400" s="3">
        <v>44989.625</v>
      </c>
      <c r="E1400" t="s">
        <v>58</v>
      </c>
      <c r="F1400" t="s">
        <v>15</v>
      </c>
      <c r="G1400" t="s">
        <v>30</v>
      </c>
      <c r="J1400" s="9"/>
      <c r="K1400">
        <f t="shared" si="380"/>
        <v>0</v>
      </c>
      <c r="L1400" t="str">
        <f t="shared" si="379"/>
        <v>Not Played</v>
      </c>
      <c r="M1400">
        <f t="shared" si="381"/>
        <v>0</v>
      </c>
      <c r="N1400">
        <f t="shared" si="382"/>
        <v>0</v>
      </c>
      <c r="O1400" s="12" t="b">
        <f t="shared" si="383"/>
        <v>0</v>
      </c>
      <c r="P1400" s="12" t="b">
        <f t="shared" si="384"/>
        <v>0</v>
      </c>
      <c r="Q1400" s="12" t="b">
        <f t="shared" si="385"/>
        <v>0</v>
      </c>
      <c r="R1400" s="12" t="b">
        <f t="shared" si="386"/>
        <v>0</v>
      </c>
      <c r="S1400" s="12" t="b">
        <f t="shared" si="387"/>
        <v>0</v>
      </c>
      <c r="T1400" s="12" t="b">
        <f t="shared" si="388"/>
        <v>0</v>
      </c>
    </row>
    <row r="1401" spans="1:20">
      <c r="A1401" s="23" t="s">
        <v>579</v>
      </c>
      <c r="B1401" t="s">
        <v>328</v>
      </c>
      <c r="C1401" s="2" t="s">
        <v>85</v>
      </c>
      <c r="D1401" s="3">
        <v>44989.625</v>
      </c>
      <c r="E1401" t="s">
        <v>72</v>
      </c>
      <c r="F1401" t="s">
        <v>39</v>
      </c>
      <c r="G1401" t="s">
        <v>33</v>
      </c>
      <c r="J1401" s="9"/>
      <c r="K1401">
        <f t="shared" si="380"/>
        <v>0</v>
      </c>
      <c r="L1401" t="str">
        <f t="shared" si="379"/>
        <v>Not Played</v>
      </c>
      <c r="M1401">
        <f t="shared" si="381"/>
        <v>0</v>
      </c>
      <c r="N1401">
        <f t="shared" si="382"/>
        <v>0</v>
      </c>
      <c r="O1401" s="12" t="b">
        <f t="shared" si="383"/>
        <v>0</v>
      </c>
      <c r="P1401" s="12" t="b">
        <f t="shared" si="384"/>
        <v>0</v>
      </c>
      <c r="Q1401" s="12" t="b">
        <f t="shared" si="385"/>
        <v>0</v>
      </c>
      <c r="R1401" s="12" t="b">
        <f t="shared" si="386"/>
        <v>0</v>
      </c>
      <c r="S1401" s="12" t="b">
        <f t="shared" si="387"/>
        <v>0</v>
      </c>
      <c r="T1401" s="12" t="b">
        <f t="shared" si="388"/>
        <v>0</v>
      </c>
    </row>
    <row r="1402" spans="1:20">
      <c r="A1402" s="23" t="s">
        <v>579</v>
      </c>
      <c r="B1402" t="s">
        <v>346</v>
      </c>
      <c r="C1402" s="2" t="s">
        <v>82</v>
      </c>
      <c r="D1402" s="3">
        <v>44996.625</v>
      </c>
      <c r="E1402" t="s">
        <v>471</v>
      </c>
      <c r="F1402" t="s">
        <v>472</v>
      </c>
      <c r="G1402" t="s">
        <v>19</v>
      </c>
      <c r="J1402" s="9"/>
      <c r="K1402">
        <f t="shared" si="380"/>
        <v>0</v>
      </c>
      <c r="L1402" t="str">
        <f t="shared" si="379"/>
        <v>Not Played</v>
      </c>
      <c r="M1402">
        <f t="shared" si="381"/>
        <v>0</v>
      </c>
      <c r="N1402">
        <f t="shared" si="382"/>
        <v>0</v>
      </c>
      <c r="O1402" s="12" t="b">
        <f t="shared" si="383"/>
        <v>0</v>
      </c>
      <c r="P1402" s="12" t="b">
        <f t="shared" si="384"/>
        <v>0</v>
      </c>
      <c r="Q1402" s="12" t="b">
        <f t="shared" si="385"/>
        <v>0</v>
      </c>
      <c r="R1402" s="12" t="b">
        <f t="shared" si="386"/>
        <v>0</v>
      </c>
      <c r="S1402" s="12" t="b">
        <f t="shared" si="387"/>
        <v>0</v>
      </c>
      <c r="T1402" s="12" t="b">
        <f t="shared" si="388"/>
        <v>0</v>
      </c>
    </row>
    <row r="1403" spans="1:20">
      <c r="A1403" s="23" t="s">
        <v>579</v>
      </c>
      <c r="B1403" t="s">
        <v>347</v>
      </c>
      <c r="C1403" s="2" t="s">
        <v>82</v>
      </c>
      <c r="D1403" s="3">
        <v>44996.625</v>
      </c>
      <c r="E1403" t="s">
        <v>13</v>
      </c>
      <c r="F1403" t="s">
        <v>14</v>
      </c>
      <c r="G1403" t="s">
        <v>73</v>
      </c>
      <c r="J1403" s="9"/>
      <c r="K1403">
        <f t="shared" si="380"/>
        <v>0</v>
      </c>
      <c r="L1403" t="str">
        <f t="shared" si="379"/>
        <v>Not Played</v>
      </c>
      <c r="M1403">
        <f t="shared" si="381"/>
        <v>0</v>
      </c>
      <c r="N1403">
        <f t="shared" si="382"/>
        <v>0</v>
      </c>
      <c r="O1403" s="12" t="b">
        <f t="shared" si="383"/>
        <v>0</v>
      </c>
      <c r="P1403" s="12" t="b">
        <f t="shared" si="384"/>
        <v>0</v>
      </c>
      <c r="Q1403" s="12" t="b">
        <f t="shared" si="385"/>
        <v>0</v>
      </c>
      <c r="R1403" s="12" t="b">
        <f t="shared" si="386"/>
        <v>0</v>
      </c>
      <c r="S1403" s="12" t="b">
        <f t="shared" si="387"/>
        <v>0</v>
      </c>
      <c r="T1403" s="12" t="b">
        <f t="shared" si="388"/>
        <v>0</v>
      </c>
    </row>
    <row r="1404" spans="1:20">
      <c r="A1404" s="23" t="s">
        <v>579</v>
      </c>
      <c r="B1404" t="s">
        <v>344</v>
      </c>
      <c r="C1404" s="2" t="s">
        <v>82</v>
      </c>
      <c r="D1404" s="3">
        <v>44996.625</v>
      </c>
      <c r="E1404" t="s">
        <v>47</v>
      </c>
      <c r="F1404" t="s">
        <v>34</v>
      </c>
      <c r="G1404" t="s">
        <v>461</v>
      </c>
      <c r="J1404" s="9"/>
      <c r="K1404">
        <f t="shared" si="380"/>
        <v>0</v>
      </c>
      <c r="L1404" t="str">
        <f t="shared" si="379"/>
        <v>Not Played</v>
      </c>
      <c r="M1404">
        <f t="shared" si="381"/>
        <v>0</v>
      </c>
      <c r="N1404">
        <f t="shared" si="382"/>
        <v>0</v>
      </c>
      <c r="O1404" s="12" t="b">
        <f t="shared" si="383"/>
        <v>0</v>
      </c>
      <c r="P1404" s="12" t="b">
        <f t="shared" si="384"/>
        <v>0</v>
      </c>
      <c r="Q1404" s="12" t="b">
        <f t="shared" si="385"/>
        <v>0</v>
      </c>
      <c r="R1404" s="12" t="b">
        <f t="shared" si="386"/>
        <v>0</v>
      </c>
      <c r="S1404" s="12" t="b">
        <f t="shared" si="387"/>
        <v>0</v>
      </c>
      <c r="T1404" s="12" t="b">
        <f t="shared" si="388"/>
        <v>0</v>
      </c>
    </row>
    <row r="1405" spans="1:20">
      <c r="A1405" s="23" t="s">
        <v>579</v>
      </c>
      <c r="B1405" t="s">
        <v>352</v>
      </c>
      <c r="C1405" s="2" t="s">
        <v>82</v>
      </c>
      <c r="D1405" s="3">
        <v>44996.625</v>
      </c>
      <c r="E1405" t="s">
        <v>8</v>
      </c>
      <c r="F1405" t="s">
        <v>9</v>
      </c>
      <c r="G1405" t="s">
        <v>10</v>
      </c>
      <c r="J1405" s="9"/>
      <c r="K1405">
        <f t="shared" si="380"/>
        <v>0</v>
      </c>
      <c r="L1405" t="str">
        <f t="shared" si="379"/>
        <v>Not Played</v>
      </c>
      <c r="M1405">
        <f t="shared" si="381"/>
        <v>0</v>
      </c>
      <c r="N1405">
        <f t="shared" si="382"/>
        <v>0</v>
      </c>
      <c r="O1405" s="12" t="b">
        <f t="shared" si="383"/>
        <v>0</v>
      </c>
      <c r="P1405" s="12" t="b">
        <f t="shared" si="384"/>
        <v>0</v>
      </c>
      <c r="Q1405" s="12" t="b">
        <f t="shared" si="385"/>
        <v>0</v>
      </c>
      <c r="R1405" s="12" t="b">
        <f t="shared" si="386"/>
        <v>0</v>
      </c>
      <c r="S1405" s="12" t="b">
        <f t="shared" si="387"/>
        <v>0</v>
      </c>
      <c r="T1405" s="12" t="b">
        <f t="shared" si="388"/>
        <v>0</v>
      </c>
    </row>
    <row r="1406" spans="1:20">
      <c r="A1406" s="23" t="s">
        <v>579</v>
      </c>
      <c r="B1406" t="s">
        <v>349</v>
      </c>
      <c r="C1406" s="2" t="s">
        <v>82</v>
      </c>
      <c r="D1406" s="3">
        <v>44996.625</v>
      </c>
      <c r="E1406" t="s">
        <v>50</v>
      </c>
      <c r="F1406" t="s">
        <v>20</v>
      </c>
      <c r="G1406" t="s">
        <v>42</v>
      </c>
      <c r="J1406" s="9"/>
      <c r="K1406">
        <f t="shared" si="380"/>
        <v>0</v>
      </c>
      <c r="L1406" t="str">
        <f t="shared" si="379"/>
        <v>Not Played</v>
      </c>
      <c r="M1406">
        <f t="shared" si="381"/>
        <v>0</v>
      </c>
      <c r="N1406">
        <f t="shared" si="382"/>
        <v>0</v>
      </c>
      <c r="O1406" s="12" t="b">
        <f t="shared" si="383"/>
        <v>0</v>
      </c>
      <c r="P1406" s="12" t="b">
        <f t="shared" si="384"/>
        <v>0</v>
      </c>
      <c r="Q1406" s="12" t="b">
        <f t="shared" si="385"/>
        <v>0</v>
      </c>
      <c r="R1406" s="12" t="b">
        <f t="shared" si="386"/>
        <v>0</v>
      </c>
      <c r="S1406" s="12" t="b">
        <f t="shared" si="387"/>
        <v>0</v>
      </c>
      <c r="T1406" s="12" t="b">
        <f t="shared" si="388"/>
        <v>0</v>
      </c>
    </row>
    <row r="1407" spans="1:20">
      <c r="A1407" s="23" t="s">
        <v>579</v>
      </c>
      <c r="B1407" t="s">
        <v>350</v>
      </c>
      <c r="C1407" s="2" t="s">
        <v>82</v>
      </c>
      <c r="D1407" s="3">
        <v>44996.625</v>
      </c>
      <c r="E1407" t="s">
        <v>65</v>
      </c>
      <c r="F1407" t="s">
        <v>30</v>
      </c>
      <c r="G1407" t="s">
        <v>43</v>
      </c>
      <c r="J1407" s="9"/>
      <c r="K1407">
        <f t="shared" si="380"/>
        <v>0</v>
      </c>
      <c r="L1407" t="str">
        <f t="shared" si="379"/>
        <v>Not Played</v>
      </c>
      <c r="M1407">
        <f t="shared" si="381"/>
        <v>0</v>
      </c>
      <c r="N1407">
        <f t="shared" si="382"/>
        <v>0</v>
      </c>
      <c r="O1407" s="12" t="b">
        <f t="shared" si="383"/>
        <v>0</v>
      </c>
      <c r="P1407" s="12" t="b">
        <f t="shared" si="384"/>
        <v>0</v>
      </c>
      <c r="Q1407" s="12" t="b">
        <f t="shared" si="385"/>
        <v>0</v>
      </c>
      <c r="R1407" s="12" t="b">
        <f t="shared" si="386"/>
        <v>0</v>
      </c>
      <c r="S1407" s="12" t="b">
        <f t="shared" si="387"/>
        <v>0</v>
      </c>
      <c r="T1407" s="12" t="b">
        <f t="shared" si="388"/>
        <v>0</v>
      </c>
    </row>
    <row r="1408" spans="1:20">
      <c r="A1408" s="23" t="s">
        <v>579</v>
      </c>
      <c r="B1408" t="s">
        <v>345</v>
      </c>
      <c r="C1408" s="2" t="s">
        <v>82</v>
      </c>
      <c r="D1408" s="3">
        <v>44996.625</v>
      </c>
      <c r="E1408" t="s">
        <v>52</v>
      </c>
      <c r="F1408" t="s">
        <v>53</v>
      </c>
      <c r="G1408" t="s">
        <v>15</v>
      </c>
      <c r="J1408" s="9"/>
      <c r="K1408">
        <f t="shared" si="380"/>
        <v>0</v>
      </c>
      <c r="L1408" t="str">
        <f t="shared" si="379"/>
        <v>Not Played</v>
      </c>
      <c r="M1408">
        <f t="shared" si="381"/>
        <v>0</v>
      </c>
      <c r="N1408">
        <f t="shared" si="382"/>
        <v>0</v>
      </c>
      <c r="O1408" s="12" t="b">
        <f t="shared" si="383"/>
        <v>0</v>
      </c>
      <c r="P1408" s="12" t="b">
        <f t="shared" si="384"/>
        <v>0</v>
      </c>
      <c r="Q1408" s="12" t="b">
        <f t="shared" si="385"/>
        <v>0</v>
      </c>
      <c r="R1408" s="12" t="b">
        <f t="shared" si="386"/>
        <v>0</v>
      </c>
      <c r="S1408" s="12" t="b">
        <f t="shared" si="387"/>
        <v>0</v>
      </c>
      <c r="T1408" s="12" t="b">
        <f t="shared" si="388"/>
        <v>0</v>
      </c>
    </row>
    <row r="1409" spans="1:20">
      <c r="A1409" s="23" t="s">
        <v>579</v>
      </c>
      <c r="B1409" t="s">
        <v>351</v>
      </c>
      <c r="C1409" s="2" t="s">
        <v>82</v>
      </c>
      <c r="D1409" s="3">
        <v>44996.625</v>
      </c>
      <c r="E1409" t="s">
        <v>61</v>
      </c>
      <c r="F1409" t="s">
        <v>25</v>
      </c>
      <c r="G1409" t="s">
        <v>39</v>
      </c>
      <c r="J1409" s="9"/>
      <c r="K1409">
        <f t="shared" si="380"/>
        <v>0</v>
      </c>
      <c r="L1409" t="str">
        <f t="shared" si="379"/>
        <v>Not Played</v>
      </c>
      <c r="M1409">
        <f t="shared" si="381"/>
        <v>0</v>
      </c>
      <c r="N1409">
        <f t="shared" si="382"/>
        <v>0</v>
      </c>
      <c r="O1409" s="12" t="b">
        <f t="shared" si="383"/>
        <v>0</v>
      </c>
      <c r="P1409" s="12" t="b">
        <f t="shared" si="384"/>
        <v>0</v>
      </c>
      <c r="Q1409" s="12" t="b">
        <f t="shared" si="385"/>
        <v>0</v>
      </c>
      <c r="R1409" s="12" t="b">
        <f t="shared" si="386"/>
        <v>0</v>
      </c>
      <c r="S1409" s="12" t="b">
        <f t="shared" si="387"/>
        <v>0</v>
      </c>
      <c r="T1409" s="12" t="b">
        <f t="shared" si="388"/>
        <v>0</v>
      </c>
    </row>
    <row r="1410" spans="1:20">
      <c r="A1410" s="23" t="s">
        <v>579</v>
      </c>
      <c r="B1410" t="s">
        <v>348</v>
      </c>
      <c r="C1410" s="2" t="s">
        <v>82</v>
      </c>
      <c r="D1410" s="3">
        <v>44996.625</v>
      </c>
      <c r="E1410" t="s">
        <v>32</v>
      </c>
      <c r="F1410" t="s">
        <v>33</v>
      </c>
      <c r="G1410" t="s">
        <v>473</v>
      </c>
      <c r="J1410" s="9"/>
      <c r="K1410">
        <f t="shared" si="380"/>
        <v>0</v>
      </c>
      <c r="L1410" t="str">
        <f t="shared" ref="L1410:L1473" si="389">IF(ISBLANK(H1410),"Not Played",IF(I1410&gt;J1410,"Home Win",IF(I1410&lt;J1410,"Away Win",IF(I1410=J1410,"Draw"))))</f>
        <v>Not Played</v>
      </c>
      <c r="M1410">
        <f t="shared" si="381"/>
        <v>0</v>
      </c>
      <c r="N1410">
        <f t="shared" si="382"/>
        <v>0</v>
      </c>
      <c r="O1410" s="12" t="b">
        <f t="shared" si="383"/>
        <v>0</v>
      </c>
      <c r="P1410" s="12" t="b">
        <f t="shared" si="384"/>
        <v>0</v>
      </c>
      <c r="Q1410" s="12" t="b">
        <f t="shared" si="385"/>
        <v>0</v>
      </c>
      <c r="R1410" s="12" t="b">
        <f t="shared" si="386"/>
        <v>0</v>
      </c>
      <c r="S1410" s="12" t="b">
        <f t="shared" si="387"/>
        <v>0</v>
      </c>
      <c r="T1410" s="12" t="b">
        <f t="shared" si="388"/>
        <v>0</v>
      </c>
    </row>
    <row r="1411" spans="1:20">
      <c r="A1411" s="23" t="s">
        <v>579</v>
      </c>
      <c r="B1411" t="s">
        <v>353</v>
      </c>
      <c r="C1411" s="2" t="s">
        <v>82</v>
      </c>
      <c r="D1411" s="3">
        <v>44996.625</v>
      </c>
      <c r="E1411" t="s">
        <v>23</v>
      </c>
      <c r="F1411" t="s">
        <v>24</v>
      </c>
      <c r="G1411" t="s">
        <v>70</v>
      </c>
      <c r="J1411" s="9"/>
      <c r="K1411">
        <f t="shared" ref="K1411:K1474" si="390">SUM(I1411:J1411)</f>
        <v>0</v>
      </c>
      <c r="L1411" t="str">
        <f t="shared" si="389"/>
        <v>Not Played</v>
      </c>
      <c r="M1411">
        <f t="shared" ref="M1411:M1474" si="391">COUNTIF(L1411,"Home Win")</f>
        <v>0</v>
      </c>
      <c r="N1411">
        <f t="shared" ref="N1411:N1474" si="392">COUNTIF(L1411,"Away Win")</f>
        <v>0</v>
      </c>
      <c r="O1411" s="12" t="b">
        <f t="shared" ref="O1411:O1474" si="393">IF(L1411="Home Win",INDEX(F1411:F3409,1) &amp; " Win")</f>
        <v>0</v>
      </c>
      <c r="P1411" s="12" t="b">
        <f t="shared" ref="P1411:P1474" si="394">IF(L1411="Away Win",INDEX(F1411:F3409,1) &amp; " Lose")</f>
        <v>0</v>
      </c>
      <c r="Q1411" s="12" t="b">
        <f t="shared" ref="Q1411:Q1474" si="395">IF(L1411="Draw",INDEX(F1411:F3409,1) &amp; " Draw")</f>
        <v>0</v>
      </c>
      <c r="R1411" s="12" t="b">
        <f t="shared" ref="R1411:R1474" si="396">IF(L1411="Draw",INDEX(G1411:G3409,1)&amp;" Draw")</f>
        <v>0</v>
      </c>
      <c r="S1411" s="12" t="b">
        <f t="shared" ref="S1411:S1474" si="397">IF(L1411="Away Win",INDEX(G1411:G3409,1) &amp; " Win")</f>
        <v>0</v>
      </c>
      <c r="T1411" s="12" t="b">
        <f t="shared" ref="T1411:T1474" si="398">IF(L1411="Home Win",INDEX(G1411:G3409,1)&amp;" Lose")</f>
        <v>0</v>
      </c>
    </row>
    <row r="1412" spans="1:20">
      <c r="A1412" s="23" t="s">
        <v>579</v>
      </c>
      <c r="B1412" t="s">
        <v>362</v>
      </c>
      <c r="C1412" s="2" t="s">
        <v>83</v>
      </c>
      <c r="D1412" s="3">
        <v>45003.625</v>
      </c>
      <c r="E1412" t="s">
        <v>55</v>
      </c>
      <c r="F1412" t="s">
        <v>10</v>
      </c>
      <c r="G1412" t="s">
        <v>14</v>
      </c>
      <c r="J1412" s="9"/>
      <c r="K1412">
        <f t="shared" si="390"/>
        <v>0</v>
      </c>
      <c r="L1412" t="str">
        <f t="shared" si="389"/>
        <v>Not Played</v>
      </c>
      <c r="M1412">
        <f t="shared" si="391"/>
        <v>0</v>
      </c>
      <c r="N1412">
        <f t="shared" si="392"/>
        <v>0</v>
      </c>
      <c r="O1412" s="12" t="b">
        <f t="shared" si="393"/>
        <v>0</v>
      </c>
      <c r="P1412" s="12" t="b">
        <f t="shared" si="394"/>
        <v>0</v>
      </c>
      <c r="Q1412" s="12" t="b">
        <f t="shared" si="395"/>
        <v>0</v>
      </c>
      <c r="R1412" s="12" t="b">
        <f t="shared" si="396"/>
        <v>0</v>
      </c>
      <c r="S1412" s="12" t="b">
        <f t="shared" si="397"/>
        <v>0</v>
      </c>
      <c r="T1412" s="12" t="b">
        <f t="shared" si="398"/>
        <v>0</v>
      </c>
    </row>
    <row r="1413" spans="1:20">
      <c r="A1413" s="23" t="s">
        <v>579</v>
      </c>
      <c r="B1413" t="s">
        <v>357</v>
      </c>
      <c r="C1413" s="2" t="s">
        <v>83</v>
      </c>
      <c r="D1413" s="3">
        <v>45003.625</v>
      </c>
      <c r="E1413" t="s">
        <v>69</v>
      </c>
      <c r="F1413" t="s">
        <v>70</v>
      </c>
      <c r="G1413" t="s">
        <v>472</v>
      </c>
      <c r="J1413" s="9"/>
      <c r="K1413">
        <f t="shared" si="390"/>
        <v>0</v>
      </c>
      <c r="L1413" t="str">
        <f t="shared" si="389"/>
        <v>Not Played</v>
      </c>
      <c r="M1413">
        <f t="shared" si="391"/>
        <v>0</v>
      </c>
      <c r="N1413">
        <f t="shared" si="392"/>
        <v>0</v>
      </c>
      <c r="O1413" s="12" t="b">
        <f t="shared" si="393"/>
        <v>0</v>
      </c>
      <c r="P1413" s="12" t="b">
        <f t="shared" si="394"/>
        <v>0</v>
      </c>
      <c r="Q1413" s="12" t="b">
        <f t="shared" si="395"/>
        <v>0</v>
      </c>
      <c r="R1413" s="12" t="b">
        <f t="shared" si="396"/>
        <v>0</v>
      </c>
      <c r="S1413" s="12" t="b">
        <f t="shared" si="397"/>
        <v>0</v>
      </c>
      <c r="T1413" s="12" t="b">
        <f t="shared" si="398"/>
        <v>0</v>
      </c>
    </row>
    <row r="1414" spans="1:20">
      <c r="A1414" s="23" t="s">
        <v>579</v>
      </c>
      <c r="B1414" t="s">
        <v>358</v>
      </c>
      <c r="C1414" s="2" t="s">
        <v>83</v>
      </c>
      <c r="D1414" s="3">
        <v>45003.625</v>
      </c>
      <c r="E1414" t="s">
        <v>460</v>
      </c>
      <c r="F1414" t="s">
        <v>461</v>
      </c>
      <c r="G1414" t="s">
        <v>30</v>
      </c>
      <c r="J1414" s="9"/>
      <c r="K1414">
        <f t="shared" si="390"/>
        <v>0</v>
      </c>
      <c r="L1414" t="str">
        <f t="shared" si="389"/>
        <v>Not Played</v>
      </c>
      <c r="M1414">
        <f t="shared" si="391"/>
        <v>0</v>
      </c>
      <c r="N1414">
        <f t="shared" si="392"/>
        <v>0</v>
      </c>
      <c r="O1414" s="12" t="b">
        <f t="shared" si="393"/>
        <v>0</v>
      </c>
      <c r="P1414" s="12" t="b">
        <f t="shared" si="394"/>
        <v>0</v>
      </c>
      <c r="Q1414" s="12" t="b">
        <f t="shared" si="395"/>
        <v>0</v>
      </c>
      <c r="R1414" s="12" t="b">
        <f t="shared" si="396"/>
        <v>0</v>
      </c>
      <c r="S1414" s="12" t="b">
        <f t="shared" si="397"/>
        <v>0</v>
      </c>
      <c r="T1414" s="12" t="b">
        <f t="shared" si="398"/>
        <v>0</v>
      </c>
    </row>
    <row r="1415" spans="1:20">
      <c r="A1415" s="23" t="s">
        <v>579</v>
      </c>
      <c r="B1415" t="s">
        <v>359</v>
      </c>
      <c r="C1415" s="2" t="s">
        <v>83</v>
      </c>
      <c r="D1415" s="3">
        <v>45003.625</v>
      </c>
      <c r="E1415" t="s">
        <v>41</v>
      </c>
      <c r="F1415" t="s">
        <v>42</v>
      </c>
      <c r="G1415" t="s">
        <v>53</v>
      </c>
      <c r="J1415" s="9"/>
      <c r="K1415">
        <f t="shared" si="390"/>
        <v>0</v>
      </c>
      <c r="L1415" t="str">
        <f t="shared" si="389"/>
        <v>Not Played</v>
      </c>
      <c r="M1415">
        <f t="shared" si="391"/>
        <v>0</v>
      </c>
      <c r="N1415">
        <f t="shared" si="392"/>
        <v>0</v>
      </c>
      <c r="O1415" s="12" t="b">
        <f t="shared" si="393"/>
        <v>0</v>
      </c>
      <c r="P1415" s="12" t="b">
        <f t="shared" si="394"/>
        <v>0</v>
      </c>
      <c r="Q1415" s="12" t="b">
        <f t="shared" si="395"/>
        <v>0</v>
      </c>
      <c r="R1415" s="12" t="b">
        <f t="shared" si="396"/>
        <v>0</v>
      </c>
      <c r="S1415" s="12" t="b">
        <f t="shared" si="397"/>
        <v>0</v>
      </c>
      <c r="T1415" s="12" t="b">
        <f t="shared" si="398"/>
        <v>0</v>
      </c>
    </row>
    <row r="1416" spans="1:20">
      <c r="A1416" s="23" t="s">
        <v>579</v>
      </c>
      <c r="B1416" t="s">
        <v>356</v>
      </c>
      <c r="C1416" s="2" t="s">
        <v>83</v>
      </c>
      <c r="D1416" s="3">
        <v>45003.625</v>
      </c>
      <c r="E1416" t="s">
        <v>63</v>
      </c>
      <c r="F1416" t="s">
        <v>43</v>
      </c>
      <c r="G1416" t="s">
        <v>34</v>
      </c>
      <c r="J1416" s="9"/>
      <c r="K1416">
        <f t="shared" si="390"/>
        <v>0</v>
      </c>
      <c r="L1416" t="str">
        <f t="shared" si="389"/>
        <v>Not Played</v>
      </c>
      <c r="M1416">
        <f t="shared" si="391"/>
        <v>0</v>
      </c>
      <c r="N1416">
        <f t="shared" si="392"/>
        <v>0</v>
      </c>
      <c r="O1416" s="12" t="b">
        <f t="shared" si="393"/>
        <v>0</v>
      </c>
      <c r="P1416" s="12" t="b">
        <f t="shared" si="394"/>
        <v>0</v>
      </c>
      <c r="Q1416" s="12" t="b">
        <f t="shared" si="395"/>
        <v>0</v>
      </c>
      <c r="R1416" s="12" t="b">
        <f t="shared" si="396"/>
        <v>0</v>
      </c>
      <c r="S1416" s="12" t="b">
        <f t="shared" si="397"/>
        <v>0</v>
      </c>
      <c r="T1416" s="12" t="b">
        <f t="shared" si="398"/>
        <v>0</v>
      </c>
    </row>
    <row r="1417" spans="1:20">
      <c r="A1417" s="23" t="s">
        <v>579</v>
      </c>
      <c r="B1417" t="s">
        <v>361</v>
      </c>
      <c r="C1417" s="2" t="s">
        <v>83</v>
      </c>
      <c r="D1417" s="3">
        <v>45003.625</v>
      </c>
      <c r="E1417" t="s">
        <v>18</v>
      </c>
      <c r="F1417" t="s">
        <v>19</v>
      </c>
      <c r="G1417" t="s">
        <v>9</v>
      </c>
      <c r="J1417" s="9"/>
      <c r="K1417">
        <f t="shared" si="390"/>
        <v>0</v>
      </c>
      <c r="L1417" t="str">
        <f t="shared" si="389"/>
        <v>Not Played</v>
      </c>
      <c r="M1417">
        <f t="shared" si="391"/>
        <v>0</v>
      </c>
      <c r="N1417">
        <f t="shared" si="392"/>
        <v>0</v>
      </c>
      <c r="O1417" s="12" t="b">
        <f t="shared" si="393"/>
        <v>0</v>
      </c>
      <c r="P1417" s="12" t="b">
        <f t="shared" si="394"/>
        <v>0</v>
      </c>
      <c r="Q1417" s="12" t="b">
        <f t="shared" si="395"/>
        <v>0</v>
      </c>
      <c r="R1417" s="12" t="b">
        <f t="shared" si="396"/>
        <v>0</v>
      </c>
      <c r="S1417" s="12" t="b">
        <f t="shared" si="397"/>
        <v>0</v>
      </c>
      <c r="T1417" s="12" t="b">
        <f t="shared" si="398"/>
        <v>0</v>
      </c>
    </row>
    <row r="1418" spans="1:20">
      <c r="A1418" s="23" t="s">
        <v>579</v>
      </c>
      <c r="B1418" t="s">
        <v>363</v>
      </c>
      <c r="C1418" s="2" t="s">
        <v>83</v>
      </c>
      <c r="D1418" s="3">
        <v>45003.625</v>
      </c>
      <c r="E1418" t="s">
        <v>86</v>
      </c>
      <c r="F1418" t="s">
        <v>73</v>
      </c>
      <c r="G1418" t="s">
        <v>24</v>
      </c>
      <c r="J1418" s="9"/>
      <c r="K1418">
        <f t="shared" si="390"/>
        <v>0</v>
      </c>
      <c r="L1418" t="str">
        <f t="shared" si="389"/>
        <v>Not Played</v>
      </c>
      <c r="M1418">
        <f t="shared" si="391"/>
        <v>0</v>
      </c>
      <c r="N1418">
        <f t="shared" si="392"/>
        <v>0</v>
      </c>
      <c r="O1418" s="12" t="b">
        <f t="shared" si="393"/>
        <v>0</v>
      </c>
      <c r="P1418" s="12" t="b">
        <f t="shared" si="394"/>
        <v>0</v>
      </c>
      <c r="Q1418" s="12" t="b">
        <f t="shared" si="395"/>
        <v>0</v>
      </c>
      <c r="R1418" s="12" t="b">
        <f t="shared" si="396"/>
        <v>0</v>
      </c>
      <c r="S1418" s="12" t="b">
        <f t="shared" si="397"/>
        <v>0</v>
      </c>
      <c r="T1418" s="12" t="b">
        <f t="shared" si="398"/>
        <v>0</v>
      </c>
    </row>
    <row r="1419" spans="1:20">
      <c r="A1419" s="23" t="s">
        <v>579</v>
      </c>
      <c r="B1419" t="s">
        <v>355</v>
      </c>
      <c r="C1419" s="2" t="s">
        <v>83</v>
      </c>
      <c r="D1419" s="3">
        <v>45003.625</v>
      </c>
      <c r="E1419" t="s">
        <v>474</v>
      </c>
      <c r="F1419" t="s">
        <v>473</v>
      </c>
      <c r="G1419" t="s">
        <v>25</v>
      </c>
      <c r="J1419" s="9"/>
      <c r="K1419">
        <f t="shared" si="390"/>
        <v>0</v>
      </c>
      <c r="L1419" t="str">
        <f t="shared" si="389"/>
        <v>Not Played</v>
      </c>
      <c r="M1419">
        <f t="shared" si="391"/>
        <v>0</v>
      </c>
      <c r="N1419">
        <f t="shared" si="392"/>
        <v>0</v>
      </c>
      <c r="O1419" s="12" t="b">
        <f t="shared" si="393"/>
        <v>0</v>
      </c>
      <c r="P1419" s="12" t="b">
        <f t="shared" si="394"/>
        <v>0</v>
      </c>
      <c r="Q1419" s="12" t="b">
        <f t="shared" si="395"/>
        <v>0</v>
      </c>
      <c r="R1419" s="12" t="b">
        <f t="shared" si="396"/>
        <v>0</v>
      </c>
      <c r="S1419" s="12" t="b">
        <f t="shared" si="397"/>
        <v>0</v>
      </c>
      <c r="T1419" s="12" t="b">
        <f t="shared" si="398"/>
        <v>0</v>
      </c>
    </row>
    <row r="1420" spans="1:20">
      <c r="A1420" s="23" t="s">
        <v>579</v>
      </c>
      <c r="B1420" t="s">
        <v>360</v>
      </c>
      <c r="C1420" s="2" t="s">
        <v>83</v>
      </c>
      <c r="D1420" s="3">
        <v>45003.625</v>
      </c>
      <c r="E1420" t="s">
        <v>58</v>
      </c>
      <c r="F1420" t="s">
        <v>15</v>
      </c>
      <c r="G1420" t="s">
        <v>33</v>
      </c>
      <c r="J1420" s="9"/>
      <c r="K1420">
        <f t="shared" si="390"/>
        <v>0</v>
      </c>
      <c r="L1420" t="str">
        <f t="shared" si="389"/>
        <v>Not Played</v>
      </c>
      <c r="M1420">
        <f t="shared" si="391"/>
        <v>0</v>
      </c>
      <c r="N1420">
        <f t="shared" si="392"/>
        <v>0</v>
      </c>
      <c r="O1420" s="12" t="b">
        <f t="shared" si="393"/>
        <v>0</v>
      </c>
      <c r="P1420" s="12" t="b">
        <f t="shared" si="394"/>
        <v>0</v>
      </c>
      <c r="Q1420" s="12" t="b">
        <f t="shared" si="395"/>
        <v>0</v>
      </c>
      <c r="R1420" s="12" t="b">
        <f t="shared" si="396"/>
        <v>0</v>
      </c>
      <c r="S1420" s="12" t="b">
        <f t="shared" si="397"/>
        <v>0</v>
      </c>
      <c r="T1420" s="12" t="b">
        <f t="shared" si="398"/>
        <v>0</v>
      </c>
    </row>
    <row r="1421" spans="1:20">
      <c r="A1421" s="23" t="s">
        <v>579</v>
      </c>
      <c r="B1421" t="s">
        <v>364</v>
      </c>
      <c r="C1421" s="2" t="s">
        <v>83</v>
      </c>
      <c r="D1421" s="3">
        <v>45003.625</v>
      </c>
      <c r="E1421" t="s">
        <v>72</v>
      </c>
      <c r="F1421" t="s">
        <v>39</v>
      </c>
      <c r="G1421" t="s">
        <v>20</v>
      </c>
      <c r="J1421" s="9"/>
      <c r="K1421">
        <f t="shared" si="390"/>
        <v>0</v>
      </c>
      <c r="L1421" t="str">
        <f t="shared" si="389"/>
        <v>Not Played</v>
      </c>
      <c r="M1421">
        <f t="shared" si="391"/>
        <v>0</v>
      </c>
      <c r="N1421">
        <f t="shared" si="392"/>
        <v>0</v>
      </c>
      <c r="O1421" s="12" t="b">
        <f t="shared" si="393"/>
        <v>0</v>
      </c>
      <c r="P1421" s="12" t="b">
        <f t="shared" si="394"/>
        <v>0</v>
      </c>
      <c r="Q1421" s="12" t="b">
        <f t="shared" si="395"/>
        <v>0</v>
      </c>
      <c r="R1421" s="12" t="b">
        <f t="shared" si="396"/>
        <v>0</v>
      </c>
      <c r="S1421" s="12" t="b">
        <f t="shared" si="397"/>
        <v>0</v>
      </c>
      <c r="T1421" s="12" t="b">
        <f t="shared" si="398"/>
        <v>0</v>
      </c>
    </row>
    <row r="1422" spans="1:20">
      <c r="A1422" s="23" t="s">
        <v>579</v>
      </c>
      <c r="B1422" t="s">
        <v>366</v>
      </c>
      <c r="C1422" s="2" t="s">
        <v>78</v>
      </c>
      <c r="D1422" s="3">
        <v>45017.583333333336</v>
      </c>
      <c r="E1422" t="s">
        <v>471</v>
      </c>
      <c r="F1422" t="s">
        <v>472</v>
      </c>
      <c r="G1422" t="s">
        <v>9</v>
      </c>
      <c r="J1422" s="9"/>
      <c r="K1422">
        <f t="shared" si="390"/>
        <v>0</v>
      </c>
      <c r="L1422" t="str">
        <f t="shared" si="389"/>
        <v>Not Played</v>
      </c>
      <c r="M1422">
        <f t="shared" si="391"/>
        <v>0</v>
      </c>
      <c r="N1422">
        <f t="shared" si="392"/>
        <v>0</v>
      </c>
      <c r="O1422" s="12" t="b">
        <f t="shared" si="393"/>
        <v>0</v>
      </c>
      <c r="P1422" s="12" t="b">
        <f t="shared" si="394"/>
        <v>0</v>
      </c>
      <c r="Q1422" s="12" t="b">
        <f t="shared" si="395"/>
        <v>0</v>
      </c>
      <c r="R1422" s="12" t="b">
        <f t="shared" si="396"/>
        <v>0</v>
      </c>
      <c r="S1422" s="12" t="b">
        <f t="shared" si="397"/>
        <v>0</v>
      </c>
      <c r="T1422" s="12" t="b">
        <f t="shared" si="398"/>
        <v>0</v>
      </c>
    </row>
    <row r="1423" spans="1:20">
      <c r="A1423" s="23" t="s">
        <v>579</v>
      </c>
      <c r="B1423" t="s">
        <v>338</v>
      </c>
      <c r="C1423" s="2" t="s">
        <v>78</v>
      </c>
      <c r="D1423" s="3">
        <v>45017.583333333336</v>
      </c>
      <c r="E1423" t="s">
        <v>55</v>
      </c>
      <c r="F1423" t="s">
        <v>10</v>
      </c>
      <c r="G1423" t="s">
        <v>20</v>
      </c>
      <c r="J1423" s="9"/>
      <c r="K1423">
        <f t="shared" si="390"/>
        <v>0</v>
      </c>
      <c r="L1423" t="str">
        <f t="shared" si="389"/>
        <v>Not Played</v>
      </c>
      <c r="M1423">
        <f t="shared" si="391"/>
        <v>0</v>
      </c>
      <c r="N1423">
        <f t="shared" si="392"/>
        <v>0</v>
      </c>
      <c r="O1423" s="12" t="b">
        <f t="shared" si="393"/>
        <v>0</v>
      </c>
      <c r="P1423" s="12" t="b">
        <f t="shared" si="394"/>
        <v>0</v>
      </c>
      <c r="Q1423" s="12" t="b">
        <f t="shared" si="395"/>
        <v>0</v>
      </c>
      <c r="R1423" s="12" t="b">
        <f t="shared" si="396"/>
        <v>0</v>
      </c>
      <c r="S1423" s="12" t="b">
        <f t="shared" si="397"/>
        <v>0</v>
      </c>
      <c r="T1423" s="12" t="b">
        <f t="shared" si="398"/>
        <v>0</v>
      </c>
    </row>
    <row r="1424" spans="1:20">
      <c r="A1424" s="23" t="s">
        <v>579</v>
      </c>
      <c r="B1424" t="s">
        <v>340</v>
      </c>
      <c r="C1424" s="2" t="s">
        <v>78</v>
      </c>
      <c r="D1424" s="3">
        <v>45017.583333333336</v>
      </c>
      <c r="E1424" t="s">
        <v>41</v>
      </c>
      <c r="F1424" t="s">
        <v>42</v>
      </c>
      <c r="G1424" t="s">
        <v>461</v>
      </c>
      <c r="J1424" s="9"/>
      <c r="K1424">
        <f t="shared" si="390"/>
        <v>0</v>
      </c>
      <c r="L1424" t="str">
        <f t="shared" si="389"/>
        <v>Not Played</v>
      </c>
      <c r="M1424">
        <f t="shared" si="391"/>
        <v>0</v>
      </c>
      <c r="N1424">
        <f t="shared" si="392"/>
        <v>0</v>
      </c>
      <c r="O1424" s="12" t="b">
        <f t="shared" si="393"/>
        <v>0</v>
      </c>
      <c r="P1424" s="12" t="b">
        <f t="shared" si="394"/>
        <v>0</v>
      </c>
      <c r="Q1424" s="12" t="b">
        <f t="shared" si="395"/>
        <v>0</v>
      </c>
      <c r="R1424" s="12" t="b">
        <f t="shared" si="396"/>
        <v>0</v>
      </c>
      <c r="S1424" s="12" t="b">
        <f t="shared" si="397"/>
        <v>0</v>
      </c>
      <c r="T1424" s="12" t="b">
        <f t="shared" si="398"/>
        <v>0</v>
      </c>
    </row>
    <row r="1425" spans="1:20">
      <c r="A1425" s="23" t="s">
        <v>579</v>
      </c>
      <c r="B1425" t="s">
        <v>365</v>
      </c>
      <c r="C1425" s="2" t="s">
        <v>78</v>
      </c>
      <c r="D1425" s="3">
        <v>45017.583333333336</v>
      </c>
      <c r="E1425" t="s">
        <v>63</v>
      </c>
      <c r="F1425" t="s">
        <v>43</v>
      </c>
      <c r="G1425" t="s">
        <v>70</v>
      </c>
      <c r="J1425" s="9"/>
      <c r="K1425">
        <f t="shared" si="390"/>
        <v>0</v>
      </c>
      <c r="L1425" t="str">
        <f t="shared" si="389"/>
        <v>Not Played</v>
      </c>
      <c r="M1425">
        <f t="shared" si="391"/>
        <v>0</v>
      </c>
      <c r="N1425">
        <f t="shared" si="392"/>
        <v>0</v>
      </c>
      <c r="O1425" s="12" t="b">
        <f t="shared" si="393"/>
        <v>0</v>
      </c>
      <c r="P1425" s="12" t="b">
        <f t="shared" si="394"/>
        <v>0</v>
      </c>
      <c r="Q1425" s="12" t="b">
        <f t="shared" si="395"/>
        <v>0</v>
      </c>
      <c r="R1425" s="12" t="b">
        <f t="shared" si="396"/>
        <v>0</v>
      </c>
      <c r="S1425" s="12" t="b">
        <f t="shared" si="397"/>
        <v>0</v>
      </c>
      <c r="T1425" s="12" t="b">
        <f t="shared" si="398"/>
        <v>0</v>
      </c>
    </row>
    <row r="1426" spans="1:20">
      <c r="A1426" s="23" t="s">
        <v>579</v>
      </c>
      <c r="B1426" t="s">
        <v>343</v>
      </c>
      <c r="C1426" s="2" t="s">
        <v>78</v>
      </c>
      <c r="D1426" s="3">
        <v>45017.583333333336</v>
      </c>
      <c r="E1426" t="s">
        <v>13</v>
      </c>
      <c r="F1426" t="s">
        <v>14</v>
      </c>
      <c r="G1426" t="s">
        <v>30</v>
      </c>
      <c r="J1426" s="9"/>
      <c r="K1426">
        <f t="shared" si="390"/>
        <v>0</v>
      </c>
      <c r="L1426" t="str">
        <f t="shared" si="389"/>
        <v>Not Played</v>
      </c>
      <c r="M1426">
        <f t="shared" si="391"/>
        <v>0</v>
      </c>
      <c r="N1426">
        <f t="shared" si="392"/>
        <v>0</v>
      </c>
      <c r="O1426" s="12" t="b">
        <f t="shared" si="393"/>
        <v>0</v>
      </c>
      <c r="P1426" s="12" t="b">
        <f t="shared" si="394"/>
        <v>0</v>
      </c>
      <c r="Q1426" s="12" t="b">
        <f t="shared" si="395"/>
        <v>0</v>
      </c>
      <c r="R1426" s="12" t="b">
        <f t="shared" si="396"/>
        <v>0</v>
      </c>
      <c r="S1426" s="12" t="b">
        <f t="shared" si="397"/>
        <v>0</v>
      </c>
      <c r="T1426" s="12" t="b">
        <f t="shared" si="398"/>
        <v>0</v>
      </c>
    </row>
    <row r="1427" spans="1:20">
      <c r="A1427" s="23" t="s">
        <v>579</v>
      </c>
      <c r="B1427" t="s">
        <v>337</v>
      </c>
      <c r="C1427" s="2" t="s">
        <v>78</v>
      </c>
      <c r="D1427" s="3">
        <v>45017.583333333336</v>
      </c>
      <c r="E1427" t="s">
        <v>47</v>
      </c>
      <c r="F1427" t="s">
        <v>34</v>
      </c>
      <c r="G1427" t="s">
        <v>33</v>
      </c>
      <c r="J1427" s="9"/>
      <c r="K1427">
        <f t="shared" si="390"/>
        <v>0</v>
      </c>
      <c r="L1427" t="str">
        <f t="shared" si="389"/>
        <v>Not Played</v>
      </c>
      <c r="M1427">
        <f t="shared" si="391"/>
        <v>0</v>
      </c>
      <c r="N1427">
        <f t="shared" si="392"/>
        <v>0</v>
      </c>
      <c r="O1427" s="12" t="b">
        <f t="shared" si="393"/>
        <v>0</v>
      </c>
      <c r="P1427" s="12" t="b">
        <f t="shared" si="394"/>
        <v>0</v>
      </c>
      <c r="Q1427" s="12" t="b">
        <f t="shared" si="395"/>
        <v>0</v>
      </c>
      <c r="R1427" s="12" t="b">
        <f t="shared" si="396"/>
        <v>0</v>
      </c>
      <c r="S1427" s="12" t="b">
        <f t="shared" si="397"/>
        <v>0</v>
      </c>
      <c r="T1427" s="12" t="b">
        <f t="shared" si="398"/>
        <v>0</v>
      </c>
    </row>
    <row r="1428" spans="1:20">
      <c r="A1428" s="23" t="s">
        <v>579</v>
      </c>
      <c r="B1428" t="s">
        <v>339</v>
      </c>
      <c r="C1428" s="2" t="s">
        <v>78</v>
      </c>
      <c r="D1428" s="3">
        <v>45017.583333333336</v>
      </c>
      <c r="E1428" t="s">
        <v>86</v>
      </c>
      <c r="F1428" t="s">
        <v>73</v>
      </c>
      <c r="G1428" t="s">
        <v>19</v>
      </c>
      <c r="J1428" s="9"/>
      <c r="K1428">
        <f t="shared" si="390"/>
        <v>0</v>
      </c>
      <c r="L1428" t="str">
        <f t="shared" si="389"/>
        <v>Not Played</v>
      </c>
      <c r="M1428">
        <f t="shared" si="391"/>
        <v>0</v>
      </c>
      <c r="N1428">
        <f t="shared" si="392"/>
        <v>0</v>
      </c>
      <c r="O1428" s="12" t="b">
        <f t="shared" si="393"/>
        <v>0</v>
      </c>
      <c r="P1428" s="12" t="b">
        <f t="shared" si="394"/>
        <v>0</v>
      </c>
      <c r="Q1428" s="12" t="b">
        <f t="shared" si="395"/>
        <v>0</v>
      </c>
      <c r="R1428" s="12" t="b">
        <f t="shared" si="396"/>
        <v>0</v>
      </c>
      <c r="S1428" s="12" t="b">
        <f t="shared" si="397"/>
        <v>0</v>
      </c>
      <c r="T1428" s="12" t="b">
        <f t="shared" si="398"/>
        <v>0</v>
      </c>
    </row>
    <row r="1429" spans="1:20">
      <c r="A1429" s="23" t="s">
        <v>579</v>
      </c>
      <c r="B1429" t="s">
        <v>396</v>
      </c>
      <c r="C1429" s="2" t="s">
        <v>78</v>
      </c>
      <c r="D1429" s="3">
        <v>45017.583333333336</v>
      </c>
      <c r="E1429" t="s">
        <v>61</v>
      </c>
      <c r="F1429" t="s">
        <v>25</v>
      </c>
      <c r="G1429" t="s">
        <v>53</v>
      </c>
      <c r="J1429" s="9"/>
      <c r="K1429">
        <f t="shared" si="390"/>
        <v>0</v>
      </c>
      <c r="L1429" t="str">
        <f t="shared" si="389"/>
        <v>Not Played</v>
      </c>
      <c r="M1429">
        <f t="shared" si="391"/>
        <v>0</v>
      </c>
      <c r="N1429">
        <f t="shared" si="392"/>
        <v>0</v>
      </c>
      <c r="O1429" s="12" t="b">
        <f t="shared" si="393"/>
        <v>0</v>
      </c>
      <c r="P1429" s="12" t="b">
        <f t="shared" si="394"/>
        <v>0</v>
      </c>
      <c r="Q1429" s="12" t="b">
        <f t="shared" si="395"/>
        <v>0</v>
      </c>
      <c r="R1429" s="12" t="b">
        <f t="shared" si="396"/>
        <v>0</v>
      </c>
      <c r="S1429" s="12" t="b">
        <f t="shared" si="397"/>
        <v>0</v>
      </c>
      <c r="T1429" s="12" t="b">
        <f t="shared" si="398"/>
        <v>0</v>
      </c>
    </row>
    <row r="1430" spans="1:20">
      <c r="A1430" s="23" t="s">
        <v>579</v>
      </c>
      <c r="B1430" t="s">
        <v>341</v>
      </c>
      <c r="C1430" s="2" t="s">
        <v>78</v>
      </c>
      <c r="D1430" s="3">
        <v>45017.583333333336</v>
      </c>
      <c r="E1430" t="s">
        <v>474</v>
      </c>
      <c r="F1430" t="s">
        <v>473</v>
      </c>
      <c r="G1430" t="s">
        <v>39</v>
      </c>
      <c r="J1430" s="9"/>
      <c r="K1430">
        <f t="shared" si="390"/>
        <v>0</v>
      </c>
      <c r="L1430" t="str">
        <f t="shared" si="389"/>
        <v>Not Played</v>
      </c>
      <c r="M1430">
        <f t="shared" si="391"/>
        <v>0</v>
      </c>
      <c r="N1430">
        <f t="shared" si="392"/>
        <v>0</v>
      </c>
      <c r="O1430" s="12" t="b">
        <f t="shared" si="393"/>
        <v>0</v>
      </c>
      <c r="P1430" s="12" t="b">
        <f t="shared" si="394"/>
        <v>0</v>
      </c>
      <c r="Q1430" s="12" t="b">
        <f t="shared" si="395"/>
        <v>0</v>
      </c>
      <c r="R1430" s="12" t="b">
        <f t="shared" si="396"/>
        <v>0</v>
      </c>
      <c r="S1430" s="12" t="b">
        <f t="shared" si="397"/>
        <v>0</v>
      </c>
      <c r="T1430" s="12" t="b">
        <f t="shared" si="398"/>
        <v>0</v>
      </c>
    </row>
    <row r="1431" spans="1:20">
      <c r="A1431" s="23" t="s">
        <v>579</v>
      </c>
      <c r="B1431" t="s">
        <v>367</v>
      </c>
      <c r="C1431" s="2" t="s">
        <v>78</v>
      </c>
      <c r="D1431" s="3">
        <v>45017.583333333336</v>
      </c>
      <c r="E1431" t="s">
        <v>23</v>
      </c>
      <c r="F1431" t="s">
        <v>24</v>
      </c>
      <c r="G1431" t="s">
        <v>15</v>
      </c>
      <c r="J1431" s="9"/>
      <c r="K1431">
        <f t="shared" si="390"/>
        <v>0</v>
      </c>
      <c r="L1431" t="str">
        <f t="shared" si="389"/>
        <v>Not Played</v>
      </c>
      <c r="M1431">
        <f t="shared" si="391"/>
        <v>0</v>
      </c>
      <c r="N1431">
        <f t="shared" si="392"/>
        <v>0</v>
      </c>
      <c r="O1431" s="12" t="b">
        <f t="shared" si="393"/>
        <v>0</v>
      </c>
      <c r="P1431" s="12" t="b">
        <f t="shared" si="394"/>
        <v>0</v>
      </c>
      <c r="Q1431" s="12" t="b">
        <f t="shared" si="395"/>
        <v>0</v>
      </c>
      <c r="R1431" s="12" t="b">
        <f t="shared" si="396"/>
        <v>0</v>
      </c>
      <c r="S1431" s="12" t="b">
        <f t="shared" si="397"/>
        <v>0</v>
      </c>
      <c r="T1431" s="12" t="b">
        <f t="shared" si="398"/>
        <v>0</v>
      </c>
    </row>
    <row r="1432" spans="1:20">
      <c r="A1432" s="23" t="s">
        <v>579</v>
      </c>
      <c r="B1432" t="s">
        <v>372</v>
      </c>
      <c r="C1432" s="2" t="s">
        <v>87</v>
      </c>
      <c r="D1432" s="3">
        <v>45024.583333333336</v>
      </c>
      <c r="E1432" t="s">
        <v>69</v>
      </c>
      <c r="F1432" t="s">
        <v>70</v>
      </c>
      <c r="G1432" t="s">
        <v>473</v>
      </c>
      <c r="J1432" s="9"/>
      <c r="K1432">
        <f t="shared" si="390"/>
        <v>0</v>
      </c>
      <c r="L1432" t="str">
        <f t="shared" si="389"/>
        <v>Not Played</v>
      </c>
      <c r="M1432">
        <f t="shared" si="391"/>
        <v>0</v>
      </c>
      <c r="N1432">
        <f t="shared" si="392"/>
        <v>0</v>
      </c>
      <c r="O1432" s="12" t="b">
        <f t="shared" si="393"/>
        <v>0</v>
      </c>
      <c r="P1432" s="12" t="b">
        <f t="shared" si="394"/>
        <v>0</v>
      </c>
      <c r="Q1432" s="12" t="b">
        <f t="shared" si="395"/>
        <v>0</v>
      </c>
      <c r="R1432" s="12" t="b">
        <f t="shared" si="396"/>
        <v>0</v>
      </c>
      <c r="S1432" s="12" t="b">
        <f t="shared" si="397"/>
        <v>0</v>
      </c>
      <c r="T1432" s="12" t="b">
        <f t="shared" si="398"/>
        <v>0</v>
      </c>
    </row>
    <row r="1433" spans="1:20">
      <c r="A1433" s="23" t="s">
        <v>579</v>
      </c>
      <c r="B1433" t="s">
        <v>375</v>
      </c>
      <c r="C1433" s="2" t="s">
        <v>87</v>
      </c>
      <c r="D1433" s="3">
        <v>45024.583333333336</v>
      </c>
      <c r="E1433" t="s">
        <v>460</v>
      </c>
      <c r="F1433" t="s">
        <v>461</v>
      </c>
      <c r="G1433" t="s">
        <v>25</v>
      </c>
      <c r="J1433" s="9"/>
      <c r="K1433">
        <f t="shared" si="390"/>
        <v>0</v>
      </c>
      <c r="L1433" t="str">
        <f t="shared" si="389"/>
        <v>Not Played</v>
      </c>
      <c r="M1433">
        <f t="shared" si="391"/>
        <v>0</v>
      </c>
      <c r="N1433">
        <f t="shared" si="392"/>
        <v>0</v>
      </c>
      <c r="O1433" s="12" t="b">
        <f t="shared" si="393"/>
        <v>0</v>
      </c>
      <c r="P1433" s="12" t="b">
        <f t="shared" si="394"/>
        <v>0</v>
      </c>
      <c r="Q1433" s="12" t="b">
        <f t="shared" si="395"/>
        <v>0</v>
      </c>
      <c r="R1433" s="12" t="b">
        <f t="shared" si="396"/>
        <v>0</v>
      </c>
      <c r="S1433" s="12" t="b">
        <f t="shared" si="397"/>
        <v>0</v>
      </c>
      <c r="T1433" s="12" t="b">
        <f t="shared" si="398"/>
        <v>0</v>
      </c>
    </row>
    <row r="1434" spans="1:20">
      <c r="A1434" s="23" t="s">
        <v>579</v>
      </c>
      <c r="B1434" t="s">
        <v>369</v>
      </c>
      <c r="C1434" s="2" t="s">
        <v>87</v>
      </c>
      <c r="D1434" s="3">
        <v>45024.583333333336</v>
      </c>
      <c r="E1434" t="s">
        <v>8</v>
      </c>
      <c r="F1434" t="s">
        <v>9</v>
      </c>
      <c r="G1434" t="s">
        <v>24</v>
      </c>
      <c r="J1434" s="9"/>
      <c r="K1434">
        <f t="shared" si="390"/>
        <v>0</v>
      </c>
      <c r="L1434" t="str">
        <f t="shared" si="389"/>
        <v>Not Played</v>
      </c>
      <c r="M1434">
        <f t="shared" si="391"/>
        <v>0</v>
      </c>
      <c r="N1434">
        <f t="shared" si="392"/>
        <v>0</v>
      </c>
      <c r="O1434" s="12" t="b">
        <f t="shared" si="393"/>
        <v>0</v>
      </c>
      <c r="P1434" s="12" t="b">
        <f t="shared" si="394"/>
        <v>0</v>
      </c>
      <c r="Q1434" s="12" t="b">
        <f t="shared" si="395"/>
        <v>0</v>
      </c>
      <c r="R1434" s="12" t="b">
        <f t="shared" si="396"/>
        <v>0</v>
      </c>
      <c r="S1434" s="12" t="b">
        <f t="shared" si="397"/>
        <v>0</v>
      </c>
      <c r="T1434" s="12" t="b">
        <f t="shared" si="398"/>
        <v>0</v>
      </c>
    </row>
    <row r="1435" spans="1:20">
      <c r="A1435" s="23" t="s">
        <v>579</v>
      </c>
      <c r="B1435" t="s">
        <v>377</v>
      </c>
      <c r="C1435" s="2" t="s">
        <v>87</v>
      </c>
      <c r="D1435" s="3">
        <v>45024.583333333336</v>
      </c>
      <c r="E1435" t="s">
        <v>50</v>
      </c>
      <c r="F1435" t="s">
        <v>20</v>
      </c>
      <c r="G1435" t="s">
        <v>14</v>
      </c>
      <c r="J1435" s="9"/>
      <c r="K1435">
        <f t="shared" si="390"/>
        <v>0</v>
      </c>
      <c r="L1435" t="str">
        <f t="shared" si="389"/>
        <v>Not Played</v>
      </c>
      <c r="M1435">
        <f t="shared" si="391"/>
        <v>0</v>
      </c>
      <c r="N1435">
        <f t="shared" si="392"/>
        <v>0</v>
      </c>
      <c r="O1435" s="12" t="b">
        <f t="shared" si="393"/>
        <v>0</v>
      </c>
      <c r="P1435" s="12" t="b">
        <f t="shared" si="394"/>
        <v>0</v>
      </c>
      <c r="Q1435" s="12" t="b">
        <f t="shared" si="395"/>
        <v>0</v>
      </c>
      <c r="R1435" s="12" t="b">
        <f t="shared" si="396"/>
        <v>0</v>
      </c>
      <c r="S1435" s="12" t="b">
        <f t="shared" si="397"/>
        <v>0</v>
      </c>
      <c r="T1435" s="12" t="b">
        <f t="shared" si="398"/>
        <v>0</v>
      </c>
    </row>
    <row r="1436" spans="1:20">
      <c r="A1436" s="23" t="s">
        <v>579</v>
      </c>
      <c r="B1436" t="s">
        <v>370</v>
      </c>
      <c r="C1436" s="2" t="s">
        <v>87</v>
      </c>
      <c r="D1436" s="3">
        <v>45024.583333333336</v>
      </c>
      <c r="E1436" t="s">
        <v>65</v>
      </c>
      <c r="F1436" t="s">
        <v>30</v>
      </c>
      <c r="G1436" t="s">
        <v>472</v>
      </c>
      <c r="J1436" s="9"/>
      <c r="K1436">
        <f t="shared" si="390"/>
        <v>0</v>
      </c>
      <c r="L1436" t="str">
        <f t="shared" si="389"/>
        <v>Not Played</v>
      </c>
      <c r="M1436">
        <f t="shared" si="391"/>
        <v>0</v>
      </c>
      <c r="N1436">
        <f t="shared" si="392"/>
        <v>0</v>
      </c>
      <c r="O1436" s="12" t="b">
        <f t="shared" si="393"/>
        <v>0</v>
      </c>
      <c r="P1436" s="12" t="b">
        <f t="shared" si="394"/>
        <v>0</v>
      </c>
      <c r="Q1436" s="12" t="b">
        <f t="shared" si="395"/>
        <v>0</v>
      </c>
      <c r="R1436" s="12" t="b">
        <f t="shared" si="396"/>
        <v>0</v>
      </c>
      <c r="S1436" s="12" t="b">
        <f t="shared" si="397"/>
        <v>0</v>
      </c>
      <c r="T1436" s="12" t="b">
        <f t="shared" si="398"/>
        <v>0</v>
      </c>
    </row>
    <row r="1437" spans="1:20">
      <c r="A1437" s="23" t="s">
        <v>579</v>
      </c>
      <c r="B1437" t="s">
        <v>371</v>
      </c>
      <c r="C1437" s="2" t="s">
        <v>87</v>
      </c>
      <c r="D1437" s="3">
        <v>45024.583333333336</v>
      </c>
      <c r="E1437" t="s">
        <v>18</v>
      </c>
      <c r="F1437" t="s">
        <v>19</v>
      </c>
      <c r="G1437" t="s">
        <v>10</v>
      </c>
      <c r="J1437" s="9"/>
      <c r="K1437">
        <f t="shared" si="390"/>
        <v>0</v>
      </c>
      <c r="L1437" t="str">
        <f t="shared" si="389"/>
        <v>Not Played</v>
      </c>
      <c r="M1437">
        <f t="shared" si="391"/>
        <v>0</v>
      </c>
      <c r="N1437">
        <f t="shared" si="392"/>
        <v>0</v>
      </c>
      <c r="O1437" s="12" t="b">
        <f t="shared" si="393"/>
        <v>0</v>
      </c>
      <c r="P1437" s="12" t="b">
        <f t="shared" si="394"/>
        <v>0</v>
      </c>
      <c r="Q1437" s="12" t="b">
        <f t="shared" si="395"/>
        <v>0</v>
      </c>
      <c r="R1437" s="12" t="b">
        <f t="shared" si="396"/>
        <v>0</v>
      </c>
      <c r="S1437" s="12" t="b">
        <f t="shared" si="397"/>
        <v>0</v>
      </c>
      <c r="T1437" s="12" t="b">
        <f t="shared" si="398"/>
        <v>0</v>
      </c>
    </row>
    <row r="1438" spans="1:20">
      <c r="A1438" s="23" t="s">
        <v>579</v>
      </c>
      <c r="B1438" t="s">
        <v>376</v>
      </c>
      <c r="C1438" s="2" t="s">
        <v>87</v>
      </c>
      <c r="D1438" s="3">
        <v>45024.583333333336</v>
      </c>
      <c r="E1438" t="s">
        <v>52</v>
      </c>
      <c r="F1438" t="s">
        <v>53</v>
      </c>
      <c r="G1438" t="s">
        <v>34</v>
      </c>
      <c r="J1438" s="9"/>
      <c r="K1438">
        <f t="shared" si="390"/>
        <v>0</v>
      </c>
      <c r="L1438" t="str">
        <f t="shared" si="389"/>
        <v>Not Played</v>
      </c>
      <c r="M1438">
        <f t="shared" si="391"/>
        <v>0</v>
      </c>
      <c r="N1438">
        <f t="shared" si="392"/>
        <v>0</v>
      </c>
      <c r="O1438" s="12" t="b">
        <f t="shared" si="393"/>
        <v>0</v>
      </c>
      <c r="P1438" s="12" t="b">
        <f t="shared" si="394"/>
        <v>0</v>
      </c>
      <c r="Q1438" s="12" t="b">
        <f t="shared" si="395"/>
        <v>0</v>
      </c>
      <c r="R1438" s="12" t="b">
        <f t="shared" si="396"/>
        <v>0</v>
      </c>
      <c r="S1438" s="12" t="b">
        <f t="shared" si="397"/>
        <v>0</v>
      </c>
      <c r="T1438" s="12" t="b">
        <f t="shared" si="398"/>
        <v>0</v>
      </c>
    </row>
    <row r="1439" spans="1:20">
      <c r="A1439" s="23" t="s">
        <v>579</v>
      </c>
      <c r="B1439" t="s">
        <v>374</v>
      </c>
      <c r="C1439" s="2" t="s">
        <v>87</v>
      </c>
      <c r="D1439" s="3">
        <v>45024.583333333336</v>
      </c>
      <c r="E1439" t="s">
        <v>58</v>
      </c>
      <c r="F1439" t="s">
        <v>15</v>
      </c>
      <c r="G1439" t="s">
        <v>73</v>
      </c>
      <c r="J1439" s="9"/>
      <c r="K1439">
        <f t="shared" si="390"/>
        <v>0</v>
      </c>
      <c r="L1439" t="str">
        <f t="shared" si="389"/>
        <v>Not Played</v>
      </c>
      <c r="M1439">
        <f t="shared" si="391"/>
        <v>0</v>
      </c>
      <c r="N1439">
        <f t="shared" si="392"/>
        <v>0</v>
      </c>
      <c r="O1439" s="12" t="b">
        <f t="shared" si="393"/>
        <v>0</v>
      </c>
      <c r="P1439" s="12" t="b">
        <f t="shared" si="394"/>
        <v>0</v>
      </c>
      <c r="Q1439" s="12" t="b">
        <f t="shared" si="395"/>
        <v>0</v>
      </c>
      <c r="R1439" s="12" t="b">
        <f t="shared" si="396"/>
        <v>0</v>
      </c>
      <c r="S1439" s="12" t="b">
        <f t="shared" si="397"/>
        <v>0</v>
      </c>
      <c r="T1439" s="12" t="b">
        <f t="shared" si="398"/>
        <v>0</v>
      </c>
    </row>
    <row r="1440" spans="1:20">
      <c r="A1440" s="23" t="s">
        <v>579</v>
      </c>
      <c r="B1440" t="s">
        <v>373</v>
      </c>
      <c r="C1440" s="2" t="s">
        <v>87</v>
      </c>
      <c r="D1440" s="3">
        <v>45024.583333333336</v>
      </c>
      <c r="E1440" t="s">
        <v>32</v>
      </c>
      <c r="F1440" t="s">
        <v>33</v>
      </c>
      <c r="G1440" t="s">
        <v>42</v>
      </c>
      <c r="J1440" s="9"/>
      <c r="K1440">
        <f t="shared" si="390"/>
        <v>0</v>
      </c>
      <c r="L1440" t="str">
        <f t="shared" si="389"/>
        <v>Not Played</v>
      </c>
      <c r="M1440">
        <f t="shared" si="391"/>
        <v>0</v>
      </c>
      <c r="N1440">
        <f t="shared" si="392"/>
        <v>0</v>
      </c>
      <c r="O1440" s="12" t="b">
        <f t="shared" si="393"/>
        <v>0</v>
      </c>
      <c r="P1440" s="12" t="b">
        <f t="shared" si="394"/>
        <v>0</v>
      </c>
      <c r="Q1440" s="12" t="b">
        <f t="shared" si="395"/>
        <v>0</v>
      </c>
      <c r="R1440" s="12" t="b">
        <f t="shared" si="396"/>
        <v>0</v>
      </c>
      <c r="S1440" s="12" t="b">
        <f t="shared" si="397"/>
        <v>0</v>
      </c>
      <c r="T1440" s="12" t="b">
        <f t="shared" si="398"/>
        <v>0</v>
      </c>
    </row>
    <row r="1441" spans="1:20">
      <c r="A1441" s="23" t="s">
        <v>579</v>
      </c>
      <c r="B1441" t="s">
        <v>378</v>
      </c>
      <c r="C1441" s="2" t="s">
        <v>87</v>
      </c>
      <c r="D1441" s="3">
        <v>45024.583333333336</v>
      </c>
      <c r="E1441" t="s">
        <v>72</v>
      </c>
      <c r="F1441" t="s">
        <v>39</v>
      </c>
      <c r="G1441" t="s">
        <v>43</v>
      </c>
      <c r="J1441" s="9"/>
      <c r="K1441">
        <f t="shared" si="390"/>
        <v>0</v>
      </c>
      <c r="L1441" t="str">
        <f t="shared" si="389"/>
        <v>Not Played</v>
      </c>
      <c r="M1441">
        <f t="shared" si="391"/>
        <v>0</v>
      </c>
      <c r="N1441">
        <f t="shared" si="392"/>
        <v>0</v>
      </c>
      <c r="O1441" s="12" t="b">
        <f t="shared" si="393"/>
        <v>0</v>
      </c>
      <c r="P1441" s="12" t="b">
        <f t="shared" si="394"/>
        <v>0</v>
      </c>
      <c r="Q1441" s="12" t="b">
        <f t="shared" si="395"/>
        <v>0</v>
      </c>
      <c r="R1441" s="12" t="b">
        <f t="shared" si="396"/>
        <v>0</v>
      </c>
      <c r="S1441" s="12" t="b">
        <f t="shared" si="397"/>
        <v>0</v>
      </c>
      <c r="T1441" s="12" t="b">
        <f t="shared" si="398"/>
        <v>0</v>
      </c>
    </row>
    <row r="1442" spans="1:20">
      <c r="A1442" s="23" t="s">
        <v>579</v>
      </c>
      <c r="B1442" t="s">
        <v>388</v>
      </c>
      <c r="C1442" s="2" t="s">
        <v>99</v>
      </c>
      <c r="D1442" s="3">
        <v>45031.583333333336</v>
      </c>
      <c r="E1442" t="s">
        <v>69</v>
      </c>
      <c r="F1442" t="s">
        <v>70</v>
      </c>
      <c r="G1442" t="s">
        <v>25</v>
      </c>
      <c r="J1442" s="9"/>
      <c r="K1442">
        <f t="shared" si="390"/>
        <v>0</v>
      </c>
      <c r="L1442" t="str">
        <f t="shared" si="389"/>
        <v>Not Played</v>
      </c>
      <c r="M1442">
        <f t="shared" si="391"/>
        <v>0</v>
      </c>
      <c r="N1442">
        <f t="shared" si="392"/>
        <v>0</v>
      </c>
      <c r="O1442" s="12" t="b">
        <f t="shared" si="393"/>
        <v>0</v>
      </c>
      <c r="P1442" s="12" t="b">
        <f t="shared" si="394"/>
        <v>0</v>
      </c>
      <c r="Q1442" s="12" t="b">
        <f t="shared" si="395"/>
        <v>0</v>
      </c>
      <c r="R1442" s="12" t="b">
        <f t="shared" si="396"/>
        <v>0</v>
      </c>
      <c r="S1442" s="12" t="b">
        <f t="shared" si="397"/>
        <v>0</v>
      </c>
      <c r="T1442" s="12" t="b">
        <f t="shared" si="398"/>
        <v>0</v>
      </c>
    </row>
    <row r="1443" spans="1:20">
      <c r="A1443" s="23" t="s">
        <v>579</v>
      </c>
      <c r="B1443" t="s">
        <v>383</v>
      </c>
      <c r="C1443" s="2" t="s">
        <v>99</v>
      </c>
      <c r="D1443" s="3">
        <v>45031.583333333336</v>
      </c>
      <c r="E1443" t="s">
        <v>63</v>
      </c>
      <c r="F1443" t="s">
        <v>43</v>
      </c>
      <c r="G1443" t="s">
        <v>42</v>
      </c>
      <c r="J1443" s="9"/>
      <c r="K1443">
        <f t="shared" si="390"/>
        <v>0</v>
      </c>
      <c r="L1443" t="str">
        <f t="shared" si="389"/>
        <v>Not Played</v>
      </c>
      <c r="M1443">
        <f t="shared" si="391"/>
        <v>0</v>
      </c>
      <c r="N1443">
        <f t="shared" si="392"/>
        <v>0</v>
      </c>
      <c r="O1443" s="12" t="b">
        <f t="shared" si="393"/>
        <v>0</v>
      </c>
      <c r="P1443" s="12" t="b">
        <f t="shared" si="394"/>
        <v>0</v>
      </c>
      <c r="Q1443" s="12" t="b">
        <f t="shared" si="395"/>
        <v>0</v>
      </c>
      <c r="R1443" s="12" t="b">
        <f t="shared" si="396"/>
        <v>0</v>
      </c>
      <c r="S1443" s="12" t="b">
        <f t="shared" si="397"/>
        <v>0</v>
      </c>
      <c r="T1443" s="12" t="b">
        <f t="shared" si="398"/>
        <v>0</v>
      </c>
    </row>
    <row r="1444" spans="1:20">
      <c r="A1444" s="23" t="s">
        <v>579</v>
      </c>
      <c r="B1444" t="s">
        <v>382</v>
      </c>
      <c r="C1444" s="2" t="s">
        <v>99</v>
      </c>
      <c r="D1444" s="3">
        <v>45031.583333333336</v>
      </c>
      <c r="E1444" t="s">
        <v>47</v>
      </c>
      <c r="F1444" t="s">
        <v>34</v>
      </c>
      <c r="G1444" t="s">
        <v>9</v>
      </c>
      <c r="J1444" s="9"/>
      <c r="K1444">
        <f t="shared" si="390"/>
        <v>0</v>
      </c>
      <c r="L1444" t="str">
        <f t="shared" si="389"/>
        <v>Not Played</v>
      </c>
      <c r="M1444">
        <f t="shared" si="391"/>
        <v>0</v>
      </c>
      <c r="N1444">
        <f t="shared" si="392"/>
        <v>0</v>
      </c>
      <c r="O1444" s="12" t="b">
        <f t="shared" si="393"/>
        <v>0</v>
      </c>
      <c r="P1444" s="12" t="b">
        <f t="shared" si="394"/>
        <v>0</v>
      </c>
      <c r="Q1444" s="12" t="b">
        <f t="shared" si="395"/>
        <v>0</v>
      </c>
      <c r="R1444" s="12" t="b">
        <f t="shared" si="396"/>
        <v>0</v>
      </c>
      <c r="S1444" s="12" t="b">
        <f t="shared" si="397"/>
        <v>0</v>
      </c>
      <c r="T1444" s="12" t="b">
        <f t="shared" si="398"/>
        <v>0</v>
      </c>
    </row>
    <row r="1445" spans="1:20">
      <c r="A1445" s="23" t="s">
        <v>579</v>
      </c>
      <c r="B1445" t="s">
        <v>379</v>
      </c>
      <c r="C1445" s="2" t="s">
        <v>99</v>
      </c>
      <c r="D1445" s="3">
        <v>45031.583333333336</v>
      </c>
      <c r="E1445" t="s">
        <v>50</v>
      </c>
      <c r="F1445" t="s">
        <v>20</v>
      </c>
      <c r="G1445" t="s">
        <v>19</v>
      </c>
      <c r="J1445" s="9"/>
      <c r="K1445">
        <f t="shared" si="390"/>
        <v>0</v>
      </c>
      <c r="L1445" t="str">
        <f t="shared" si="389"/>
        <v>Not Played</v>
      </c>
      <c r="M1445">
        <f t="shared" si="391"/>
        <v>0</v>
      </c>
      <c r="N1445">
        <f t="shared" si="392"/>
        <v>0</v>
      </c>
      <c r="O1445" s="12" t="b">
        <f t="shared" si="393"/>
        <v>0</v>
      </c>
      <c r="P1445" s="12" t="b">
        <f t="shared" si="394"/>
        <v>0</v>
      </c>
      <c r="Q1445" s="12" t="b">
        <f t="shared" si="395"/>
        <v>0</v>
      </c>
      <c r="R1445" s="12" t="b">
        <f t="shared" si="396"/>
        <v>0</v>
      </c>
      <c r="S1445" s="12" t="b">
        <f t="shared" si="397"/>
        <v>0</v>
      </c>
      <c r="T1445" s="12" t="b">
        <f t="shared" si="398"/>
        <v>0</v>
      </c>
    </row>
    <row r="1446" spans="1:20">
      <c r="A1446" s="23" t="s">
        <v>579</v>
      </c>
      <c r="B1446" t="s">
        <v>381</v>
      </c>
      <c r="C1446" s="2" t="s">
        <v>99</v>
      </c>
      <c r="D1446" s="3">
        <v>45031.583333333336</v>
      </c>
      <c r="E1446" t="s">
        <v>86</v>
      </c>
      <c r="F1446" t="s">
        <v>73</v>
      </c>
      <c r="G1446" t="s">
        <v>30</v>
      </c>
      <c r="J1446" s="9"/>
      <c r="K1446">
        <f t="shared" si="390"/>
        <v>0</v>
      </c>
      <c r="L1446" t="str">
        <f t="shared" si="389"/>
        <v>Not Played</v>
      </c>
      <c r="M1446">
        <f t="shared" si="391"/>
        <v>0</v>
      </c>
      <c r="N1446">
        <f t="shared" si="392"/>
        <v>0</v>
      </c>
      <c r="O1446" s="12" t="b">
        <f t="shared" si="393"/>
        <v>0</v>
      </c>
      <c r="P1446" s="12" t="b">
        <f t="shared" si="394"/>
        <v>0</v>
      </c>
      <c r="Q1446" s="12" t="b">
        <f t="shared" si="395"/>
        <v>0</v>
      </c>
      <c r="R1446" s="12" t="b">
        <f t="shared" si="396"/>
        <v>0</v>
      </c>
      <c r="S1446" s="12" t="b">
        <f t="shared" si="397"/>
        <v>0</v>
      </c>
      <c r="T1446" s="12" t="b">
        <f t="shared" si="398"/>
        <v>0</v>
      </c>
    </row>
    <row r="1447" spans="1:20">
      <c r="A1447" s="23" t="s">
        <v>579</v>
      </c>
      <c r="B1447" t="s">
        <v>380</v>
      </c>
      <c r="C1447" s="2" t="s">
        <v>99</v>
      </c>
      <c r="D1447" s="3">
        <v>45031.583333333336</v>
      </c>
      <c r="E1447" t="s">
        <v>474</v>
      </c>
      <c r="F1447" t="s">
        <v>473</v>
      </c>
      <c r="G1447" t="s">
        <v>53</v>
      </c>
      <c r="J1447" s="9"/>
      <c r="K1447">
        <f t="shared" si="390"/>
        <v>0</v>
      </c>
      <c r="L1447" t="str">
        <f t="shared" si="389"/>
        <v>Not Played</v>
      </c>
      <c r="M1447">
        <f t="shared" si="391"/>
        <v>0</v>
      </c>
      <c r="N1447">
        <f t="shared" si="392"/>
        <v>0</v>
      </c>
      <c r="O1447" s="12" t="b">
        <f t="shared" si="393"/>
        <v>0</v>
      </c>
      <c r="P1447" s="12" t="b">
        <f t="shared" si="394"/>
        <v>0</v>
      </c>
      <c r="Q1447" s="12" t="b">
        <f t="shared" si="395"/>
        <v>0</v>
      </c>
      <c r="R1447" s="12" t="b">
        <f t="shared" si="396"/>
        <v>0</v>
      </c>
      <c r="S1447" s="12" t="b">
        <f t="shared" si="397"/>
        <v>0</v>
      </c>
      <c r="T1447" s="12" t="b">
        <f t="shared" si="398"/>
        <v>0</v>
      </c>
    </row>
    <row r="1448" spans="1:20">
      <c r="A1448" s="23" t="s">
        <v>579</v>
      </c>
      <c r="B1448" t="s">
        <v>386</v>
      </c>
      <c r="C1448" s="2" t="s">
        <v>99</v>
      </c>
      <c r="D1448" s="3">
        <v>45031.583333333336</v>
      </c>
      <c r="E1448" t="s">
        <v>58</v>
      </c>
      <c r="F1448" t="s">
        <v>15</v>
      </c>
      <c r="G1448" t="s">
        <v>14</v>
      </c>
      <c r="J1448" s="9"/>
      <c r="K1448">
        <f t="shared" si="390"/>
        <v>0</v>
      </c>
      <c r="L1448" t="str">
        <f t="shared" si="389"/>
        <v>Not Played</v>
      </c>
      <c r="M1448">
        <f t="shared" si="391"/>
        <v>0</v>
      </c>
      <c r="N1448">
        <f t="shared" si="392"/>
        <v>0</v>
      </c>
      <c r="O1448" s="12" t="b">
        <f t="shared" si="393"/>
        <v>0</v>
      </c>
      <c r="P1448" s="12" t="b">
        <f t="shared" si="394"/>
        <v>0</v>
      </c>
      <c r="Q1448" s="12" t="b">
        <f t="shared" si="395"/>
        <v>0</v>
      </c>
      <c r="R1448" s="12" t="b">
        <f t="shared" si="396"/>
        <v>0</v>
      </c>
      <c r="S1448" s="12" t="b">
        <f t="shared" si="397"/>
        <v>0</v>
      </c>
      <c r="T1448" s="12" t="b">
        <f t="shared" si="398"/>
        <v>0</v>
      </c>
    </row>
    <row r="1449" spans="1:20">
      <c r="A1449" s="23" t="s">
        <v>579</v>
      </c>
      <c r="B1449" t="s">
        <v>385</v>
      </c>
      <c r="C1449" s="2" t="s">
        <v>99</v>
      </c>
      <c r="D1449" s="3">
        <v>45031.583333333336</v>
      </c>
      <c r="E1449" t="s">
        <v>32</v>
      </c>
      <c r="F1449" t="s">
        <v>33</v>
      </c>
      <c r="G1449" t="s">
        <v>472</v>
      </c>
      <c r="J1449" s="9"/>
      <c r="K1449">
        <f t="shared" si="390"/>
        <v>0</v>
      </c>
      <c r="L1449" t="str">
        <f t="shared" si="389"/>
        <v>Not Played</v>
      </c>
      <c r="M1449">
        <f t="shared" si="391"/>
        <v>0</v>
      </c>
      <c r="N1449">
        <f t="shared" si="392"/>
        <v>0</v>
      </c>
      <c r="O1449" s="12" t="b">
        <f t="shared" si="393"/>
        <v>0</v>
      </c>
      <c r="P1449" s="12" t="b">
        <f t="shared" si="394"/>
        <v>0</v>
      </c>
      <c r="Q1449" s="12" t="b">
        <f t="shared" si="395"/>
        <v>0</v>
      </c>
      <c r="R1449" s="12" t="b">
        <f t="shared" si="396"/>
        <v>0</v>
      </c>
      <c r="S1449" s="12" t="b">
        <f t="shared" si="397"/>
        <v>0</v>
      </c>
      <c r="T1449" s="12" t="b">
        <f t="shared" si="398"/>
        <v>0</v>
      </c>
    </row>
    <row r="1450" spans="1:20">
      <c r="A1450" s="23" t="s">
        <v>579</v>
      </c>
      <c r="B1450" t="s">
        <v>387</v>
      </c>
      <c r="C1450" s="2" t="s">
        <v>99</v>
      </c>
      <c r="D1450" s="3">
        <v>45031.583333333336</v>
      </c>
      <c r="E1450" t="s">
        <v>23</v>
      </c>
      <c r="F1450" t="s">
        <v>24</v>
      </c>
      <c r="G1450" t="s">
        <v>10</v>
      </c>
      <c r="J1450" s="9"/>
      <c r="K1450">
        <f t="shared" si="390"/>
        <v>0</v>
      </c>
      <c r="L1450" t="str">
        <f t="shared" si="389"/>
        <v>Not Played</v>
      </c>
      <c r="M1450">
        <f t="shared" si="391"/>
        <v>0</v>
      </c>
      <c r="N1450">
        <f t="shared" si="392"/>
        <v>0</v>
      </c>
      <c r="O1450" s="12" t="b">
        <f t="shared" si="393"/>
        <v>0</v>
      </c>
      <c r="P1450" s="12" t="b">
        <f t="shared" si="394"/>
        <v>0</v>
      </c>
      <c r="Q1450" s="12" t="b">
        <f t="shared" si="395"/>
        <v>0</v>
      </c>
      <c r="R1450" s="12" t="b">
        <f t="shared" si="396"/>
        <v>0</v>
      </c>
      <c r="S1450" s="12" t="b">
        <f t="shared" si="397"/>
        <v>0</v>
      </c>
      <c r="T1450" s="12" t="b">
        <f t="shared" si="398"/>
        <v>0</v>
      </c>
    </row>
    <row r="1451" spans="1:20">
      <c r="A1451" s="23" t="s">
        <v>579</v>
      </c>
      <c r="B1451" t="s">
        <v>384</v>
      </c>
      <c r="C1451" s="2" t="s">
        <v>99</v>
      </c>
      <c r="D1451" s="3">
        <v>45031.583333333336</v>
      </c>
      <c r="E1451" t="s">
        <v>72</v>
      </c>
      <c r="F1451" t="s">
        <v>39</v>
      </c>
      <c r="G1451" t="s">
        <v>461</v>
      </c>
      <c r="J1451" s="9"/>
      <c r="K1451">
        <f t="shared" si="390"/>
        <v>0</v>
      </c>
      <c r="L1451" t="str">
        <f t="shared" si="389"/>
        <v>Not Played</v>
      </c>
      <c r="M1451">
        <f t="shared" si="391"/>
        <v>0</v>
      </c>
      <c r="N1451">
        <f t="shared" si="392"/>
        <v>0</v>
      </c>
      <c r="O1451" s="12" t="b">
        <f t="shared" si="393"/>
        <v>0</v>
      </c>
      <c r="P1451" s="12" t="b">
        <f t="shared" si="394"/>
        <v>0</v>
      </c>
      <c r="Q1451" s="12" t="b">
        <f t="shared" si="395"/>
        <v>0</v>
      </c>
      <c r="R1451" s="12" t="b">
        <f t="shared" si="396"/>
        <v>0</v>
      </c>
      <c r="S1451" s="12" t="b">
        <f t="shared" si="397"/>
        <v>0</v>
      </c>
      <c r="T1451" s="12" t="b">
        <f t="shared" si="398"/>
        <v>0</v>
      </c>
    </row>
    <row r="1452" spans="1:20">
      <c r="A1452" s="23" t="s">
        <v>579</v>
      </c>
      <c r="B1452" t="s">
        <v>392</v>
      </c>
      <c r="C1452" s="2" t="s">
        <v>103</v>
      </c>
      <c r="D1452" s="3">
        <v>45038.583333333336</v>
      </c>
      <c r="E1452" t="s">
        <v>471</v>
      </c>
      <c r="F1452" t="s">
        <v>472</v>
      </c>
      <c r="G1452" t="s">
        <v>24</v>
      </c>
      <c r="J1452" s="9"/>
      <c r="K1452">
        <f t="shared" si="390"/>
        <v>0</v>
      </c>
      <c r="L1452" t="str">
        <f t="shared" si="389"/>
        <v>Not Played</v>
      </c>
      <c r="M1452">
        <f t="shared" si="391"/>
        <v>0</v>
      </c>
      <c r="N1452">
        <f t="shared" si="392"/>
        <v>0</v>
      </c>
      <c r="O1452" s="12" t="b">
        <f t="shared" si="393"/>
        <v>0</v>
      </c>
      <c r="P1452" s="12" t="b">
        <f t="shared" si="394"/>
        <v>0</v>
      </c>
      <c r="Q1452" s="12" t="b">
        <f t="shared" si="395"/>
        <v>0</v>
      </c>
      <c r="R1452" s="12" t="b">
        <f t="shared" si="396"/>
        <v>0</v>
      </c>
      <c r="S1452" s="12" t="b">
        <f t="shared" si="397"/>
        <v>0</v>
      </c>
      <c r="T1452" s="12" t="b">
        <f t="shared" si="398"/>
        <v>0</v>
      </c>
    </row>
    <row r="1453" spans="1:20">
      <c r="A1453" s="23" t="s">
        <v>579</v>
      </c>
      <c r="B1453" t="s">
        <v>397</v>
      </c>
      <c r="C1453" s="2" t="s">
        <v>103</v>
      </c>
      <c r="D1453" s="3">
        <v>45038.583333333336</v>
      </c>
      <c r="E1453" t="s">
        <v>55</v>
      </c>
      <c r="F1453" t="s">
        <v>10</v>
      </c>
      <c r="G1453" t="s">
        <v>15</v>
      </c>
      <c r="J1453" s="9"/>
      <c r="K1453">
        <f t="shared" si="390"/>
        <v>0</v>
      </c>
      <c r="L1453" t="str">
        <f t="shared" si="389"/>
        <v>Not Played</v>
      </c>
      <c r="M1453">
        <f t="shared" si="391"/>
        <v>0</v>
      </c>
      <c r="N1453">
        <f t="shared" si="392"/>
        <v>0</v>
      </c>
      <c r="O1453" s="12" t="b">
        <f t="shared" si="393"/>
        <v>0</v>
      </c>
      <c r="P1453" s="12" t="b">
        <f t="shared" si="394"/>
        <v>0</v>
      </c>
      <c r="Q1453" s="12" t="b">
        <f t="shared" si="395"/>
        <v>0</v>
      </c>
      <c r="R1453" s="12" t="b">
        <f t="shared" si="396"/>
        <v>0</v>
      </c>
      <c r="S1453" s="12" t="b">
        <f t="shared" si="397"/>
        <v>0</v>
      </c>
      <c r="T1453" s="12" t="b">
        <f t="shared" si="398"/>
        <v>0</v>
      </c>
    </row>
    <row r="1454" spans="1:20">
      <c r="A1454" s="23" t="s">
        <v>579</v>
      </c>
      <c r="B1454" t="s">
        <v>395</v>
      </c>
      <c r="C1454" s="2" t="s">
        <v>103</v>
      </c>
      <c r="D1454" s="3">
        <v>45038.583333333336</v>
      </c>
      <c r="E1454" t="s">
        <v>460</v>
      </c>
      <c r="F1454" t="s">
        <v>461</v>
      </c>
      <c r="G1454" t="s">
        <v>70</v>
      </c>
      <c r="J1454" s="9"/>
      <c r="K1454">
        <f t="shared" si="390"/>
        <v>0</v>
      </c>
      <c r="L1454" t="str">
        <f t="shared" si="389"/>
        <v>Not Played</v>
      </c>
      <c r="M1454">
        <f t="shared" si="391"/>
        <v>0</v>
      </c>
      <c r="N1454">
        <f t="shared" si="392"/>
        <v>0</v>
      </c>
      <c r="O1454" s="12" t="b">
        <f t="shared" si="393"/>
        <v>0</v>
      </c>
      <c r="P1454" s="12" t="b">
        <f t="shared" si="394"/>
        <v>0</v>
      </c>
      <c r="Q1454" s="12" t="b">
        <f t="shared" si="395"/>
        <v>0</v>
      </c>
      <c r="R1454" s="12" t="b">
        <f t="shared" si="396"/>
        <v>0</v>
      </c>
      <c r="S1454" s="12" t="b">
        <f t="shared" si="397"/>
        <v>0</v>
      </c>
      <c r="T1454" s="12" t="b">
        <f t="shared" si="398"/>
        <v>0</v>
      </c>
    </row>
    <row r="1455" spans="1:20">
      <c r="A1455" s="23" t="s">
        <v>579</v>
      </c>
      <c r="B1455" t="s">
        <v>389</v>
      </c>
      <c r="C1455" s="2" t="s">
        <v>103</v>
      </c>
      <c r="D1455" s="3">
        <v>45038.583333333336</v>
      </c>
      <c r="E1455" t="s">
        <v>41</v>
      </c>
      <c r="F1455" t="s">
        <v>42</v>
      </c>
      <c r="G1455" t="s">
        <v>73</v>
      </c>
      <c r="J1455" s="9"/>
      <c r="K1455">
        <f t="shared" si="390"/>
        <v>0</v>
      </c>
      <c r="L1455" t="str">
        <f t="shared" si="389"/>
        <v>Not Played</v>
      </c>
      <c r="M1455">
        <f t="shared" si="391"/>
        <v>0</v>
      </c>
      <c r="N1455">
        <f t="shared" si="392"/>
        <v>0</v>
      </c>
      <c r="O1455" s="12" t="b">
        <f t="shared" si="393"/>
        <v>0</v>
      </c>
      <c r="P1455" s="12" t="b">
        <f t="shared" si="394"/>
        <v>0</v>
      </c>
      <c r="Q1455" s="12" t="b">
        <f t="shared" si="395"/>
        <v>0</v>
      </c>
      <c r="R1455" s="12" t="b">
        <f t="shared" si="396"/>
        <v>0</v>
      </c>
      <c r="S1455" s="12" t="b">
        <f t="shared" si="397"/>
        <v>0</v>
      </c>
      <c r="T1455" s="12" t="b">
        <f t="shared" si="398"/>
        <v>0</v>
      </c>
    </row>
    <row r="1456" spans="1:20">
      <c r="A1456" s="23" t="s">
        <v>579</v>
      </c>
      <c r="B1456" t="s">
        <v>394</v>
      </c>
      <c r="C1456" s="2" t="s">
        <v>103</v>
      </c>
      <c r="D1456" s="3">
        <v>45038.583333333336</v>
      </c>
      <c r="E1456" t="s">
        <v>13</v>
      </c>
      <c r="F1456" t="s">
        <v>14</v>
      </c>
      <c r="G1456" t="s">
        <v>34</v>
      </c>
      <c r="J1456" s="9"/>
      <c r="K1456">
        <f t="shared" si="390"/>
        <v>0</v>
      </c>
      <c r="L1456" t="str">
        <f t="shared" si="389"/>
        <v>Not Played</v>
      </c>
      <c r="M1456">
        <f t="shared" si="391"/>
        <v>0</v>
      </c>
      <c r="N1456">
        <f t="shared" si="392"/>
        <v>0</v>
      </c>
      <c r="O1456" s="12" t="b">
        <f t="shared" si="393"/>
        <v>0</v>
      </c>
      <c r="P1456" s="12" t="b">
        <f t="shared" si="394"/>
        <v>0</v>
      </c>
      <c r="Q1456" s="12" t="b">
        <f t="shared" si="395"/>
        <v>0</v>
      </c>
      <c r="R1456" s="12" t="b">
        <f t="shared" si="396"/>
        <v>0</v>
      </c>
      <c r="S1456" s="12" t="b">
        <f t="shared" si="397"/>
        <v>0</v>
      </c>
      <c r="T1456" s="12" t="b">
        <f t="shared" si="398"/>
        <v>0</v>
      </c>
    </row>
    <row r="1457" spans="1:20">
      <c r="A1457" s="23" t="s">
        <v>579</v>
      </c>
      <c r="B1457" t="s">
        <v>398</v>
      </c>
      <c r="C1457" s="2" t="s">
        <v>103</v>
      </c>
      <c r="D1457" s="3">
        <v>45038.583333333336</v>
      </c>
      <c r="E1457" t="s">
        <v>8</v>
      </c>
      <c r="F1457" t="s">
        <v>9</v>
      </c>
      <c r="G1457" t="s">
        <v>20</v>
      </c>
      <c r="J1457" s="9"/>
      <c r="K1457">
        <f t="shared" si="390"/>
        <v>0</v>
      </c>
      <c r="L1457" t="str">
        <f t="shared" si="389"/>
        <v>Not Played</v>
      </c>
      <c r="M1457">
        <f t="shared" si="391"/>
        <v>0</v>
      </c>
      <c r="N1457">
        <f t="shared" si="392"/>
        <v>0</v>
      </c>
      <c r="O1457" s="12" t="b">
        <f t="shared" si="393"/>
        <v>0</v>
      </c>
      <c r="P1457" s="12" t="b">
        <f t="shared" si="394"/>
        <v>0</v>
      </c>
      <c r="Q1457" s="12" t="b">
        <f t="shared" si="395"/>
        <v>0</v>
      </c>
      <c r="R1457" s="12" t="b">
        <f t="shared" si="396"/>
        <v>0</v>
      </c>
      <c r="S1457" s="12" t="b">
        <f t="shared" si="397"/>
        <v>0</v>
      </c>
      <c r="T1457" s="12" t="b">
        <f t="shared" si="398"/>
        <v>0</v>
      </c>
    </row>
    <row r="1458" spans="1:20">
      <c r="A1458" s="23" t="s">
        <v>579</v>
      </c>
      <c r="B1458" t="s">
        <v>393</v>
      </c>
      <c r="C1458" s="2" t="s">
        <v>103</v>
      </c>
      <c r="D1458" s="3">
        <v>45038.583333333336</v>
      </c>
      <c r="E1458" t="s">
        <v>65</v>
      </c>
      <c r="F1458" t="s">
        <v>30</v>
      </c>
      <c r="G1458" t="s">
        <v>39</v>
      </c>
      <c r="J1458" s="9"/>
      <c r="K1458">
        <f t="shared" si="390"/>
        <v>0</v>
      </c>
      <c r="L1458" t="str">
        <f t="shared" si="389"/>
        <v>Not Played</v>
      </c>
      <c r="M1458">
        <f t="shared" si="391"/>
        <v>0</v>
      </c>
      <c r="N1458">
        <f t="shared" si="392"/>
        <v>0</v>
      </c>
      <c r="O1458" s="12" t="b">
        <f t="shared" si="393"/>
        <v>0</v>
      </c>
      <c r="P1458" s="12" t="b">
        <f t="shared" si="394"/>
        <v>0</v>
      </c>
      <c r="Q1458" s="12" t="b">
        <f t="shared" si="395"/>
        <v>0</v>
      </c>
      <c r="R1458" s="12" t="b">
        <f t="shared" si="396"/>
        <v>0</v>
      </c>
      <c r="S1458" s="12" t="b">
        <f t="shared" si="397"/>
        <v>0</v>
      </c>
      <c r="T1458" s="12" t="b">
        <f t="shared" si="398"/>
        <v>0</v>
      </c>
    </row>
    <row r="1459" spans="1:20">
      <c r="A1459" s="23" t="s">
        <v>579</v>
      </c>
      <c r="B1459" t="s">
        <v>390</v>
      </c>
      <c r="C1459" s="2" t="s">
        <v>103</v>
      </c>
      <c r="D1459" s="3">
        <v>45038.583333333336</v>
      </c>
      <c r="E1459" t="s">
        <v>18</v>
      </c>
      <c r="F1459" t="s">
        <v>19</v>
      </c>
      <c r="G1459" t="s">
        <v>473</v>
      </c>
      <c r="J1459" s="9"/>
      <c r="K1459">
        <f t="shared" si="390"/>
        <v>0</v>
      </c>
      <c r="L1459" t="str">
        <f t="shared" si="389"/>
        <v>Not Played</v>
      </c>
      <c r="M1459">
        <f t="shared" si="391"/>
        <v>0</v>
      </c>
      <c r="N1459">
        <f t="shared" si="392"/>
        <v>0</v>
      </c>
      <c r="O1459" s="12" t="b">
        <f t="shared" si="393"/>
        <v>0</v>
      </c>
      <c r="P1459" s="12" t="b">
        <f t="shared" si="394"/>
        <v>0</v>
      </c>
      <c r="Q1459" s="12" t="b">
        <f t="shared" si="395"/>
        <v>0</v>
      </c>
      <c r="R1459" s="12" t="b">
        <f t="shared" si="396"/>
        <v>0</v>
      </c>
      <c r="S1459" s="12" t="b">
        <f t="shared" si="397"/>
        <v>0</v>
      </c>
      <c r="T1459" s="12" t="b">
        <f t="shared" si="398"/>
        <v>0</v>
      </c>
    </row>
    <row r="1460" spans="1:20">
      <c r="A1460" s="23" t="s">
        <v>579</v>
      </c>
      <c r="B1460" t="s">
        <v>428</v>
      </c>
      <c r="C1460" s="2" t="s">
        <v>103</v>
      </c>
      <c r="D1460" s="3">
        <v>45038.583333333336</v>
      </c>
      <c r="E1460" t="s">
        <v>52</v>
      </c>
      <c r="F1460" t="s">
        <v>53</v>
      </c>
      <c r="G1460" t="s">
        <v>43</v>
      </c>
      <c r="J1460" s="9"/>
      <c r="K1460">
        <f t="shared" si="390"/>
        <v>0</v>
      </c>
      <c r="L1460" t="str">
        <f t="shared" si="389"/>
        <v>Not Played</v>
      </c>
      <c r="M1460">
        <f t="shared" si="391"/>
        <v>0</v>
      </c>
      <c r="N1460">
        <f t="shared" si="392"/>
        <v>0</v>
      </c>
      <c r="O1460" s="12" t="b">
        <f t="shared" si="393"/>
        <v>0</v>
      </c>
      <c r="P1460" s="12" t="b">
        <f t="shared" si="394"/>
        <v>0</v>
      </c>
      <c r="Q1460" s="12" t="b">
        <f t="shared" si="395"/>
        <v>0</v>
      </c>
      <c r="R1460" s="12" t="b">
        <f t="shared" si="396"/>
        <v>0</v>
      </c>
      <c r="S1460" s="12" t="b">
        <f t="shared" si="397"/>
        <v>0</v>
      </c>
      <c r="T1460" s="12" t="b">
        <f t="shared" si="398"/>
        <v>0</v>
      </c>
    </row>
    <row r="1461" spans="1:20">
      <c r="A1461" s="23" t="s">
        <v>579</v>
      </c>
      <c r="B1461" t="s">
        <v>391</v>
      </c>
      <c r="C1461" s="2" t="s">
        <v>103</v>
      </c>
      <c r="D1461" s="3">
        <v>45038.583333333336</v>
      </c>
      <c r="E1461" t="s">
        <v>61</v>
      </c>
      <c r="F1461" t="s">
        <v>25</v>
      </c>
      <c r="G1461" t="s">
        <v>33</v>
      </c>
      <c r="J1461" s="9"/>
      <c r="K1461">
        <f t="shared" si="390"/>
        <v>0</v>
      </c>
      <c r="L1461" t="str">
        <f t="shared" si="389"/>
        <v>Not Played</v>
      </c>
      <c r="M1461">
        <f t="shared" si="391"/>
        <v>0</v>
      </c>
      <c r="N1461">
        <f t="shared" si="392"/>
        <v>0</v>
      </c>
      <c r="O1461" s="12" t="b">
        <f t="shared" si="393"/>
        <v>0</v>
      </c>
      <c r="P1461" s="12" t="b">
        <f t="shared" si="394"/>
        <v>0</v>
      </c>
      <c r="Q1461" s="12" t="b">
        <f t="shared" si="395"/>
        <v>0</v>
      </c>
      <c r="R1461" s="12" t="b">
        <f t="shared" si="396"/>
        <v>0</v>
      </c>
      <c r="S1461" s="12" t="b">
        <f t="shared" si="397"/>
        <v>0</v>
      </c>
      <c r="T1461" s="12" t="b">
        <f t="shared" si="398"/>
        <v>0</v>
      </c>
    </row>
    <row r="1462" spans="1:20">
      <c r="A1462" s="23" t="s">
        <v>579</v>
      </c>
      <c r="B1462" t="s">
        <v>399</v>
      </c>
      <c r="C1462" s="2" t="s">
        <v>92</v>
      </c>
      <c r="D1462" s="3">
        <v>45041.78125</v>
      </c>
      <c r="E1462" t="s">
        <v>47</v>
      </c>
      <c r="F1462" t="s">
        <v>34</v>
      </c>
      <c r="G1462" t="s">
        <v>25</v>
      </c>
      <c r="J1462" s="9"/>
      <c r="K1462">
        <f t="shared" si="390"/>
        <v>0</v>
      </c>
      <c r="L1462" t="str">
        <f t="shared" si="389"/>
        <v>Not Played</v>
      </c>
      <c r="M1462">
        <f t="shared" si="391"/>
        <v>0</v>
      </c>
      <c r="N1462">
        <f t="shared" si="392"/>
        <v>0</v>
      </c>
      <c r="O1462" s="12" t="b">
        <f t="shared" si="393"/>
        <v>0</v>
      </c>
      <c r="P1462" s="12" t="b">
        <f t="shared" si="394"/>
        <v>0</v>
      </c>
      <c r="Q1462" s="12" t="b">
        <f t="shared" si="395"/>
        <v>0</v>
      </c>
      <c r="R1462" s="12" t="b">
        <f t="shared" si="396"/>
        <v>0</v>
      </c>
      <c r="S1462" s="12" t="b">
        <f t="shared" si="397"/>
        <v>0</v>
      </c>
      <c r="T1462" s="12" t="b">
        <f t="shared" si="398"/>
        <v>0</v>
      </c>
    </row>
    <row r="1463" spans="1:20">
      <c r="A1463" s="23" t="s">
        <v>579</v>
      </c>
      <c r="B1463" t="s">
        <v>405</v>
      </c>
      <c r="C1463" s="2" t="s">
        <v>92</v>
      </c>
      <c r="D1463" s="3">
        <v>45041.78125</v>
      </c>
      <c r="E1463" t="s">
        <v>50</v>
      </c>
      <c r="F1463" t="s">
        <v>20</v>
      </c>
      <c r="G1463" t="s">
        <v>30</v>
      </c>
      <c r="J1463" s="9"/>
      <c r="K1463">
        <f t="shared" si="390"/>
        <v>0</v>
      </c>
      <c r="L1463" t="str">
        <f t="shared" si="389"/>
        <v>Not Played</v>
      </c>
      <c r="M1463">
        <f t="shared" si="391"/>
        <v>0</v>
      </c>
      <c r="N1463">
        <f t="shared" si="392"/>
        <v>0</v>
      </c>
      <c r="O1463" s="12" t="b">
        <f t="shared" si="393"/>
        <v>0</v>
      </c>
      <c r="P1463" s="12" t="b">
        <f t="shared" si="394"/>
        <v>0</v>
      </c>
      <c r="Q1463" s="12" t="b">
        <f t="shared" si="395"/>
        <v>0</v>
      </c>
      <c r="R1463" s="12" t="b">
        <f t="shared" si="396"/>
        <v>0</v>
      </c>
      <c r="S1463" s="12" t="b">
        <f t="shared" si="397"/>
        <v>0</v>
      </c>
      <c r="T1463" s="12" t="b">
        <f t="shared" si="398"/>
        <v>0</v>
      </c>
    </row>
    <row r="1464" spans="1:20">
      <c r="A1464" s="23" t="s">
        <v>579</v>
      </c>
      <c r="B1464" t="s">
        <v>342</v>
      </c>
      <c r="C1464" s="2" t="s">
        <v>92</v>
      </c>
      <c r="D1464" s="3">
        <v>45041.78125</v>
      </c>
      <c r="E1464" t="s">
        <v>474</v>
      </c>
      <c r="F1464" t="s">
        <v>473</v>
      </c>
      <c r="G1464" t="s">
        <v>42</v>
      </c>
      <c r="J1464" s="9"/>
      <c r="K1464">
        <f t="shared" si="390"/>
        <v>0</v>
      </c>
      <c r="L1464" t="str">
        <f t="shared" si="389"/>
        <v>Not Played</v>
      </c>
      <c r="M1464">
        <f t="shared" si="391"/>
        <v>0</v>
      </c>
      <c r="N1464">
        <f t="shared" si="392"/>
        <v>0</v>
      </c>
      <c r="O1464" s="12" t="b">
        <f t="shared" si="393"/>
        <v>0</v>
      </c>
      <c r="P1464" s="12" t="b">
        <f t="shared" si="394"/>
        <v>0</v>
      </c>
      <c r="Q1464" s="12" t="b">
        <f t="shared" si="395"/>
        <v>0</v>
      </c>
      <c r="R1464" s="12" t="b">
        <f t="shared" si="396"/>
        <v>0</v>
      </c>
      <c r="S1464" s="12" t="b">
        <f t="shared" si="397"/>
        <v>0</v>
      </c>
      <c r="T1464" s="12" t="b">
        <f t="shared" si="398"/>
        <v>0</v>
      </c>
    </row>
    <row r="1465" spans="1:20">
      <c r="A1465" s="23" t="s">
        <v>579</v>
      </c>
      <c r="B1465" t="s">
        <v>404</v>
      </c>
      <c r="C1465" s="2" t="s">
        <v>92</v>
      </c>
      <c r="D1465" s="3">
        <v>45041.78125</v>
      </c>
      <c r="E1465" t="s">
        <v>32</v>
      </c>
      <c r="F1465" t="s">
        <v>33</v>
      </c>
      <c r="G1465" t="s">
        <v>53</v>
      </c>
      <c r="J1465" s="9"/>
      <c r="K1465">
        <f t="shared" si="390"/>
        <v>0</v>
      </c>
      <c r="L1465" t="str">
        <f t="shared" si="389"/>
        <v>Not Played</v>
      </c>
      <c r="M1465">
        <f t="shared" si="391"/>
        <v>0</v>
      </c>
      <c r="N1465">
        <f t="shared" si="392"/>
        <v>0</v>
      </c>
      <c r="O1465" s="12" t="b">
        <f t="shared" si="393"/>
        <v>0</v>
      </c>
      <c r="P1465" s="12" t="b">
        <f t="shared" si="394"/>
        <v>0</v>
      </c>
      <c r="Q1465" s="12" t="b">
        <f t="shared" si="395"/>
        <v>0</v>
      </c>
      <c r="R1465" s="12" t="b">
        <f t="shared" si="396"/>
        <v>0</v>
      </c>
      <c r="S1465" s="12" t="b">
        <f t="shared" si="397"/>
        <v>0</v>
      </c>
      <c r="T1465" s="12" t="b">
        <f t="shared" si="398"/>
        <v>0</v>
      </c>
    </row>
    <row r="1466" spans="1:20">
      <c r="A1466" s="23" t="s">
        <v>579</v>
      </c>
      <c r="B1466" t="s">
        <v>406</v>
      </c>
      <c r="C1466" s="2" t="s">
        <v>92</v>
      </c>
      <c r="D1466" s="3">
        <v>45041.78125</v>
      </c>
      <c r="E1466" t="s">
        <v>23</v>
      </c>
      <c r="F1466" t="s">
        <v>24</v>
      </c>
      <c r="G1466" t="s">
        <v>19</v>
      </c>
      <c r="J1466" s="9"/>
      <c r="K1466">
        <f t="shared" si="390"/>
        <v>0</v>
      </c>
      <c r="L1466" t="str">
        <f t="shared" si="389"/>
        <v>Not Played</v>
      </c>
      <c r="M1466">
        <f t="shared" si="391"/>
        <v>0</v>
      </c>
      <c r="N1466">
        <f t="shared" si="392"/>
        <v>0</v>
      </c>
      <c r="O1466" s="12" t="b">
        <f t="shared" si="393"/>
        <v>0</v>
      </c>
      <c r="P1466" s="12" t="b">
        <f t="shared" si="394"/>
        <v>0</v>
      </c>
      <c r="Q1466" s="12" t="b">
        <f t="shared" si="395"/>
        <v>0</v>
      </c>
      <c r="R1466" s="12" t="b">
        <f t="shared" si="396"/>
        <v>0</v>
      </c>
      <c r="S1466" s="12" t="b">
        <f t="shared" si="397"/>
        <v>0</v>
      </c>
      <c r="T1466" s="12" t="b">
        <f t="shared" si="398"/>
        <v>0</v>
      </c>
    </row>
    <row r="1467" spans="1:20">
      <c r="A1467" s="23" t="s">
        <v>579</v>
      </c>
      <c r="B1467" t="s">
        <v>400</v>
      </c>
      <c r="C1467" s="2" t="s">
        <v>92</v>
      </c>
      <c r="D1467" s="3">
        <v>45041.78125</v>
      </c>
      <c r="E1467" t="s">
        <v>72</v>
      </c>
      <c r="F1467" t="s">
        <v>39</v>
      </c>
      <c r="G1467" t="s">
        <v>14</v>
      </c>
      <c r="J1467" s="9"/>
      <c r="K1467">
        <f t="shared" si="390"/>
        <v>0</v>
      </c>
      <c r="L1467" t="str">
        <f t="shared" si="389"/>
        <v>Not Played</v>
      </c>
      <c r="M1467">
        <f t="shared" si="391"/>
        <v>0</v>
      </c>
      <c r="N1467">
        <f t="shared" si="392"/>
        <v>0</v>
      </c>
      <c r="O1467" s="12" t="b">
        <f t="shared" si="393"/>
        <v>0</v>
      </c>
      <c r="P1467" s="12" t="b">
        <f t="shared" si="394"/>
        <v>0</v>
      </c>
      <c r="Q1467" s="12" t="b">
        <f t="shared" si="395"/>
        <v>0</v>
      </c>
      <c r="R1467" s="12" t="b">
        <f t="shared" si="396"/>
        <v>0</v>
      </c>
      <c r="S1467" s="12" t="b">
        <f t="shared" si="397"/>
        <v>0</v>
      </c>
      <c r="T1467" s="12" t="b">
        <f t="shared" si="398"/>
        <v>0</v>
      </c>
    </row>
    <row r="1468" spans="1:20">
      <c r="A1468" s="23" t="s">
        <v>579</v>
      </c>
      <c r="B1468" t="s">
        <v>354</v>
      </c>
      <c r="C1468" s="2" t="s">
        <v>92</v>
      </c>
      <c r="D1468" s="3">
        <v>45041.791666666664</v>
      </c>
      <c r="E1468" t="s">
        <v>69</v>
      </c>
      <c r="F1468" t="s">
        <v>70</v>
      </c>
      <c r="G1468" t="s">
        <v>9</v>
      </c>
      <c r="J1468" s="9"/>
      <c r="K1468">
        <f t="shared" si="390"/>
        <v>0</v>
      </c>
      <c r="L1468" t="str">
        <f t="shared" si="389"/>
        <v>Not Played</v>
      </c>
      <c r="M1468">
        <f t="shared" si="391"/>
        <v>0</v>
      </c>
      <c r="N1468">
        <f t="shared" si="392"/>
        <v>0</v>
      </c>
      <c r="O1468" s="12" t="b">
        <f t="shared" si="393"/>
        <v>0</v>
      </c>
      <c r="P1468" s="12" t="b">
        <f t="shared" si="394"/>
        <v>0</v>
      </c>
      <c r="Q1468" s="12" t="b">
        <f t="shared" si="395"/>
        <v>0</v>
      </c>
      <c r="R1468" s="12" t="b">
        <f t="shared" si="396"/>
        <v>0</v>
      </c>
      <c r="S1468" s="12" t="b">
        <f t="shared" si="397"/>
        <v>0</v>
      </c>
      <c r="T1468" s="12" t="b">
        <f t="shared" si="398"/>
        <v>0</v>
      </c>
    </row>
    <row r="1469" spans="1:20">
      <c r="A1469" s="23" t="s">
        <v>579</v>
      </c>
      <c r="B1469" t="s">
        <v>402</v>
      </c>
      <c r="C1469" s="2" t="s">
        <v>92</v>
      </c>
      <c r="D1469" s="3">
        <v>45042.78125</v>
      </c>
      <c r="E1469" t="s">
        <v>63</v>
      </c>
      <c r="F1469" t="s">
        <v>43</v>
      </c>
      <c r="G1469" t="s">
        <v>461</v>
      </c>
      <c r="J1469" s="9"/>
      <c r="K1469">
        <f t="shared" si="390"/>
        <v>0</v>
      </c>
      <c r="L1469" t="str">
        <f t="shared" si="389"/>
        <v>Not Played</v>
      </c>
      <c r="M1469">
        <f t="shared" si="391"/>
        <v>0</v>
      </c>
      <c r="N1469">
        <f t="shared" si="392"/>
        <v>0</v>
      </c>
      <c r="O1469" s="12" t="b">
        <f t="shared" si="393"/>
        <v>0</v>
      </c>
      <c r="P1469" s="12" t="b">
        <f t="shared" si="394"/>
        <v>0</v>
      </c>
      <c r="Q1469" s="12" t="b">
        <f t="shared" si="395"/>
        <v>0</v>
      </c>
      <c r="R1469" s="12" t="b">
        <f t="shared" si="396"/>
        <v>0</v>
      </c>
      <c r="S1469" s="12" t="b">
        <f t="shared" si="397"/>
        <v>0</v>
      </c>
      <c r="T1469" s="12" t="b">
        <f t="shared" si="398"/>
        <v>0</v>
      </c>
    </row>
    <row r="1470" spans="1:20">
      <c r="A1470" s="23" t="s">
        <v>579</v>
      </c>
      <c r="B1470" t="s">
        <v>401</v>
      </c>
      <c r="C1470" s="2" t="s">
        <v>92</v>
      </c>
      <c r="D1470" s="3">
        <v>45042.78125</v>
      </c>
      <c r="E1470" t="s">
        <v>58</v>
      </c>
      <c r="F1470" t="s">
        <v>15</v>
      </c>
      <c r="G1470" t="s">
        <v>472</v>
      </c>
      <c r="J1470" s="9"/>
      <c r="K1470">
        <f t="shared" si="390"/>
        <v>0</v>
      </c>
      <c r="L1470" t="str">
        <f t="shared" si="389"/>
        <v>Not Played</v>
      </c>
      <c r="M1470">
        <f t="shared" si="391"/>
        <v>0</v>
      </c>
      <c r="N1470">
        <f t="shared" si="392"/>
        <v>0</v>
      </c>
      <c r="O1470" s="12" t="b">
        <f t="shared" si="393"/>
        <v>0</v>
      </c>
      <c r="P1470" s="12" t="b">
        <f t="shared" si="394"/>
        <v>0</v>
      </c>
      <c r="Q1470" s="12" t="b">
        <f t="shared" si="395"/>
        <v>0</v>
      </c>
      <c r="R1470" s="12" t="b">
        <f t="shared" si="396"/>
        <v>0</v>
      </c>
      <c r="S1470" s="12" t="b">
        <f t="shared" si="397"/>
        <v>0</v>
      </c>
      <c r="T1470" s="12" t="b">
        <f t="shared" si="398"/>
        <v>0</v>
      </c>
    </row>
    <row r="1471" spans="1:20">
      <c r="A1471" s="23" t="s">
        <v>579</v>
      </c>
      <c r="B1471" t="s">
        <v>403</v>
      </c>
      <c r="C1471" s="2" t="s">
        <v>92</v>
      </c>
      <c r="D1471" s="3">
        <v>45042.791666666664</v>
      </c>
      <c r="E1471" t="s">
        <v>86</v>
      </c>
      <c r="F1471" t="s">
        <v>73</v>
      </c>
      <c r="G1471" t="s">
        <v>10</v>
      </c>
      <c r="J1471" s="9"/>
      <c r="K1471">
        <f t="shared" si="390"/>
        <v>0</v>
      </c>
      <c r="L1471" t="str">
        <f t="shared" si="389"/>
        <v>Not Played</v>
      </c>
      <c r="M1471">
        <f t="shared" si="391"/>
        <v>0</v>
      </c>
      <c r="N1471">
        <f t="shared" si="392"/>
        <v>0</v>
      </c>
      <c r="O1471" s="12" t="b">
        <f t="shared" si="393"/>
        <v>0</v>
      </c>
      <c r="P1471" s="12" t="b">
        <f t="shared" si="394"/>
        <v>0</v>
      </c>
      <c r="Q1471" s="12" t="b">
        <f t="shared" si="395"/>
        <v>0</v>
      </c>
      <c r="R1471" s="12" t="b">
        <f t="shared" si="396"/>
        <v>0</v>
      </c>
      <c r="S1471" s="12" t="b">
        <f t="shared" si="397"/>
        <v>0</v>
      </c>
      <c r="T1471" s="12" t="b">
        <f t="shared" si="398"/>
        <v>0</v>
      </c>
    </row>
    <row r="1472" spans="1:20">
      <c r="A1472" s="23" t="s">
        <v>579</v>
      </c>
      <c r="B1472" t="s">
        <v>409</v>
      </c>
      <c r="C1472" s="2" t="s">
        <v>93</v>
      </c>
      <c r="D1472" s="3">
        <v>45045.583333333336</v>
      </c>
      <c r="E1472" t="s">
        <v>471</v>
      </c>
      <c r="F1472" t="s">
        <v>472</v>
      </c>
      <c r="G1472" t="s">
        <v>20</v>
      </c>
      <c r="J1472" s="9"/>
      <c r="K1472">
        <f t="shared" si="390"/>
        <v>0</v>
      </c>
      <c r="L1472" t="str">
        <f t="shared" si="389"/>
        <v>Not Played</v>
      </c>
      <c r="M1472">
        <f t="shared" si="391"/>
        <v>0</v>
      </c>
      <c r="N1472">
        <f t="shared" si="392"/>
        <v>0</v>
      </c>
      <c r="O1472" s="12" t="b">
        <f t="shared" si="393"/>
        <v>0</v>
      </c>
      <c r="P1472" s="12" t="b">
        <f t="shared" si="394"/>
        <v>0</v>
      </c>
      <c r="Q1472" s="12" t="b">
        <f t="shared" si="395"/>
        <v>0</v>
      </c>
      <c r="R1472" s="12" t="b">
        <f t="shared" si="396"/>
        <v>0</v>
      </c>
      <c r="S1472" s="12" t="b">
        <f t="shared" si="397"/>
        <v>0</v>
      </c>
      <c r="T1472" s="12" t="b">
        <f t="shared" si="398"/>
        <v>0</v>
      </c>
    </row>
    <row r="1473" spans="1:20">
      <c r="A1473" s="23" t="s">
        <v>579</v>
      </c>
      <c r="B1473" t="s">
        <v>415</v>
      </c>
      <c r="C1473" s="2" t="s">
        <v>93</v>
      </c>
      <c r="D1473" s="3">
        <v>45045.583333333336</v>
      </c>
      <c r="E1473" t="s">
        <v>55</v>
      </c>
      <c r="F1473" t="s">
        <v>10</v>
      </c>
      <c r="G1473" t="s">
        <v>43</v>
      </c>
      <c r="J1473" s="9"/>
      <c r="K1473">
        <f t="shared" si="390"/>
        <v>0</v>
      </c>
      <c r="L1473" t="str">
        <f t="shared" si="389"/>
        <v>Not Played</v>
      </c>
      <c r="M1473">
        <f t="shared" si="391"/>
        <v>0</v>
      </c>
      <c r="N1473">
        <f t="shared" si="392"/>
        <v>0</v>
      </c>
      <c r="O1473" s="12" t="b">
        <f t="shared" si="393"/>
        <v>0</v>
      </c>
      <c r="P1473" s="12" t="b">
        <f t="shared" si="394"/>
        <v>0</v>
      </c>
      <c r="Q1473" s="12" t="b">
        <f t="shared" si="395"/>
        <v>0</v>
      </c>
      <c r="R1473" s="12" t="b">
        <f t="shared" si="396"/>
        <v>0</v>
      </c>
      <c r="S1473" s="12" t="b">
        <f t="shared" si="397"/>
        <v>0</v>
      </c>
      <c r="T1473" s="12" t="b">
        <f t="shared" si="398"/>
        <v>0</v>
      </c>
    </row>
    <row r="1474" spans="1:20">
      <c r="A1474" s="23" t="s">
        <v>579</v>
      </c>
      <c r="B1474" t="s">
        <v>410</v>
      </c>
      <c r="C1474" s="2" t="s">
        <v>93</v>
      </c>
      <c r="D1474" s="3">
        <v>45045.583333333336</v>
      </c>
      <c r="E1474" t="s">
        <v>460</v>
      </c>
      <c r="F1474" t="s">
        <v>461</v>
      </c>
      <c r="G1474" t="s">
        <v>473</v>
      </c>
      <c r="J1474" s="9"/>
      <c r="K1474">
        <f t="shared" si="390"/>
        <v>0</v>
      </c>
      <c r="L1474" t="str">
        <f t="shared" ref="L1474:L1521" si="399">IF(ISBLANK(H1474),"Not Played",IF(I1474&gt;J1474,"Home Win",IF(I1474&lt;J1474,"Away Win",IF(I1474=J1474,"Draw"))))</f>
        <v>Not Played</v>
      </c>
      <c r="M1474">
        <f t="shared" si="391"/>
        <v>0</v>
      </c>
      <c r="N1474">
        <f t="shared" si="392"/>
        <v>0</v>
      </c>
      <c r="O1474" s="12" t="b">
        <f t="shared" si="393"/>
        <v>0</v>
      </c>
      <c r="P1474" s="12" t="b">
        <f t="shared" si="394"/>
        <v>0</v>
      </c>
      <c r="Q1474" s="12" t="b">
        <f t="shared" si="395"/>
        <v>0</v>
      </c>
      <c r="R1474" s="12" t="b">
        <f t="shared" si="396"/>
        <v>0</v>
      </c>
      <c r="S1474" s="12" t="b">
        <f t="shared" si="397"/>
        <v>0</v>
      </c>
      <c r="T1474" s="12" t="b">
        <f t="shared" si="398"/>
        <v>0</v>
      </c>
    </row>
    <row r="1475" spans="1:20">
      <c r="A1475" s="23" t="s">
        <v>579</v>
      </c>
      <c r="B1475" t="s">
        <v>408</v>
      </c>
      <c r="C1475" s="2" t="s">
        <v>93</v>
      </c>
      <c r="D1475" s="3">
        <v>45045.583333333336</v>
      </c>
      <c r="E1475" t="s">
        <v>41</v>
      </c>
      <c r="F1475" t="s">
        <v>42</v>
      </c>
      <c r="G1475" t="s">
        <v>39</v>
      </c>
      <c r="J1475" s="9"/>
      <c r="K1475">
        <f t="shared" ref="K1475:K1521" si="400">SUM(I1475:J1475)</f>
        <v>0</v>
      </c>
      <c r="L1475" t="str">
        <f t="shared" si="399"/>
        <v>Not Played</v>
      </c>
      <c r="M1475">
        <f t="shared" ref="M1475:M1521" si="401">COUNTIF(L1475,"Home Win")</f>
        <v>0</v>
      </c>
      <c r="N1475">
        <f t="shared" ref="N1475:N1521" si="402">COUNTIF(L1475,"Away Win")</f>
        <v>0</v>
      </c>
      <c r="O1475" s="12" t="b">
        <f t="shared" ref="O1475:O1521" si="403">IF(L1475="Home Win",INDEX(F1475:F3473,1) &amp; " Win")</f>
        <v>0</v>
      </c>
      <c r="P1475" s="12" t="b">
        <f t="shared" ref="P1475:P1521" si="404">IF(L1475="Away Win",INDEX(F1475:F3473,1) &amp; " Lose")</f>
        <v>0</v>
      </c>
      <c r="Q1475" s="12" t="b">
        <f t="shared" ref="Q1475:Q1521" si="405">IF(L1475="Draw",INDEX(F1475:F3473,1) &amp; " Draw")</f>
        <v>0</v>
      </c>
      <c r="R1475" s="12" t="b">
        <f t="shared" ref="R1475:R1521" si="406">IF(L1475="Draw",INDEX(G1475:G3473,1)&amp;" Draw")</f>
        <v>0</v>
      </c>
      <c r="S1475" s="12" t="b">
        <f t="shared" ref="S1475:S1521" si="407">IF(L1475="Away Win",INDEX(G1475:G3473,1) &amp; " Win")</f>
        <v>0</v>
      </c>
      <c r="T1475" s="12" t="b">
        <f t="shared" ref="T1475:T1521" si="408">IF(L1475="Home Win",INDEX(G1475:G3473,1)&amp;" Lose")</f>
        <v>0</v>
      </c>
    </row>
    <row r="1476" spans="1:20">
      <c r="A1476" s="23" t="s">
        <v>579</v>
      </c>
      <c r="B1476" t="s">
        <v>411</v>
      </c>
      <c r="C1476" s="2" t="s">
        <v>93</v>
      </c>
      <c r="D1476" s="3">
        <v>45045.583333333336</v>
      </c>
      <c r="E1476" t="s">
        <v>13</v>
      </c>
      <c r="F1476" t="s">
        <v>14</v>
      </c>
      <c r="G1476" t="s">
        <v>24</v>
      </c>
      <c r="J1476" s="9"/>
      <c r="K1476">
        <f t="shared" si="400"/>
        <v>0</v>
      </c>
      <c r="L1476" t="str">
        <f t="shared" si="399"/>
        <v>Not Played</v>
      </c>
      <c r="M1476">
        <f t="shared" si="401"/>
        <v>0</v>
      </c>
      <c r="N1476">
        <f t="shared" si="402"/>
        <v>0</v>
      </c>
      <c r="O1476" s="12" t="b">
        <f t="shared" si="403"/>
        <v>0</v>
      </c>
      <c r="P1476" s="12" t="b">
        <f t="shared" si="404"/>
        <v>0</v>
      </c>
      <c r="Q1476" s="12" t="b">
        <f t="shared" si="405"/>
        <v>0</v>
      </c>
      <c r="R1476" s="12" t="b">
        <f t="shared" si="406"/>
        <v>0</v>
      </c>
      <c r="S1476" s="12" t="b">
        <f t="shared" si="407"/>
        <v>0</v>
      </c>
      <c r="T1476" s="12" t="b">
        <f t="shared" si="408"/>
        <v>0</v>
      </c>
    </row>
    <row r="1477" spans="1:20">
      <c r="A1477" s="23" t="s">
        <v>579</v>
      </c>
      <c r="B1477" t="s">
        <v>431</v>
      </c>
      <c r="C1477" s="2" t="s">
        <v>93</v>
      </c>
      <c r="D1477" s="3">
        <v>45045.583333333336</v>
      </c>
      <c r="E1477" t="s">
        <v>8</v>
      </c>
      <c r="F1477" t="s">
        <v>9</v>
      </c>
      <c r="G1477" t="s">
        <v>73</v>
      </c>
      <c r="J1477" s="9"/>
      <c r="K1477">
        <f t="shared" si="400"/>
        <v>0</v>
      </c>
      <c r="L1477" t="str">
        <f t="shared" si="399"/>
        <v>Not Played</v>
      </c>
      <c r="M1477">
        <f t="shared" si="401"/>
        <v>0</v>
      </c>
      <c r="N1477">
        <f t="shared" si="402"/>
        <v>0</v>
      </c>
      <c r="O1477" s="12" t="b">
        <f t="shared" si="403"/>
        <v>0</v>
      </c>
      <c r="P1477" s="12" t="b">
        <f t="shared" si="404"/>
        <v>0</v>
      </c>
      <c r="Q1477" s="12" t="b">
        <f t="shared" si="405"/>
        <v>0</v>
      </c>
      <c r="R1477" s="12" t="b">
        <f t="shared" si="406"/>
        <v>0</v>
      </c>
      <c r="S1477" s="12" t="b">
        <f t="shared" si="407"/>
        <v>0</v>
      </c>
      <c r="T1477" s="12" t="b">
        <f t="shared" si="408"/>
        <v>0</v>
      </c>
    </row>
    <row r="1478" spans="1:20">
      <c r="A1478" s="23" t="s">
        <v>579</v>
      </c>
      <c r="B1478" t="s">
        <v>412</v>
      </c>
      <c r="C1478" s="2" t="s">
        <v>93</v>
      </c>
      <c r="D1478" s="3">
        <v>45045.583333333336</v>
      </c>
      <c r="E1478" t="s">
        <v>65</v>
      </c>
      <c r="F1478" t="s">
        <v>30</v>
      </c>
      <c r="G1478" t="s">
        <v>34</v>
      </c>
      <c r="J1478" s="9"/>
      <c r="K1478">
        <f t="shared" si="400"/>
        <v>0</v>
      </c>
      <c r="L1478" t="str">
        <f t="shared" si="399"/>
        <v>Not Played</v>
      </c>
      <c r="M1478">
        <f t="shared" si="401"/>
        <v>0</v>
      </c>
      <c r="N1478">
        <f t="shared" si="402"/>
        <v>0</v>
      </c>
      <c r="O1478" s="12" t="b">
        <f t="shared" si="403"/>
        <v>0</v>
      </c>
      <c r="P1478" s="12" t="b">
        <f t="shared" si="404"/>
        <v>0</v>
      </c>
      <c r="Q1478" s="12" t="b">
        <f t="shared" si="405"/>
        <v>0</v>
      </c>
      <c r="R1478" s="12" t="b">
        <f t="shared" si="406"/>
        <v>0</v>
      </c>
      <c r="S1478" s="12" t="b">
        <f t="shared" si="407"/>
        <v>0</v>
      </c>
      <c r="T1478" s="12" t="b">
        <f t="shared" si="408"/>
        <v>0</v>
      </c>
    </row>
    <row r="1479" spans="1:20">
      <c r="A1479" s="23" t="s">
        <v>579</v>
      </c>
      <c r="B1479" t="s">
        <v>407</v>
      </c>
      <c r="C1479" s="2" t="s">
        <v>93</v>
      </c>
      <c r="D1479" s="3">
        <v>45045.583333333336</v>
      </c>
      <c r="E1479" t="s">
        <v>18</v>
      </c>
      <c r="F1479" t="s">
        <v>19</v>
      </c>
      <c r="G1479" t="s">
        <v>33</v>
      </c>
      <c r="J1479" s="9"/>
      <c r="K1479">
        <f t="shared" si="400"/>
        <v>0</v>
      </c>
      <c r="L1479" t="str">
        <f t="shared" si="399"/>
        <v>Not Played</v>
      </c>
      <c r="M1479">
        <f t="shared" si="401"/>
        <v>0</v>
      </c>
      <c r="N1479">
        <f t="shared" si="402"/>
        <v>0</v>
      </c>
      <c r="O1479" s="12" t="b">
        <f t="shared" si="403"/>
        <v>0</v>
      </c>
      <c r="P1479" s="12" t="b">
        <f t="shared" si="404"/>
        <v>0</v>
      </c>
      <c r="Q1479" s="12" t="b">
        <f t="shared" si="405"/>
        <v>0</v>
      </c>
      <c r="R1479" s="12" t="b">
        <f t="shared" si="406"/>
        <v>0</v>
      </c>
      <c r="S1479" s="12" t="b">
        <f t="shared" si="407"/>
        <v>0</v>
      </c>
      <c r="T1479" s="12" t="b">
        <f t="shared" si="408"/>
        <v>0</v>
      </c>
    </row>
    <row r="1480" spans="1:20">
      <c r="A1480" s="23" t="s">
        <v>579</v>
      </c>
      <c r="B1480" t="s">
        <v>413</v>
      </c>
      <c r="C1480" s="2" t="s">
        <v>93</v>
      </c>
      <c r="D1480" s="3">
        <v>45045.583333333336</v>
      </c>
      <c r="E1480" t="s">
        <v>52</v>
      </c>
      <c r="F1480" t="s">
        <v>53</v>
      </c>
      <c r="G1480" t="s">
        <v>70</v>
      </c>
      <c r="J1480" s="9"/>
      <c r="K1480">
        <f t="shared" si="400"/>
        <v>0</v>
      </c>
      <c r="L1480" t="str">
        <f t="shared" si="399"/>
        <v>Not Played</v>
      </c>
      <c r="M1480">
        <f t="shared" si="401"/>
        <v>0</v>
      </c>
      <c r="N1480">
        <f t="shared" si="402"/>
        <v>0</v>
      </c>
      <c r="O1480" s="12" t="b">
        <f t="shared" si="403"/>
        <v>0</v>
      </c>
      <c r="P1480" s="12" t="b">
        <f t="shared" si="404"/>
        <v>0</v>
      </c>
      <c r="Q1480" s="12" t="b">
        <f t="shared" si="405"/>
        <v>0</v>
      </c>
      <c r="R1480" s="12" t="b">
        <f t="shared" si="406"/>
        <v>0</v>
      </c>
      <c r="S1480" s="12" t="b">
        <f t="shared" si="407"/>
        <v>0</v>
      </c>
      <c r="T1480" s="12" t="b">
        <f t="shared" si="408"/>
        <v>0</v>
      </c>
    </row>
    <row r="1481" spans="1:20">
      <c r="A1481" s="23" t="s">
        <v>579</v>
      </c>
      <c r="B1481" t="s">
        <v>414</v>
      </c>
      <c r="C1481" s="2" t="s">
        <v>93</v>
      </c>
      <c r="D1481" s="3">
        <v>45045.583333333336</v>
      </c>
      <c r="E1481" t="s">
        <v>61</v>
      </c>
      <c r="F1481" t="s">
        <v>25</v>
      </c>
      <c r="G1481" t="s">
        <v>15</v>
      </c>
      <c r="J1481" s="9"/>
      <c r="K1481">
        <f t="shared" si="400"/>
        <v>0</v>
      </c>
      <c r="L1481" t="str">
        <f t="shared" si="399"/>
        <v>Not Played</v>
      </c>
      <c r="M1481">
        <f t="shared" si="401"/>
        <v>0</v>
      </c>
      <c r="N1481">
        <f t="shared" si="402"/>
        <v>0</v>
      </c>
      <c r="O1481" s="12" t="b">
        <f t="shared" si="403"/>
        <v>0</v>
      </c>
      <c r="P1481" s="12" t="b">
        <f t="shared" si="404"/>
        <v>0</v>
      </c>
      <c r="Q1481" s="12" t="b">
        <f t="shared" si="405"/>
        <v>0</v>
      </c>
      <c r="R1481" s="12" t="b">
        <f t="shared" si="406"/>
        <v>0</v>
      </c>
      <c r="S1481" s="12" t="b">
        <f t="shared" si="407"/>
        <v>0</v>
      </c>
      <c r="T1481" s="12" t="b">
        <f t="shared" si="408"/>
        <v>0</v>
      </c>
    </row>
    <row r="1482" spans="1:20">
      <c r="A1482" s="23" t="s">
        <v>579</v>
      </c>
      <c r="B1482" t="s">
        <v>425</v>
      </c>
      <c r="C1482" s="2" t="s">
        <v>94</v>
      </c>
      <c r="D1482" s="3">
        <v>45052.583333333336</v>
      </c>
      <c r="E1482" t="s">
        <v>471</v>
      </c>
      <c r="F1482" t="s">
        <v>472</v>
      </c>
      <c r="G1482" t="s">
        <v>43</v>
      </c>
      <c r="J1482" s="9"/>
      <c r="K1482">
        <f t="shared" si="400"/>
        <v>0</v>
      </c>
      <c r="L1482" t="str">
        <f t="shared" si="399"/>
        <v>Not Played</v>
      </c>
      <c r="M1482">
        <f t="shared" si="401"/>
        <v>0</v>
      </c>
      <c r="N1482">
        <f t="shared" si="402"/>
        <v>0</v>
      </c>
      <c r="O1482" s="12" t="b">
        <f t="shared" si="403"/>
        <v>0</v>
      </c>
      <c r="P1482" s="12" t="b">
        <f t="shared" si="404"/>
        <v>0</v>
      </c>
      <c r="Q1482" s="12" t="b">
        <f t="shared" si="405"/>
        <v>0</v>
      </c>
      <c r="R1482" s="12" t="b">
        <f t="shared" si="406"/>
        <v>0</v>
      </c>
      <c r="S1482" s="12" t="b">
        <f t="shared" si="407"/>
        <v>0</v>
      </c>
      <c r="T1482" s="12" t="b">
        <f t="shared" si="408"/>
        <v>0</v>
      </c>
    </row>
    <row r="1483" spans="1:20">
      <c r="A1483" s="23" t="s">
        <v>579</v>
      </c>
      <c r="B1483" t="s">
        <v>423</v>
      </c>
      <c r="C1483" s="2" t="s">
        <v>94</v>
      </c>
      <c r="D1483" s="3">
        <v>45052.583333333336</v>
      </c>
      <c r="E1483" t="s">
        <v>41</v>
      </c>
      <c r="F1483" t="s">
        <v>42</v>
      </c>
      <c r="G1483" t="s">
        <v>34</v>
      </c>
      <c r="J1483" s="9"/>
      <c r="K1483">
        <f t="shared" si="400"/>
        <v>0</v>
      </c>
      <c r="L1483" t="str">
        <f t="shared" si="399"/>
        <v>Not Played</v>
      </c>
      <c r="M1483">
        <f t="shared" si="401"/>
        <v>0</v>
      </c>
      <c r="N1483">
        <f t="shared" si="402"/>
        <v>0</v>
      </c>
      <c r="O1483" s="12" t="b">
        <f t="shared" si="403"/>
        <v>0</v>
      </c>
      <c r="P1483" s="12" t="b">
        <f t="shared" si="404"/>
        <v>0</v>
      </c>
      <c r="Q1483" s="12" t="b">
        <f t="shared" si="405"/>
        <v>0</v>
      </c>
      <c r="R1483" s="12" t="b">
        <f t="shared" si="406"/>
        <v>0</v>
      </c>
      <c r="S1483" s="12" t="b">
        <f t="shared" si="407"/>
        <v>0</v>
      </c>
      <c r="T1483" s="12" t="b">
        <f t="shared" si="408"/>
        <v>0</v>
      </c>
    </row>
    <row r="1484" spans="1:20">
      <c r="A1484" s="23" t="s">
        <v>579</v>
      </c>
      <c r="B1484" t="s">
        <v>426</v>
      </c>
      <c r="C1484" s="2" t="s">
        <v>94</v>
      </c>
      <c r="D1484" s="3">
        <v>45052.583333333336</v>
      </c>
      <c r="E1484" t="s">
        <v>8</v>
      </c>
      <c r="F1484" t="s">
        <v>9</v>
      </c>
      <c r="G1484" t="s">
        <v>30</v>
      </c>
      <c r="J1484" s="9"/>
      <c r="K1484">
        <f t="shared" si="400"/>
        <v>0</v>
      </c>
      <c r="L1484" t="str">
        <f t="shared" si="399"/>
        <v>Not Played</v>
      </c>
      <c r="M1484">
        <f t="shared" si="401"/>
        <v>0</v>
      </c>
      <c r="N1484">
        <f t="shared" si="402"/>
        <v>0</v>
      </c>
      <c r="O1484" s="12" t="b">
        <f t="shared" si="403"/>
        <v>0</v>
      </c>
      <c r="P1484" s="12" t="b">
        <f t="shared" si="404"/>
        <v>0</v>
      </c>
      <c r="Q1484" s="12" t="b">
        <f t="shared" si="405"/>
        <v>0</v>
      </c>
      <c r="R1484" s="12" t="b">
        <f t="shared" si="406"/>
        <v>0</v>
      </c>
      <c r="S1484" s="12" t="b">
        <f t="shared" si="407"/>
        <v>0</v>
      </c>
      <c r="T1484" s="12" t="b">
        <f t="shared" si="408"/>
        <v>0</v>
      </c>
    </row>
    <row r="1485" spans="1:20">
      <c r="A1485" s="23" t="s">
        <v>579</v>
      </c>
      <c r="B1485" t="s">
        <v>418</v>
      </c>
      <c r="C1485" s="2" t="s">
        <v>94</v>
      </c>
      <c r="D1485" s="3">
        <v>45052.583333333336</v>
      </c>
      <c r="E1485" t="s">
        <v>18</v>
      </c>
      <c r="F1485" t="s">
        <v>19</v>
      </c>
      <c r="G1485" t="s">
        <v>461</v>
      </c>
      <c r="J1485" s="9"/>
      <c r="K1485">
        <f t="shared" si="400"/>
        <v>0</v>
      </c>
      <c r="L1485" t="str">
        <f t="shared" si="399"/>
        <v>Not Played</v>
      </c>
      <c r="M1485">
        <f t="shared" si="401"/>
        <v>0</v>
      </c>
      <c r="N1485">
        <f t="shared" si="402"/>
        <v>0</v>
      </c>
      <c r="O1485" s="12" t="b">
        <f t="shared" si="403"/>
        <v>0</v>
      </c>
      <c r="P1485" s="12" t="b">
        <f t="shared" si="404"/>
        <v>0</v>
      </c>
      <c r="Q1485" s="12" t="b">
        <f t="shared" si="405"/>
        <v>0</v>
      </c>
      <c r="R1485" s="12" t="b">
        <f t="shared" si="406"/>
        <v>0</v>
      </c>
      <c r="S1485" s="12" t="b">
        <f t="shared" si="407"/>
        <v>0</v>
      </c>
      <c r="T1485" s="12" t="b">
        <f t="shared" si="408"/>
        <v>0</v>
      </c>
    </row>
    <row r="1486" spans="1:20">
      <c r="A1486" s="23" t="s">
        <v>579</v>
      </c>
      <c r="B1486" t="s">
        <v>416</v>
      </c>
      <c r="C1486" s="2" t="s">
        <v>94</v>
      </c>
      <c r="D1486" s="3">
        <v>45052.583333333336</v>
      </c>
      <c r="E1486" t="s">
        <v>86</v>
      </c>
      <c r="F1486" t="s">
        <v>73</v>
      </c>
      <c r="G1486" t="s">
        <v>20</v>
      </c>
      <c r="J1486" s="9"/>
      <c r="K1486">
        <f t="shared" si="400"/>
        <v>0</v>
      </c>
      <c r="L1486" t="str">
        <f t="shared" si="399"/>
        <v>Not Played</v>
      </c>
      <c r="M1486">
        <f t="shared" si="401"/>
        <v>0</v>
      </c>
      <c r="N1486">
        <f t="shared" si="402"/>
        <v>0</v>
      </c>
      <c r="O1486" s="12" t="b">
        <f t="shared" si="403"/>
        <v>0</v>
      </c>
      <c r="P1486" s="12" t="b">
        <f t="shared" si="404"/>
        <v>0</v>
      </c>
      <c r="Q1486" s="12" t="b">
        <f t="shared" si="405"/>
        <v>0</v>
      </c>
      <c r="R1486" s="12" t="b">
        <f t="shared" si="406"/>
        <v>0</v>
      </c>
      <c r="S1486" s="12" t="b">
        <f t="shared" si="407"/>
        <v>0</v>
      </c>
      <c r="T1486" s="12" t="b">
        <f t="shared" si="408"/>
        <v>0</v>
      </c>
    </row>
    <row r="1487" spans="1:20">
      <c r="A1487" s="23" t="s">
        <v>579</v>
      </c>
      <c r="B1487" t="s">
        <v>421</v>
      </c>
      <c r="C1487" s="2" t="s">
        <v>94</v>
      </c>
      <c r="D1487" s="3">
        <v>45052.583333333336</v>
      </c>
      <c r="E1487" t="s">
        <v>61</v>
      </c>
      <c r="F1487" t="s">
        <v>25</v>
      </c>
      <c r="G1487" t="s">
        <v>10</v>
      </c>
      <c r="J1487" s="9"/>
      <c r="K1487">
        <f t="shared" si="400"/>
        <v>0</v>
      </c>
      <c r="L1487" t="str">
        <f t="shared" si="399"/>
        <v>Not Played</v>
      </c>
      <c r="M1487">
        <f t="shared" si="401"/>
        <v>0</v>
      </c>
      <c r="N1487">
        <f t="shared" si="402"/>
        <v>0</v>
      </c>
      <c r="O1487" s="12" t="b">
        <f t="shared" si="403"/>
        <v>0</v>
      </c>
      <c r="P1487" s="12" t="b">
        <f t="shared" si="404"/>
        <v>0</v>
      </c>
      <c r="Q1487" s="12" t="b">
        <f t="shared" si="405"/>
        <v>0</v>
      </c>
      <c r="R1487" s="12" t="b">
        <f t="shared" si="406"/>
        <v>0</v>
      </c>
      <c r="S1487" s="12" t="b">
        <f t="shared" si="407"/>
        <v>0</v>
      </c>
      <c r="T1487" s="12" t="b">
        <f t="shared" si="408"/>
        <v>0</v>
      </c>
    </row>
    <row r="1488" spans="1:20">
      <c r="A1488" s="23" t="s">
        <v>579</v>
      </c>
      <c r="B1488" t="s">
        <v>420</v>
      </c>
      <c r="C1488" s="2" t="s">
        <v>94</v>
      </c>
      <c r="D1488" s="3">
        <v>45052.583333333336</v>
      </c>
      <c r="E1488" t="s">
        <v>474</v>
      </c>
      <c r="F1488" t="s">
        <v>473</v>
      </c>
      <c r="G1488" t="s">
        <v>15</v>
      </c>
      <c r="J1488" s="9"/>
      <c r="K1488">
        <f t="shared" si="400"/>
        <v>0</v>
      </c>
      <c r="L1488" t="str">
        <f t="shared" si="399"/>
        <v>Not Played</v>
      </c>
      <c r="M1488">
        <f t="shared" si="401"/>
        <v>0</v>
      </c>
      <c r="N1488">
        <f t="shared" si="402"/>
        <v>0</v>
      </c>
      <c r="O1488" s="12" t="b">
        <f t="shared" si="403"/>
        <v>0</v>
      </c>
      <c r="P1488" s="12" t="b">
        <f t="shared" si="404"/>
        <v>0</v>
      </c>
      <c r="Q1488" s="12" t="b">
        <f t="shared" si="405"/>
        <v>0</v>
      </c>
      <c r="R1488" s="12" t="b">
        <f t="shared" si="406"/>
        <v>0</v>
      </c>
      <c r="S1488" s="12" t="b">
        <f t="shared" si="407"/>
        <v>0</v>
      </c>
      <c r="T1488" s="12" t="b">
        <f t="shared" si="408"/>
        <v>0</v>
      </c>
    </row>
    <row r="1489" spans="1:20">
      <c r="A1489" s="23" t="s">
        <v>579</v>
      </c>
      <c r="B1489" t="s">
        <v>419</v>
      </c>
      <c r="C1489" s="2" t="s">
        <v>94</v>
      </c>
      <c r="D1489" s="3">
        <v>45052.583333333336</v>
      </c>
      <c r="E1489" t="s">
        <v>32</v>
      </c>
      <c r="F1489" t="s">
        <v>33</v>
      </c>
      <c r="G1489" t="s">
        <v>14</v>
      </c>
      <c r="J1489" s="9"/>
      <c r="K1489">
        <f t="shared" si="400"/>
        <v>0</v>
      </c>
      <c r="L1489" t="str">
        <f t="shared" si="399"/>
        <v>Not Played</v>
      </c>
      <c r="M1489">
        <f t="shared" si="401"/>
        <v>0</v>
      </c>
      <c r="N1489">
        <f t="shared" si="402"/>
        <v>0</v>
      </c>
      <c r="O1489" s="12" t="b">
        <f t="shared" si="403"/>
        <v>0</v>
      </c>
      <c r="P1489" s="12" t="b">
        <f t="shared" si="404"/>
        <v>0</v>
      </c>
      <c r="Q1489" s="12" t="b">
        <f t="shared" si="405"/>
        <v>0</v>
      </c>
      <c r="R1489" s="12" t="b">
        <f t="shared" si="406"/>
        <v>0</v>
      </c>
      <c r="S1489" s="12" t="b">
        <f t="shared" si="407"/>
        <v>0</v>
      </c>
      <c r="T1489" s="12" t="b">
        <f t="shared" si="408"/>
        <v>0</v>
      </c>
    </row>
    <row r="1490" spans="1:20">
      <c r="A1490" s="23" t="s">
        <v>579</v>
      </c>
      <c r="B1490" t="s">
        <v>424</v>
      </c>
      <c r="C1490" s="2" t="s">
        <v>94</v>
      </c>
      <c r="D1490" s="3">
        <v>45052.583333333336</v>
      </c>
      <c r="E1490" t="s">
        <v>23</v>
      </c>
      <c r="F1490" t="s">
        <v>24</v>
      </c>
      <c r="G1490" t="s">
        <v>53</v>
      </c>
      <c r="J1490" s="9"/>
      <c r="K1490">
        <f t="shared" si="400"/>
        <v>0</v>
      </c>
      <c r="L1490" t="str">
        <f t="shared" si="399"/>
        <v>Not Played</v>
      </c>
      <c r="M1490">
        <f t="shared" si="401"/>
        <v>0</v>
      </c>
      <c r="N1490">
        <f t="shared" si="402"/>
        <v>0</v>
      </c>
      <c r="O1490" s="12" t="b">
        <f t="shared" si="403"/>
        <v>0</v>
      </c>
      <c r="P1490" s="12" t="b">
        <f t="shared" si="404"/>
        <v>0</v>
      </c>
      <c r="Q1490" s="12" t="b">
        <f t="shared" si="405"/>
        <v>0</v>
      </c>
      <c r="R1490" s="12" t="b">
        <f t="shared" si="406"/>
        <v>0</v>
      </c>
      <c r="S1490" s="12" t="b">
        <f t="shared" si="407"/>
        <v>0</v>
      </c>
      <c r="T1490" s="12" t="b">
        <f t="shared" si="408"/>
        <v>0</v>
      </c>
    </row>
    <row r="1491" spans="1:20">
      <c r="A1491" s="23" t="s">
        <v>579</v>
      </c>
      <c r="B1491" t="s">
        <v>422</v>
      </c>
      <c r="C1491" s="2" t="s">
        <v>94</v>
      </c>
      <c r="D1491" s="3">
        <v>45052.583333333336</v>
      </c>
      <c r="E1491" t="s">
        <v>72</v>
      </c>
      <c r="F1491" t="s">
        <v>39</v>
      </c>
      <c r="G1491" t="s">
        <v>70</v>
      </c>
      <c r="J1491" s="9"/>
      <c r="K1491">
        <f t="shared" si="400"/>
        <v>0</v>
      </c>
      <c r="L1491" t="str">
        <f t="shared" si="399"/>
        <v>Not Played</v>
      </c>
      <c r="M1491">
        <f t="shared" si="401"/>
        <v>0</v>
      </c>
      <c r="N1491">
        <f t="shared" si="402"/>
        <v>0</v>
      </c>
      <c r="O1491" s="12" t="b">
        <f t="shared" si="403"/>
        <v>0</v>
      </c>
      <c r="P1491" s="12" t="b">
        <f t="shared" si="404"/>
        <v>0</v>
      </c>
      <c r="Q1491" s="12" t="b">
        <f t="shared" si="405"/>
        <v>0</v>
      </c>
      <c r="R1491" s="12" t="b">
        <f t="shared" si="406"/>
        <v>0</v>
      </c>
      <c r="S1491" s="12" t="b">
        <f t="shared" si="407"/>
        <v>0</v>
      </c>
      <c r="T1491" s="12" t="b">
        <f t="shared" si="408"/>
        <v>0</v>
      </c>
    </row>
    <row r="1492" spans="1:20">
      <c r="A1492" s="23" t="s">
        <v>579</v>
      </c>
      <c r="B1492" t="s">
        <v>435</v>
      </c>
      <c r="C1492" s="2" t="s">
        <v>96</v>
      </c>
      <c r="D1492" s="3">
        <v>45059.583333333336</v>
      </c>
      <c r="E1492" t="s">
        <v>55</v>
      </c>
      <c r="F1492" t="s">
        <v>10</v>
      </c>
      <c r="G1492" t="s">
        <v>42</v>
      </c>
      <c r="J1492" s="9"/>
      <c r="K1492">
        <f t="shared" si="400"/>
        <v>0</v>
      </c>
      <c r="L1492" t="str">
        <f t="shared" si="399"/>
        <v>Not Played</v>
      </c>
      <c r="M1492">
        <f t="shared" si="401"/>
        <v>0</v>
      </c>
      <c r="N1492">
        <f t="shared" si="402"/>
        <v>0</v>
      </c>
      <c r="O1492" s="12" t="b">
        <f t="shared" si="403"/>
        <v>0</v>
      </c>
      <c r="P1492" s="12" t="b">
        <f t="shared" si="404"/>
        <v>0</v>
      </c>
      <c r="Q1492" s="12" t="b">
        <f t="shared" si="405"/>
        <v>0</v>
      </c>
      <c r="R1492" s="12" t="b">
        <f t="shared" si="406"/>
        <v>0</v>
      </c>
      <c r="S1492" s="12" t="b">
        <f t="shared" si="407"/>
        <v>0</v>
      </c>
      <c r="T1492" s="12" t="b">
        <f t="shared" si="408"/>
        <v>0</v>
      </c>
    </row>
    <row r="1493" spans="1:20">
      <c r="A1493" s="23" t="s">
        <v>579</v>
      </c>
      <c r="B1493" t="s">
        <v>433</v>
      </c>
      <c r="C1493" s="2" t="s">
        <v>96</v>
      </c>
      <c r="D1493" s="3">
        <v>45059.583333333336</v>
      </c>
      <c r="E1493" t="s">
        <v>69</v>
      </c>
      <c r="F1493" t="s">
        <v>70</v>
      </c>
      <c r="G1493" t="s">
        <v>33</v>
      </c>
      <c r="J1493" s="9"/>
      <c r="K1493">
        <f t="shared" si="400"/>
        <v>0</v>
      </c>
      <c r="L1493" t="str">
        <f t="shared" si="399"/>
        <v>Not Played</v>
      </c>
      <c r="M1493">
        <f t="shared" si="401"/>
        <v>0</v>
      </c>
      <c r="N1493">
        <f t="shared" si="402"/>
        <v>0</v>
      </c>
      <c r="O1493" s="12" t="b">
        <f t="shared" si="403"/>
        <v>0</v>
      </c>
      <c r="P1493" s="12" t="b">
        <f t="shared" si="404"/>
        <v>0</v>
      </c>
      <c r="Q1493" s="12" t="b">
        <f t="shared" si="405"/>
        <v>0</v>
      </c>
      <c r="R1493" s="12" t="b">
        <f t="shared" si="406"/>
        <v>0</v>
      </c>
      <c r="S1493" s="12" t="b">
        <f t="shared" si="407"/>
        <v>0</v>
      </c>
      <c r="T1493" s="12" t="b">
        <f t="shared" si="408"/>
        <v>0</v>
      </c>
    </row>
    <row r="1494" spans="1:20">
      <c r="A1494" s="23" t="s">
        <v>579</v>
      </c>
      <c r="B1494" t="s">
        <v>439</v>
      </c>
      <c r="C1494" s="2" t="s">
        <v>96</v>
      </c>
      <c r="D1494" s="3">
        <v>45059.583333333336</v>
      </c>
      <c r="E1494" t="s">
        <v>460</v>
      </c>
      <c r="F1494" t="s">
        <v>461</v>
      </c>
      <c r="G1494" t="s">
        <v>24</v>
      </c>
      <c r="J1494" s="9"/>
      <c r="K1494">
        <f t="shared" si="400"/>
        <v>0</v>
      </c>
      <c r="L1494" t="str">
        <f t="shared" si="399"/>
        <v>Not Played</v>
      </c>
      <c r="M1494">
        <f t="shared" si="401"/>
        <v>0</v>
      </c>
      <c r="N1494">
        <f t="shared" si="402"/>
        <v>0</v>
      </c>
      <c r="O1494" s="12" t="b">
        <f t="shared" si="403"/>
        <v>0</v>
      </c>
      <c r="P1494" s="12" t="b">
        <f t="shared" si="404"/>
        <v>0</v>
      </c>
      <c r="Q1494" s="12" t="b">
        <f t="shared" si="405"/>
        <v>0</v>
      </c>
      <c r="R1494" s="12" t="b">
        <f t="shared" si="406"/>
        <v>0</v>
      </c>
      <c r="S1494" s="12" t="b">
        <f t="shared" si="407"/>
        <v>0</v>
      </c>
      <c r="T1494" s="12" t="b">
        <f t="shared" si="408"/>
        <v>0</v>
      </c>
    </row>
    <row r="1495" spans="1:20">
      <c r="A1495" s="23" t="s">
        <v>579</v>
      </c>
      <c r="B1495" t="s">
        <v>427</v>
      </c>
      <c r="C1495" s="2" t="s">
        <v>96</v>
      </c>
      <c r="D1495" s="3">
        <v>45059.583333333336</v>
      </c>
      <c r="E1495" t="s">
        <v>63</v>
      </c>
      <c r="F1495" t="s">
        <v>43</v>
      </c>
      <c r="G1495" t="s">
        <v>473</v>
      </c>
      <c r="J1495" s="9"/>
      <c r="K1495">
        <f t="shared" si="400"/>
        <v>0</v>
      </c>
      <c r="L1495" t="str">
        <f t="shared" si="399"/>
        <v>Not Played</v>
      </c>
      <c r="M1495">
        <f t="shared" si="401"/>
        <v>0</v>
      </c>
      <c r="N1495">
        <f t="shared" si="402"/>
        <v>0</v>
      </c>
      <c r="O1495" s="12" t="b">
        <f t="shared" si="403"/>
        <v>0</v>
      </c>
      <c r="P1495" s="12" t="b">
        <f t="shared" si="404"/>
        <v>0</v>
      </c>
      <c r="Q1495" s="12" t="b">
        <f t="shared" si="405"/>
        <v>0</v>
      </c>
      <c r="R1495" s="12" t="b">
        <f t="shared" si="406"/>
        <v>0</v>
      </c>
      <c r="S1495" s="12" t="b">
        <f t="shared" si="407"/>
        <v>0</v>
      </c>
      <c r="T1495" s="12" t="b">
        <f t="shared" si="408"/>
        <v>0</v>
      </c>
    </row>
    <row r="1496" spans="1:20">
      <c r="A1496" s="23" t="s">
        <v>579</v>
      </c>
      <c r="B1496" t="s">
        <v>438</v>
      </c>
      <c r="C1496" s="2" t="s">
        <v>96</v>
      </c>
      <c r="D1496" s="3">
        <v>45059.583333333336</v>
      </c>
      <c r="E1496" t="s">
        <v>13</v>
      </c>
      <c r="F1496" t="s">
        <v>14</v>
      </c>
      <c r="G1496" t="s">
        <v>472</v>
      </c>
      <c r="J1496" s="9"/>
      <c r="K1496">
        <f t="shared" si="400"/>
        <v>0</v>
      </c>
      <c r="L1496" t="str">
        <f t="shared" si="399"/>
        <v>Not Played</v>
      </c>
      <c r="M1496">
        <f t="shared" si="401"/>
        <v>0</v>
      </c>
      <c r="N1496">
        <f t="shared" si="402"/>
        <v>0</v>
      </c>
      <c r="O1496" s="12" t="b">
        <f t="shared" si="403"/>
        <v>0</v>
      </c>
      <c r="P1496" s="12" t="b">
        <f t="shared" si="404"/>
        <v>0</v>
      </c>
      <c r="Q1496" s="12" t="b">
        <f t="shared" si="405"/>
        <v>0</v>
      </c>
      <c r="R1496" s="12" t="b">
        <f t="shared" si="406"/>
        <v>0</v>
      </c>
      <c r="S1496" s="12" t="b">
        <f t="shared" si="407"/>
        <v>0</v>
      </c>
      <c r="T1496" s="12" t="b">
        <f t="shared" si="408"/>
        <v>0</v>
      </c>
    </row>
    <row r="1497" spans="1:20">
      <c r="A1497" s="23" t="s">
        <v>579</v>
      </c>
      <c r="B1497" t="s">
        <v>429</v>
      </c>
      <c r="C1497" s="2" t="s">
        <v>96</v>
      </c>
      <c r="D1497" s="3">
        <v>45059.583333333336</v>
      </c>
      <c r="E1497" t="s">
        <v>47</v>
      </c>
      <c r="F1497" t="s">
        <v>34</v>
      </c>
      <c r="G1497" t="s">
        <v>73</v>
      </c>
      <c r="J1497" s="9"/>
      <c r="K1497">
        <f t="shared" si="400"/>
        <v>0</v>
      </c>
      <c r="L1497" t="str">
        <f t="shared" si="399"/>
        <v>Not Played</v>
      </c>
      <c r="M1497">
        <f t="shared" si="401"/>
        <v>0</v>
      </c>
      <c r="N1497">
        <f t="shared" si="402"/>
        <v>0</v>
      </c>
      <c r="O1497" s="12" t="b">
        <f t="shared" si="403"/>
        <v>0</v>
      </c>
      <c r="P1497" s="12" t="b">
        <f t="shared" si="404"/>
        <v>0</v>
      </c>
      <c r="Q1497" s="12" t="b">
        <f t="shared" si="405"/>
        <v>0</v>
      </c>
      <c r="R1497" s="12" t="b">
        <f t="shared" si="406"/>
        <v>0</v>
      </c>
      <c r="S1497" s="12" t="b">
        <f t="shared" si="407"/>
        <v>0</v>
      </c>
      <c r="T1497" s="12" t="b">
        <f t="shared" si="408"/>
        <v>0</v>
      </c>
    </row>
    <row r="1498" spans="1:20">
      <c r="A1498" s="23" t="s">
        <v>579</v>
      </c>
      <c r="B1498" t="s">
        <v>432</v>
      </c>
      <c r="C1498" s="2" t="s">
        <v>96</v>
      </c>
      <c r="D1498" s="3">
        <v>45059.583333333336</v>
      </c>
      <c r="E1498" t="s">
        <v>50</v>
      </c>
      <c r="F1498" t="s">
        <v>20</v>
      </c>
      <c r="G1498" t="s">
        <v>25</v>
      </c>
      <c r="J1498" s="9"/>
      <c r="K1498">
        <f t="shared" si="400"/>
        <v>0</v>
      </c>
      <c r="L1498" t="str">
        <f t="shared" si="399"/>
        <v>Not Played</v>
      </c>
      <c r="M1498">
        <f t="shared" si="401"/>
        <v>0</v>
      </c>
      <c r="N1498">
        <f t="shared" si="402"/>
        <v>0</v>
      </c>
      <c r="O1498" s="12" t="b">
        <f t="shared" si="403"/>
        <v>0</v>
      </c>
      <c r="P1498" s="12" t="b">
        <f t="shared" si="404"/>
        <v>0</v>
      </c>
      <c r="Q1498" s="12" t="b">
        <f t="shared" si="405"/>
        <v>0</v>
      </c>
      <c r="R1498" s="12" t="b">
        <f t="shared" si="406"/>
        <v>0</v>
      </c>
      <c r="S1498" s="12" t="b">
        <f t="shared" si="407"/>
        <v>0</v>
      </c>
      <c r="T1498" s="12" t="b">
        <f t="shared" si="408"/>
        <v>0</v>
      </c>
    </row>
    <row r="1499" spans="1:20">
      <c r="A1499" s="23" t="s">
        <v>579</v>
      </c>
      <c r="B1499" t="s">
        <v>434</v>
      </c>
      <c r="C1499" s="2" t="s">
        <v>96</v>
      </c>
      <c r="D1499" s="3">
        <v>45059.583333333336</v>
      </c>
      <c r="E1499" t="s">
        <v>65</v>
      </c>
      <c r="F1499" t="s">
        <v>30</v>
      </c>
      <c r="G1499" t="s">
        <v>19</v>
      </c>
      <c r="J1499" s="9"/>
      <c r="K1499">
        <f t="shared" si="400"/>
        <v>0</v>
      </c>
      <c r="L1499" t="str">
        <f t="shared" si="399"/>
        <v>Not Played</v>
      </c>
      <c r="M1499">
        <f t="shared" si="401"/>
        <v>0</v>
      </c>
      <c r="N1499">
        <f t="shared" si="402"/>
        <v>0</v>
      </c>
      <c r="O1499" s="12" t="b">
        <f t="shared" si="403"/>
        <v>0</v>
      </c>
      <c r="P1499" s="12" t="b">
        <f t="shared" si="404"/>
        <v>0</v>
      </c>
      <c r="Q1499" s="12" t="b">
        <f t="shared" si="405"/>
        <v>0</v>
      </c>
      <c r="R1499" s="12" t="b">
        <f t="shared" si="406"/>
        <v>0</v>
      </c>
      <c r="S1499" s="12" t="b">
        <f t="shared" si="407"/>
        <v>0</v>
      </c>
      <c r="T1499" s="12" t="b">
        <f t="shared" si="408"/>
        <v>0</v>
      </c>
    </row>
    <row r="1500" spans="1:20">
      <c r="A1500" s="23" t="s">
        <v>579</v>
      </c>
      <c r="B1500" t="s">
        <v>437</v>
      </c>
      <c r="C1500" s="2" t="s">
        <v>96</v>
      </c>
      <c r="D1500" s="3">
        <v>45059.583333333336</v>
      </c>
      <c r="E1500" t="s">
        <v>52</v>
      </c>
      <c r="F1500" t="s">
        <v>53</v>
      </c>
      <c r="G1500" t="s">
        <v>39</v>
      </c>
      <c r="J1500" s="9"/>
      <c r="K1500">
        <f t="shared" si="400"/>
        <v>0</v>
      </c>
      <c r="L1500" t="str">
        <f t="shared" si="399"/>
        <v>Not Played</v>
      </c>
      <c r="M1500">
        <f t="shared" si="401"/>
        <v>0</v>
      </c>
      <c r="N1500">
        <f t="shared" si="402"/>
        <v>0</v>
      </c>
      <c r="O1500" s="12" t="b">
        <f t="shared" si="403"/>
        <v>0</v>
      </c>
      <c r="P1500" s="12" t="b">
        <f t="shared" si="404"/>
        <v>0</v>
      </c>
      <c r="Q1500" s="12" t="b">
        <f t="shared" si="405"/>
        <v>0</v>
      </c>
      <c r="R1500" s="12" t="b">
        <f t="shared" si="406"/>
        <v>0</v>
      </c>
      <c r="S1500" s="12" t="b">
        <f t="shared" si="407"/>
        <v>0</v>
      </c>
      <c r="T1500" s="12" t="b">
        <f t="shared" si="408"/>
        <v>0</v>
      </c>
    </row>
    <row r="1501" spans="1:20">
      <c r="A1501" s="23" t="s">
        <v>579</v>
      </c>
      <c r="B1501" t="s">
        <v>436</v>
      </c>
      <c r="C1501" s="2" t="s">
        <v>96</v>
      </c>
      <c r="D1501" s="3">
        <v>45059.583333333336</v>
      </c>
      <c r="E1501" t="s">
        <v>58</v>
      </c>
      <c r="F1501" t="s">
        <v>15</v>
      </c>
      <c r="G1501" t="s">
        <v>9</v>
      </c>
      <c r="J1501" s="9"/>
      <c r="K1501">
        <f t="shared" si="400"/>
        <v>0</v>
      </c>
      <c r="L1501" t="str">
        <f t="shared" si="399"/>
        <v>Not Played</v>
      </c>
      <c r="M1501">
        <f t="shared" si="401"/>
        <v>0</v>
      </c>
      <c r="N1501">
        <f t="shared" si="402"/>
        <v>0</v>
      </c>
      <c r="O1501" s="12" t="b">
        <f t="shared" si="403"/>
        <v>0</v>
      </c>
      <c r="P1501" s="12" t="b">
        <f t="shared" si="404"/>
        <v>0</v>
      </c>
      <c r="Q1501" s="12" t="b">
        <f t="shared" si="405"/>
        <v>0</v>
      </c>
      <c r="R1501" s="12" t="b">
        <f t="shared" si="406"/>
        <v>0</v>
      </c>
      <c r="S1501" s="12" t="b">
        <f t="shared" si="407"/>
        <v>0</v>
      </c>
      <c r="T1501" s="12" t="b">
        <f t="shared" si="408"/>
        <v>0</v>
      </c>
    </row>
    <row r="1502" spans="1:20">
      <c r="A1502" s="23" t="s">
        <v>579</v>
      </c>
      <c r="B1502" t="s">
        <v>442</v>
      </c>
      <c r="C1502" s="2" t="s">
        <v>101</v>
      </c>
      <c r="D1502" s="3">
        <v>45066.583333333336</v>
      </c>
      <c r="E1502" t="s">
        <v>471</v>
      </c>
      <c r="F1502" t="s">
        <v>472</v>
      </c>
      <c r="G1502" t="s">
        <v>53</v>
      </c>
      <c r="J1502" s="9"/>
      <c r="K1502">
        <f t="shared" si="400"/>
        <v>0</v>
      </c>
      <c r="L1502" t="str">
        <f t="shared" si="399"/>
        <v>Not Played</v>
      </c>
      <c r="M1502">
        <f t="shared" si="401"/>
        <v>0</v>
      </c>
      <c r="N1502">
        <f t="shared" si="402"/>
        <v>0</v>
      </c>
      <c r="O1502" s="12" t="b">
        <f t="shared" si="403"/>
        <v>0</v>
      </c>
      <c r="P1502" s="12" t="b">
        <f t="shared" si="404"/>
        <v>0</v>
      </c>
      <c r="Q1502" s="12" t="b">
        <f t="shared" si="405"/>
        <v>0</v>
      </c>
      <c r="R1502" s="12" t="b">
        <f t="shared" si="406"/>
        <v>0</v>
      </c>
      <c r="S1502" s="12" t="b">
        <f t="shared" si="407"/>
        <v>0</v>
      </c>
      <c r="T1502" s="12" t="b">
        <f t="shared" si="408"/>
        <v>0</v>
      </c>
    </row>
    <row r="1503" spans="1:20">
      <c r="A1503" s="23" t="s">
        <v>579</v>
      </c>
      <c r="B1503" t="s">
        <v>448</v>
      </c>
      <c r="C1503" s="2" t="s">
        <v>101</v>
      </c>
      <c r="D1503" s="3">
        <v>45066.583333333336</v>
      </c>
      <c r="E1503" t="s">
        <v>41</v>
      </c>
      <c r="F1503" t="s">
        <v>42</v>
      </c>
      <c r="G1503" t="s">
        <v>15</v>
      </c>
      <c r="J1503" s="9"/>
      <c r="K1503">
        <f t="shared" si="400"/>
        <v>0</v>
      </c>
      <c r="L1503" t="str">
        <f t="shared" si="399"/>
        <v>Not Played</v>
      </c>
      <c r="M1503">
        <f t="shared" si="401"/>
        <v>0</v>
      </c>
      <c r="N1503">
        <f t="shared" si="402"/>
        <v>0</v>
      </c>
      <c r="O1503" s="12" t="b">
        <f t="shared" si="403"/>
        <v>0</v>
      </c>
      <c r="P1503" s="12" t="b">
        <f t="shared" si="404"/>
        <v>0</v>
      </c>
      <c r="Q1503" s="12" t="b">
        <f t="shared" si="405"/>
        <v>0</v>
      </c>
      <c r="R1503" s="12" t="b">
        <f t="shared" si="406"/>
        <v>0</v>
      </c>
      <c r="S1503" s="12" t="b">
        <f t="shared" si="407"/>
        <v>0</v>
      </c>
      <c r="T1503" s="12" t="b">
        <f t="shared" si="408"/>
        <v>0</v>
      </c>
    </row>
    <row r="1504" spans="1:20">
      <c r="A1504" s="23" t="s">
        <v>579</v>
      </c>
      <c r="B1504" t="s">
        <v>443</v>
      </c>
      <c r="C1504" s="2" t="s">
        <v>101</v>
      </c>
      <c r="D1504" s="3">
        <v>45066.583333333336</v>
      </c>
      <c r="E1504" t="s">
        <v>8</v>
      </c>
      <c r="F1504" t="s">
        <v>9</v>
      </c>
      <c r="G1504" t="s">
        <v>14</v>
      </c>
      <c r="J1504" s="9"/>
      <c r="K1504">
        <f t="shared" si="400"/>
        <v>0</v>
      </c>
      <c r="L1504" t="str">
        <f t="shared" si="399"/>
        <v>Not Played</v>
      </c>
      <c r="M1504">
        <f t="shared" si="401"/>
        <v>0</v>
      </c>
      <c r="N1504">
        <f t="shared" si="402"/>
        <v>0</v>
      </c>
      <c r="O1504" s="12" t="b">
        <f t="shared" si="403"/>
        <v>0</v>
      </c>
      <c r="P1504" s="12" t="b">
        <f t="shared" si="404"/>
        <v>0</v>
      </c>
      <c r="Q1504" s="12" t="b">
        <f t="shared" si="405"/>
        <v>0</v>
      </c>
      <c r="R1504" s="12" t="b">
        <f t="shared" si="406"/>
        <v>0</v>
      </c>
      <c r="S1504" s="12" t="b">
        <f t="shared" si="407"/>
        <v>0</v>
      </c>
      <c r="T1504" s="12" t="b">
        <f t="shared" si="408"/>
        <v>0</v>
      </c>
    </row>
    <row r="1505" spans="1:20">
      <c r="A1505" s="23" t="s">
        <v>579</v>
      </c>
      <c r="B1505" t="s">
        <v>447</v>
      </c>
      <c r="C1505" s="2" t="s">
        <v>101</v>
      </c>
      <c r="D1505" s="3">
        <v>45066.583333333336</v>
      </c>
      <c r="E1505" t="s">
        <v>18</v>
      </c>
      <c r="F1505" t="s">
        <v>19</v>
      </c>
      <c r="G1505" t="s">
        <v>70</v>
      </c>
      <c r="J1505" s="9"/>
      <c r="K1505">
        <f t="shared" si="400"/>
        <v>0</v>
      </c>
      <c r="L1505" t="str">
        <f t="shared" si="399"/>
        <v>Not Played</v>
      </c>
      <c r="M1505">
        <f t="shared" si="401"/>
        <v>0</v>
      </c>
      <c r="N1505">
        <f t="shared" si="402"/>
        <v>0</v>
      </c>
      <c r="O1505" s="12" t="b">
        <f t="shared" si="403"/>
        <v>0</v>
      </c>
      <c r="P1505" s="12" t="b">
        <f t="shared" si="404"/>
        <v>0</v>
      </c>
      <c r="Q1505" s="12" t="b">
        <f t="shared" si="405"/>
        <v>0</v>
      </c>
      <c r="R1505" s="12" t="b">
        <f t="shared" si="406"/>
        <v>0</v>
      </c>
      <c r="S1505" s="12" t="b">
        <f t="shared" si="407"/>
        <v>0</v>
      </c>
      <c r="T1505" s="12" t="b">
        <f t="shared" si="408"/>
        <v>0</v>
      </c>
    </row>
    <row r="1506" spans="1:20">
      <c r="A1506" s="23" t="s">
        <v>579</v>
      </c>
      <c r="B1506" t="s">
        <v>444</v>
      </c>
      <c r="C1506" s="2" t="s">
        <v>101</v>
      </c>
      <c r="D1506" s="3">
        <v>45066.583333333336</v>
      </c>
      <c r="E1506" t="s">
        <v>86</v>
      </c>
      <c r="F1506" t="s">
        <v>73</v>
      </c>
      <c r="G1506" t="s">
        <v>43</v>
      </c>
      <c r="J1506" s="9"/>
      <c r="K1506">
        <f t="shared" si="400"/>
        <v>0</v>
      </c>
      <c r="L1506" t="str">
        <f t="shared" si="399"/>
        <v>Not Played</v>
      </c>
      <c r="M1506">
        <f t="shared" si="401"/>
        <v>0</v>
      </c>
      <c r="N1506">
        <f t="shared" si="402"/>
        <v>0</v>
      </c>
      <c r="O1506" s="12" t="b">
        <f t="shared" si="403"/>
        <v>0</v>
      </c>
      <c r="P1506" s="12" t="b">
        <f t="shared" si="404"/>
        <v>0</v>
      </c>
      <c r="Q1506" s="12" t="b">
        <f t="shared" si="405"/>
        <v>0</v>
      </c>
      <c r="R1506" s="12" t="b">
        <f t="shared" si="406"/>
        <v>0</v>
      </c>
      <c r="S1506" s="12" t="b">
        <f t="shared" si="407"/>
        <v>0</v>
      </c>
      <c r="T1506" s="12" t="b">
        <f t="shared" si="408"/>
        <v>0</v>
      </c>
    </row>
    <row r="1507" spans="1:20">
      <c r="A1507" s="23" t="s">
        <v>579</v>
      </c>
      <c r="B1507" t="s">
        <v>440</v>
      </c>
      <c r="C1507" s="2" t="s">
        <v>101</v>
      </c>
      <c r="D1507" s="3">
        <v>45066.583333333336</v>
      </c>
      <c r="E1507" t="s">
        <v>61</v>
      </c>
      <c r="F1507" t="s">
        <v>25</v>
      </c>
      <c r="G1507" t="s">
        <v>30</v>
      </c>
      <c r="J1507" s="9"/>
      <c r="K1507">
        <f t="shared" si="400"/>
        <v>0</v>
      </c>
      <c r="L1507" t="str">
        <f t="shared" si="399"/>
        <v>Not Played</v>
      </c>
      <c r="M1507">
        <f t="shared" si="401"/>
        <v>0</v>
      </c>
      <c r="N1507">
        <f t="shared" si="402"/>
        <v>0</v>
      </c>
      <c r="O1507" s="12" t="b">
        <f t="shared" si="403"/>
        <v>0</v>
      </c>
      <c r="P1507" s="12" t="b">
        <f t="shared" si="404"/>
        <v>0</v>
      </c>
      <c r="Q1507" s="12" t="b">
        <f t="shared" si="405"/>
        <v>0</v>
      </c>
      <c r="R1507" s="12" t="b">
        <f t="shared" si="406"/>
        <v>0</v>
      </c>
      <c r="S1507" s="12" t="b">
        <f t="shared" si="407"/>
        <v>0</v>
      </c>
      <c r="T1507" s="12" t="b">
        <f t="shared" si="408"/>
        <v>0</v>
      </c>
    </row>
    <row r="1508" spans="1:20">
      <c r="A1508" s="23" t="s">
        <v>579</v>
      </c>
      <c r="B1508" t="s">
        <v>445</v>
      </c>
      <c r="C1508" s="2" t="s">
        <v>101</v>
      </c>
      <c r="D1508" s="3">
        <v>45066.583333333336</v>
      </c>
      <c r="E1508" t="s">
        <v>474</v>
      </c>
      <c r="F1508" t="s">
        <v>473</v>
      </c>
      <c r="G1508" t="s">
        <v>10</v>
      </c>
      <c r="J1508" s="9"/>
      <c r="K1508">
        <f t="shared" si="400"/>
        <v>0</v>
      </c>
      <c r="L1508" t="str">
        <f t="shared" si="399"/>
        <v>Not Played</v>
      </c>
      <c r="M1508">
        <f t="shared" si="401"/>
        <v>0</v>
      </c>
      <c r="N1508">
        <f t="shared" si="402"/>
        <v>0</v>
      </c>
      <c r="O1508" s="12" t="b">
        <f t="shared" si="403"/>
        <v>0</v>
      </c>
      <c r="P1508" s="12" t="b">
        <f t="shared" si="404"/>
        <v>0</v>
      </c>
      <c r="Q1508" s="12" t="b">
        <f t="shared" si="405"/>
        <v>0</v>
      </c>
      <c r="R1508" s="12" t="b">
        <f t="shared" si="406"/>
        <v>0</v>
      </c>
      <c r="S1508" s="12" t="b">
        <f t="shared" si="407"/>
        <v>0</v>
      </c>
      <c r="T1508" s="12" t="b">
        <f t="shared" si="408"/>
        <v>0</v>
      </c>
    </row>
    <row r="1509" spans="1:20">
      <c r="A1509" s="23" t="s">
        <v>579</v>
      </c>
      <c r="B1509" t="s">
        <v>441</v>
      </c>
      <c r="C1509" s="2" t="s">
        <v>101</v>
      </c>
      <c r="D1509" s="3">
        <v>45066.583333333336</v>
      </c>
      <c r="E1509" t="s">
        <v>32</v>
      </c>
      <c r="F1509" t="s">
        <v>33</v>
      </c>
      <c r="G1509" t="s">
        <v>461</v>
      </c>
      <c r="J1509" s="9"/>
      <c r="K1509">
        <f t="shared" si="400"/>
        <v>0</v>
      </c>
      <c r="L1509" t="str">
        <f t="shared" si="399"/>
        <v>Not Played</v>
      </c>
      <c r="M1509">
        <f t="shared" si="401"/>
        <v>0</v>
      </c>
      <c r="N1509">
        <f t="shared" si="402"/>
        <v>0</v>
      </c>
      <c r="O1509" s="12" t="b">
        <f t="shared" si="403"/>
        <v>0</v>
      </c>
      <c r="P1509" s="12" t="b">
        <f t="shared" si="404"/>
        <v>0</v>
      </c>
      <c r="Q1509" s="12" t="b">
        <f t="shared" si="405"/>
        <v>0</v>
      </c>
      <c r="R1509" s="12" t="b">
        <f t="shared" si="406"/>
        <v>0</v>
      </c>
      <c r="S1509" s="12" t="b">
        <f t="shared" si="407"/>
        <v>0</v>
      </c>
      <c r="T1509" s="12" t="b">
        <f t="shared" si="408"/>
        <v>0</v>
      </c>
    </row>
    <row r="1510" spans="1:20">
      <c r="A1510" s="23" t="s">
        <v>579</v>
      </c>
      <c r="B1510" t="s">
        <v>446</v>
      </c>
      <c r="C1510" s="2" t="s">
        <v>101</v>
      </c>
      <c r="D1510" s="3">
        <v>45066.583333333336</v>
      </c>
      <c r="E1510" t="s">
        <v>23</v>
      </c>
      <c r="F1510" t="s">
        <v>24</v>
      </c>
      <c r="G1510" t="s">
        <v>20</v>
      </c>
      <c r="J1510" s="9"/>
      <c r="K1510">
        <f t="shared" si="400"/>
        <v>0</v>
      </c>
      <c r="L1510" t="str">
        <f t="shared" si="399"/>
        <v>Not Played</v>
      </c>
      <c r="M1510">
        <f t="shared" si="401"/>
        <v>0</v>
      </c>
      <c r="N1510">
        <f t="shared" si="402"/>
        <v>0</v>
      </c>
      <c r="O1510" s="12" t="b">
        <f t="shared" si="403"/>
        <v>0</v>
      </c>
      <c r="P1510" s="12" t="b">
        <f t="shared" si="404"/>
        <v>0</v>
      </c>
      <c r="Q1510" s="12" t="b">
        <f t="shared" si="405"/>
        <v>0</v>
      </c>
      <c r="R1510" s="12" t="b">
        <f t="shared" si="406"/>
        <v>0</v>
      </c>
      <c r="S1510" s="12" t="b">
        <f t="shared" si="407"/>
        <v>0</v>
      </c>
      <c r="T1510" s="12" t="b">
        <f t="shared" si="408"/>
        <v>0</v>
      </c>
    </row>
    <row r="1511" spans="1:20">
      <c r="A1511" s="23" t="s">
        <v>579</v>
      </c>
      <c r="B1511" t="s">
        <v>449</v>
      </c>
      <c r="C1511" s="2" t="s">
        <v>101</v>
      </c>
      <c r="D1511" s="3">
        <v>45066.583333333336</v>
      </c>
      <c r="E1511" t="s">
        <v>72</v>
      </c>
      <c r="F1511" t="s">
        <v>39</v>
      </c>
      <c r="G1511" t="s">
        <v>34</v>
      </c>
      <c r="J1511" s="9"/>
      <c r="K1511">
        <f t="shared" si="400"/>
        <v>0</v>
      </c>
      <c r="L1511" t="str">
        <f t="shared" si="399"/>
        <v>Not Played</v>
      </c>
      <c r="M1511">
        <f t="shared" si="401"/>
        <v>0</v>
      </c>
      <c r="N1511">
        <f t="shared" si="402"/>
        <v>0</v>
      </c>
      <c r="O1511" s="12" t="b">
        <f t="shared" si="403"/>
        <v>0</v>
      </c>
      <c r="P1511" s="12" t="b">
        <f t="shared" si="404"/>
        <v>0</v>
      </c>
      <c r="Q1511" s="12" t="b">
        <f t="shared" si="405"/>
        <v>0</v>
      </c>
      <c r="R1511" s="12" t="b">
        <f t="shared" si="406"/>
        <v>0</v>
      </c>
      <c r="S1511" s="12" t="b">
        <f t="shared" si="407"/>
        <v>0</v>
      </c>
      <c r="T1511" s="12" t="b">
        <f t="shared" si="408"/>
        <v>0</v>
      </c>
    </row>
    <row r="1512" spans="1:20">
      <c r="A1512" s="23" t="s">
        <v>579</v>
      </c>
      <c r="B1512" t="s">
        <v>450</v>
      </c>
      <c r="C1512" s="2" t="s">
        <v>95</v>
      </c>
      <c r="D1512" s="3">
        <v>45074.625</v>
      </c>
      <c r="E1512" t="s">
        <v>55</v>
      </c>
      <c r="F1512" t="s">
        <v>10</v>
      </c>
      <c r="G1512" t="s">
        <v>39</v>
      </c>
      <c r="J1512" s="9"/>
      <c r="K1512">
        <f t="shared" si="400"/>
        <v>0</v>
      </c>
      <c r="L1512" t="str">
        <f t="shared" si="399"/>
        <v>Not Played</v>
      </c>
      <c r="M1512">
        <f t="shared" si="401"/>
        <v>0</v>
      </c>
      <c r="N1512">
        <f t="shared" si="402"/>
        <v>0</v>
      </c>
      <c r="O1512" s="12" t="b">
        <f t="shared" si="403"/>
        <v>0</v>
      </c>
      <c r="P1512" s="12" t="b">
        <f t="shared" si="404"/>
        <v>0</v>
      </c>
      <c r="Q1512" s="12" t="b">
        <f t="shared" si="405"/>
        <v>0</v>
      </c>
      <c r="R1512" s="12" t="b">
        <f t="shared" si="406"/>
        <v>0</v>
      </c>
      <c r="S1512" s="12" t="b">
        <f t="shared" si="407"/>
        <v>0</v>
      </c>
      <c r="T1512" s="12" t="b">
        <f t="shared" si="408"/>
        <v>0</v>
      </c>
    </row>
    <row r="1513" spans="1:20">
      <c r="A1513" s="23" t="s">
        <v>579</v>
      </c>
      <c r="B1513" t="s">
        <v>451</v>
      </c>
      <c r="C1513" s="2" t="s">
        <v>95</v>
      </c>
      <c r="D1513" s="3">
        <v>45074.625</v>
      </c>
      <c r="E1513" t="s">
        <v>69</v>
      </c>
      <c r="F1513" t="s">
        <v>70</v>
      </c>
      <c r="G1513" t="s">
        <v>42</v>
      </c>
      <c r="J1513" s="9"/>
      <c r="K1513">
        <f t="shared" si="400"/>
        <v>0</v>
      </c>
      <c r="L1513" t="str">
        <f t="shared" si="399"/>
        <v>Not Played</v>
      </c>
      <c r="M1513">
        <f t="shared" si="401"/>
        <v>0</v>
      </c>
      <c r="N1513">
        <f t="shared" si="402"/>
        <v>0</v>
      </c>
      <c r="O1513" s="12" t="b">
        <f t="shared" si="403"/>
        <v>0</v>
      </c>
      <c r="P1513" s="12" t="b">
        <f t="shared" si="404"/>
        <v>0</v>
      </c>
      <c r="Q1513" s="12" t="b">
        <f t="shared" si="405"/>
        <v>0</v>
      </c>
      <c r="R1513" s="12" t="b">
        <f t="shared" si="406"/>
        <v>0</v>
      </c>
      <c r="S1513" s="12" t="b">
        <f t="shared" si="407"/>
        <v>0</v>
      </c>
      <c r="T1513" s="12" t="b">
        <f t="shared" si="408"/>
        <v>0</v>
      </c>
    </row>
    <row r="1514" spans="1:20">
      <c r="A1514" s="23" t="s">
        <v>579</v>
      </c>
      <c r="B1514" t="s">
        <v>452</v>
      </c>
      <c r="C1514" s="2" t="s">
        <v>95</v>
      </c>
      <c r="D1514" s="3">
        <v>45074.625</v>
      </c>
      <c r="E1514" t="s">
        <v>460</v>
      </c>
      <c r="F1514" t="s">
        <v>461</v>
      </c>
      <c r="G1514" t="s">
        <v>73</v>
      </c>
      <c r="J1514" s="9"/>
      <c r="K1514">
        <f t="shared" si="400"/>
        <v>0</v>
      </c>
      <c r="L1514" t="str">
        <f t="shared" si="399"/>
        <v>Not Played</v>
      </c>
      <c r="M1514">
        <f t="shared" si="401"/>
        <v>0</v>
      </c>
      <c r="N1514">
        <f t="shared" si="402"/>
        <v>0</v>
      </c>
      <c r="O1514" s="12" t="b">
        <f t="shared" si="403"/>
        <v>0</v>
      </c>
      <c r="P1514" s="12" t="b">
        <f t="shared" si="404"/>
        <v>0</v>
      </c>
      <c r="Q1514" s="12" t="b">
        <f t="shared" si="405"/>
        <v>0</v>
      </c>
      <c r="R1514" s="12" t="b">
        <f t="shared" si="406"/>
        <v>0</v>
      </c>
      <c r="S1514" s="12" t="b">
        <f t="shared" si="407"/>
        <v>0</v>
      </c>
      <c r="T1514" s="12" t="b">
        <f t="shared" si="408"/>
        <v>0</v>
      </c>
    </row>
    <row r="1515" spans="1:20">
      <c r="A1515" s="23" t="s">
        <v>579</v>
      </c>
      <c r="B1515" t="s">
        <v>453</v>
      </c>
      <c r="C1515" s="2" t="s">
        <v>95</v>
      </c>
      <c r="D1515" s="3">
        <v>45074.625</v>
      </c>
      <c r="E1515" t="s">
        <v>63</v>
      </c>
      <c r="F1515" t="s">
        <v>43</v>
      </c>
      <c r="G1515" t="s">
        <v>25</v>
      </c>
      <c r="J1515" s="9"/>
      <c r="K1515">
        <f t="shared" si="400"/>
        <v>0</v>
      </c>
      <c r="L1515" t="str">
        <f t="shared" si="399"/>
        <v>Not Played</v>
      </c>
      <c r="M1515">
        <f t="shared" si="401"/>
        <v>0</v>
      </c>
      <c r="N1515">
        <f t="shared" si="402"/>
        <v>0</v>
      </c>
      <c r="O1515" s="12" t="b">
        <f t="shared" si="403"/>
        <v>0</v>
      </c>
      <c r="P1515" s="12" t="b">
        <f t="shared" si="404"/>
        <v>0</v>
      </c>
      <c r="Q1515" s="12" t="b">
        <f t="shared" si="405"/>
        <v>0</v>
      </c>
      <c r="R1515" s="12" t="b">
        <f t="shared" si="406"/>
        <v>0</v>
      </c>
      <c r="S1515" s="12" t="b">
        <f t="shared" si="407"/>
        <v>0</v>
      </c>
      <c r="T1515" s="12" t="b">
        <f t="shared" si="408"/>
        <v>0</v>
      </c>
    </row>
    <row r="1516" spans="1:20">
      <c r="A1516" s="23" t="s">
        <v>579</v>
      </c>
      <c r="B1516" t="s">
        <v>454</v>
      </c>
      <c r="C1516" s="2" t="s">
        <v>95</v>
      </c>
      <c r="D1516" s="3">
        <v>45074.625</v>
      </c>
      <c r="E1516" t="s">
        <v>13</v>
      </c>
      <c r="F1516" t="s">
        <v>14</v>
      </c>
      <c r="G1516" t="s">
        <v>473</v>
      </c>
      <c r="J1516" s="9"/>
      <c r="K1516">
        <f t="shared" si="400"/>
        <v>0</v>
      </c>
      <c r="L1516" t="str">
        <f t="shared" si="399"/>
        <v>Not Played</v>
      </c>
      <c r="M1516">
        <f t="shared" si="401"/>
        <v>0</v>
      </c>
      <c r="N1516">
        <f t="shared" si="402"/>
        <v>0</v>
      </c>
      <c r="O1516" s="12" t="b">
        <f t="shared" si="403"/>
        <v>0</v>
      </c>
      <c r="P1516" s="12" t="b">
        <f t="shared" si="404"/>
        <v>0</v>
      </c>
      <c r="Q1516" s="12" t="b">
        <f t="shared" si="405"/>
        <v>0</v>
      </c>
      <c r="R1516" s="12" t="b">
        <f t="shared" si="406"/>
        <v>0</v>
      </c>
      <c r="S1516" s="12" t="b">
        <f t="shared" si="407"/>
        <v>0</v>
      </c>
      <c r="T1516" s="12" t="b">
        <f t="shared" si="408"/>
        <v>0</v>
      </c>
    </row>
    <row r="1517" spans="1:20">
      <c r="A1517" s="23" t="s">
        <v>579</v>
      </c>
      <c r="B1517" t="s">
        <v>455</v>
      </c>
      <c r="C1517" s="2" t="s">
        <v>95</v>
      </c>
      <c r="D1517" s="3">
        <v>45074.625</v>
      </c>
      <c r="E1517" t="s">
        <v>47</v>
      </c>
      <c r="F1517" t="s">
        <v>34</v>
      </c>
      <c r="G1517" t="s">
        <v>472</v>
      </c>
      <c r="J1517" s="9"/>
      <c r="K1517">
        <f t="shared" si="400"/>
        <v>0</v>
      </c>
      <c r="L1517" t="str">
        <f t="shared" si="399"/>
        <v>Not Played</v>
      </c>
      <c r="M1517">
        <f t="shared" si="401"/>
        <v>0</v>
      </c>
      <c r="N1517">
        <f t="shared" si="402"/>
        <v>0</v>
      </c>
      <c r="O1517" s="12" t="b">
        <f t="shared" si="403"/>
        <v>0</v>
      </c>
      <c r="P1517" s="12" t="b">
        <f t="shared" si="404"/>
        <v>0</v>
      </c>
      <c r="Q1517" s="12" t="b">
        <f t="shared" si="405"/>
        <v>0</v>
      </c>
      <c r="R1517" s="12" t="b">
        <f t="shared" si="406"/>
        <v>0</v>
      </c>
      <c r="S1517" s="12" t="b">
        <f t="shared" si="407"/>
        <v>0</v>
      </c>
      <c r="T1517" s="12" t="b">
        <f t="shared" si="408"/>
        <v>0</v>
      </c>
    </row>
    <row r="1518" spans="1:20">
      <c r="A1518" s="23" t="s">
        <v>579</v>
      </c>
      <c r="B1518" t="s">
        <v>456</v>
      </c>
      <c r="C1518" s="2" t="s">
        <v>95</v>
      </c>
      <c r="D1518" s="3">
        <v>45074.625</v>
      </c>
      <c r="E1518" t="s">
        <v>50</v>
      </c>
      <c r="F1518" t="s">
        <v>20</v>
      </c>
      <c r="G1518" t="s">
        <v>33</v>
      </c>
      <c r="J1518" s="9"/>
      <c r="K1518">
        <f t="shared" si="400"/>
        <v>0</v>
      </c>
      <c r="L1518" t="str">
        <f t="shared" si="399"/>
        <v>Not Played</v>
      </c>
      <c r="M1518">
        <f t="shared" si="401"/>
        <v>0</v>
      </c>
      <c r="N1518">
        <f t="shared" si="402"/>
        <v>0</v>
      </c>
      <c r="O1518" s="12" t="b">
        <f t="shared" si="403"/>
        <v>0</v>
      </c>
      <c r="P1518" s="12" t="b">
        <f t="shared" si="404"/>
        <v>0</v>
      </c>
      <c r="Q1518" s="12" t="b">
        <f t="shared" si="405"/>
        <v>0</v>
      </c>
      <c r="R1518" s="12" t="b">
        <f t="shared" si="406"/>
        <v>0</v>
      </c>
      <c r="S1518" s="12" t="b">
        <f t="shared" si="407"/>
        <v>0</v>
      </c>
      <c r="T1518" s="12" t="b">
        <f t="shared" si="408"/>
        <v>0</v>
      </c>
    </row>
    <row r="1519" spans="1:20">
      <c r="A1519" s="23" t="s">
        <v>579</v>
      </c>
      <c r="B1519" t="s">
        <v>457</v>
      </c>
      <c r="C1519" s="2" t="s">
        <v>95</v>
      </c>
      <c r="D1519" s="3">
        <v>45074.625</v>
      </c>
      <c r="E1519" t="s">
        <v>65</v>
      </c>
      <c r="F1519" t="s">
        <v>30</v>
      </c>
      <c r="G1519" t="s">
        <v>24</v>
      </c>
      <c r="J1519" s="9"/>
      <c r="K1519">
        <f t="shared" si="400"/>
        <v>0</v>
      </c>
      <c r="L1519" t="str">
        <f t="shared" si="399"/>
        <v>Not Played</v>
      </c>
      <c r="M1519">
        <f t="shared" si="401"/>
        <v>0</v>
      </c>
      <c r="N1519">
        <f t="shared" si="402"/>
        <v>0</v>
      </c>
      <c r="O1519" s="12" t="b">
        <f t="shared" si="403"/>
        <v>0</v>
      </c>
      <c r="P1519" s="12" t="b">
        <f t="shared" si="404"/>
        <v>0</v>
      </c>
      <c r="Q1519" s="12" t="b">
        <f t="shared" si="405"/>
        <v>0</v>
      </c>
      <c r="R1519" s="12" t="b">
        <f t="shared" si="406"/>
        <v>0</v>
      </c>
      <c r="S1519" s="12" t="b">
        <f t="shared" si="407"/>
        <v>0</v>
      </c>
      <c r="T1519" s="12" t="b">
        <f t="shared" si="408"/>
        <v>0</v>
      </c>
    </row>
    <row r="1520" spans="1:20">
      <c r="A1520" s="23" t="s">
        <v>579</v>
      </c>
      <c r="B1520" t="s">
        <v>458</v>
      </c>
      <c r="C1520" s="2" t="s">
        <v>95</v>
      </c>
      <c r="D1520" s="3">
        <v>45074.625</v>
      </c>
      <c r="E1520" t="s">
        <v>52</v>
      </c>
      <c r="F1520" t="s">
        <v>53</v>
      </c>
      <c r="G1520" t="s">
        <v>9</v>
      </c>
      <c r="J1520" s="9"/>
      <c r="K1520">
        <f t="shared" si="400"/>
        <v>0</v>
      </c>
      <c r="L1520" t="str">
        <f t="shared" si="399"/>
        <v>Not Played</v>
      </c>
      <c r="M1520">
        <f t="shared" si="401"/>
        <v>0</v>
      </c>
      <c r="N1520">
        <f t="shared" si="402"/>
        <v>0</v>
      </c>
      <c r="O1520" s="12" t="b">
        <f t="shared" si="403"/>
        <v>0</v>
      </c>
      <c r="P1520" s="12" t="b">
        <f t="shared" si="404"/>
        <v>0</v>
      </c>
      <c r="Q1520" s="12" t="b">
        <f t="shared" si="405"/>
        <v>0</v>
      </c>
      <c r="R1520" s="12" t="b">
        <f t="shared" si="406"/>
        <v>0</v>
      </c>
      <c r="S1520" s="12" t="b">
        <f t="shared" si="407"/>
        <v>0</v>
      </c>
      <c r="T1520" s="12" t="b">
        <f t="shared" si="408"/>
        <v>0</v>
      </c>
    </row>
    <row r="1521" spans="1:20">
      <c r="A1521" s="23" t="s">
        <v>579</v>
      </c>
      <c r="B1521" t="s">
        <v>459</v>
      </c>
      <c r="C1521" s="2" t="s">
        <v>95</v>
      </c>
      <c r="D1521" s="3">
        <v>45074.625</v>
      </c>
      <c r="E1521" t="s">
        <v>58</v>
      </c>
      <c r="F1521" t="s">
        <v>15</v>
      </c>
      <c r="G1521" t="s">
        <v>19</v>
      </c>
      <c r="J1521" s="9"/>
      <c r="K1521">
        <f t="shared" si="400"/>
        <v>0</v>
      </c>
      <c r="L1521" t="str">
        <f t="shared" si="399"/>
        <v>Not Played</v>
      </c>
      <c r="M1521">
        <f t="shared" si="401"/>
        <v>0</v>
      </c>
      <c r="N1521">
        <f t="shared" si="402"/>
        <v>0</v>
      </c>
      <c r="O1521" s="12" t="b">
        <f t="shared" si="403"/>
        <v>0</v>
      </c>
      <c r="P1521" s="12" t="b">
        <f t="shared" si="404"/>
        <v>0</v>
      </c>
      <c r="Q1521" s="12" t="b">
        <f t="shared" si="405"/>
        <v>0</v>
      </c>
      <c r="R1521" s="12" t="b">
        <f t="shared" si="406"/>
        <v>0</v>
      </c>
      <c r="S1521" s="12" t="b">
        <f t="shared" si="407"/>
        <v>0</v>
      </c>
      <c r="T1521" s="12" t="b">
        <f t="shared" si="408"/>
        <v>0</v>
      </c>
    </row>
  </sheetData>
  <pageMargins left="0.7" right="0.7" top="0.75" bottom="0.75" header="0.3" footer="0.3"/>
  <pageSetup orientation="portrait" horizontalDpi="4294967292"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BE353-2BE7-4BBE-A6F0-A536867B7401}">
  <dimension ref="A1:U103"/>
  <sheetViews>
    <sheetView zoomScale="115" zoomScaleNormal="115" workbookViewId="0">
      <selection activeCell="K46" sqref="K46"/>
    </sheetView>
  </sheetViews>
  <sheetFormatPr defaultRowHeight="15"/>
  <cols>
    <col min="2" max="2" width="17.85546875" bestFit="1" customWidth="1"/>
    <col min="3" max="3" width="20" bestFit="1" customWidth="1"/>
    <col min="4" max="4" width="16.28515625" bestFit="1" customWidth="1"/>
    <col min="5" max="5" width="17.28515625" bestFit="1" customWidth="1"/>
    <col min="6" max="6" width="16.7109375" bestFit="1" customWidth="1"/>
    <col min="7" max="7" width="18.140625" bestFit="1" customWidth="1"/>
    <col min="8" max="8" width="7.28515625" bestFit="1" customWidth="1"/>
    <col min="9" max="9" width="11" bestFit="1" customWidth="1"/>
    <col min="10" max="10" width="20" bestFit="1" customWidth="1"/>
    <col min="11" max="11" width="11.140625" bestFit="1" customWidth="1"/>
    <col min="12" max="12" width="12.140625" bestFit="1" customWidth="1"/>
    <col min="13" max="13" width="11.7109375" bestFit="1" customWidth="1"/>
    <col min="14" max="14" width="17.7109375" bestFit="1" customWidth="1"/>
    <col min="16" max="16" width="20" bestFit="1" customWidth="1"/>
    <col min="17" max="17" width="10.140625" bestFit="1" customWidth="1"/>
    <col min="18" max="19" width="11" bestFit="1" customWidth="1"/>
    <col min="20" max="21" width="21" bestFit="1" customWidth="1"/>
  </cols>
  <sheetData>
    <row r="1" spans="1:12">
      <c r="B1" s="19" t="s">
        <v>509</v>
      </c>
      <c r="C1" t="s">
        <v>674</v>
      </c>
    </row>
    <row r="3" spans="1:12" ht="60">
      <c r="B3" s="37" t="s">
        <v>580</v>
      </c>
      <c r="C3" s="9" t="s">
        <v>562</v>
      </c>
      <c r="D3" s="9" t="s">
        <v>563</v>
      </c>
      <c r="E3" s="9" t="s">
        <v>564</v>
      </c>
      <c r="F3" s="9" t="s">
        <v>565</v>
      </c>
      <c r="G3" s="9" t="s">
        <v>566</v>
      </c>
      <c r="H3" s="9" t="s">
        <v>567</v>
      </c>
      <c r="I3" s="9" t="s">
        <v>568</v>
      </c>
      <c r="J3" s="9" t="s">
        <v>569</v>
      </c>
      <c r="K3" s="9" t="s">
        <v>570</v>
      </c>
      <c r="L3" s="9" t="s">
        <v>571</v>
      </c>
    </row>
    <row r="4" spans="1:12">
      <c r="A4" s="35">
        <v>1</v>
      </c>
      <c r="B4" s="20" t="s">
        <v>10</v>
      </c>
      <c r="C4">
        <v>132</v>
      </c>
      <c r="D4">
        <v>69</v>
      </c>
      <c r="E4">
        <v>26</v>
      </c>
      <c r="F4">
        <v>37</v>
      </c>
      <c r="G4">
        <v>233</v>
      </c>
      <c r="H4">
        <v>214</v>
      </c>
      <c r="I4">
        <v>149</v>
      </c>
      <c r="J4">
        <v>65</v>
      </c>
      <c r="K4" s="21">
        <v>5.6315789473684212</v>
      </c>
      <c r="L4" s="21">
        <v>3.9210526315789473</v>
      </c>
    </row>
    <row r="5" spans="1:12">
      <c r="A5" s="35">
        <v>2</v>
      </c>
      <c r="B5" s="20" t="s">
        <v>70</v>
      </c>
      <c r="C5">
        <v>133</v>
      </c>
      <c r="D5">
        <v>45</v>
      </c>
      <c r="E5">
        <v>25</v>
      </c>
      <c r="F5">
        <v>63</v>
      </c>
      <c r="G5">
        <v>160</v>
      </c>
      <c r="H5">
        <v>170</v>
      </c>
      <c r="I5">
        <v>194</v>
      </c>
      <c r="J5">
        <v>-24</v>
      </c>
      <c r="K5" s="21">
        <v>4.473684210526315</v>
      </c>
      <c r="L5" s="21">
        <v>5.1052631578947372</v>
      </c>
    </row>
    <row r="6" spans="1:12">
      <c r="A6" s="35">
        <v>3</v>
      </c>
      <c r="B6" s="20" t="s">
        <v>472</v>
      </c>
      <c r="C6">
        <v>57</v>
      </c>
      <c r="D6">
        <v>13</v>
      </c>
      <c r="E6">
        <v>11</v>
      </c>
      <c r="F6">
        <v>33</v>
      </c>
      <c r="G6">
        <v>50</v>
      </c>
      <c r="H6">
        <v>58</v>
      </c>
      <c r="I6">
        <v>106</v>
      </c>
      <c r="J6">
        <v>-48</v>
      </c>
      <c r="K6" s="21">
        <v>1.5263157894736841</v>
      </c>
      <c r="L6" s="21">
        <v>2.7894736842105265</v>
      </c>
    </row>
    <row r="7" spans="1:12">
      <c r="A7" s="34">
        <v>4</v>
      </c>
      <c r="B7" s="20" t="s">
        <v>461</v>
      </c>
      <c r="C7">
        <v>57</v>
      </c>
      <c r="D7">
        <v>20</v>
      </c>
      <c r="E7">
        <v>15</v>
      </c>
      <c r="F7">
        <v>22</v>
      </c>
      <c r="G7">
        <v>75</v>
      </c>
      <c r="H7">
        <v>80</v>
      </c>
      <c r="I7">
        <v>84</v>
      </c>
      <c r="J7">
        <v>-4</v>
      </c>
      <c r="K7" s="21">
        <v>2.1052631578947367</v>
      </c>
      <c r="L7" s="21">
        <v>2.2105263157894735</v>
      </c>
    </row>
    <row r="8" spans="1:12">
      <c r="A8" s="34">
        <v>5</v>
      </c>
      <c r="B8" s="20" t="s">
        <v>42</v>
      </c>
      <c r="C8">
        <v>132</v>
      </c>
      <c r="D8">
        <v>39</v>
      </c>
      <c r="E8">
        <v>46</v>
      </c>
      <c r="F8">
        <v>47</v>
      </c>
      <c r="G8">
        <v>163</v>
      </c>
      <c r="H8">
        <v>156</v>
      </c>
      <c r="I8">
        <v>169</v>
      </c>
      <c r="J8">
        <v>-13</v>
      </c>
      <c r="K8" s="21">
        <v>4.1052631578947363</v>
      </c>
      <c r="L8" s="21">
        <v>4.4473684210526319</v>
      </c>
    </row>
    <row r="9" spans="1:12">
      <c r="A9" s="34">
        <v>6</v>
      </c>
      <c r="B9" s="20" t="s">
        <v>66</v>
      </c>
      <c r="C9">
        <v>114</v>
      </c>
      <c r="D9">
        <v>32</v>
      </c>
      <c r="E9">
        <v>32</v>
      </c>
      <c r="F9">
        <v>50</v>
      </c>
      <c r="G9">
        <v>128</v>
      </c>
      <c r="H9">
        <v>110</v>
      </c>
      <c r="I9">
        <v>158</v>
      </c>
      <c r="J9">
        <v>-48</v>
      </c>
      <c r="K9" s="21">
        <v>2.8947368421052633</v>
      </c>
      <c r="L9" s="21">
        <v>4.1578947368421053</v>
      </c>
    </row>
    <row r="10" spans="1:12">
      <c r="A10" s="34">
        <v>7</v>
      </c>
      <c r="B10" s="20" t="s">
        <v>43</v>
      </c>
      <c r="C10">
        <v>133</v>
      </c>
      <c r="D10">
        <v>68</v>
      </c>
      <c r="E10">
        <v>31</v>
      </c>
      <c r="F10">
        <v>34</v>
      </c>
      <c r="G10">
        <v>235</v>
      </c>
      <c r="H10">
        <v>225</v>
      </c>
      <c r="I10">
        <v>144</v>
      </c>
      <c r="J10">
        <v>81</v>
      </c>
      <c r="K10" s="21">
        <v>5.9210526315789469</v>
      </c>
      <c r="L10" s="21">
        <v>3.7894736842105261</v>
      </c>
    </row>
    <row r="11" spans="1:12">
      <c r="A11" s="34">
        <v>8</v>
      </c>
      <c r="B11" s="20" t="s">
        <v>14</v>
      </c>
      <c r="C11">
        <v>133</v>
      </c>
      <c r="D11">
        <v>40</v>
      </c>
      <c r="E11">
        <v>38</v>
      </c>
      <c r="F11">
        <v>55</v>
      </c>
      <c r="G11">
        <v>158</v>
      </c>
      <c r="H11">
        <v>140</v>
      </c>
      <c r="I11">
        <v>189</v>
      </c>
      <c r="J11">
        <v>-49</v>
      </c>
      <c r="K11" s="21">
        <v>3.6842105263157898</v>
      </c>
      <c r="L11" s="21">
        <v>4.9736842105263159</v>
      </c>
    </row>
    <row r="12" spans="1:12">
      <c r="A12" s="34">
        <v>9</v>
      </c>
      <c r="B12" s="20" t="s">
        <v>34</v>
      </c>
      <c r="C12">
        <v>133</v>
      </c>
      <c r="D12">
        <v>44</v>
      </c>
      <c r="E12">
        <v>30</v>
      </c>
      <c r="F12">
        <v>59</v>
      </c>
      <c r="G12">
        <v>162</v>
      </c>
      <c r="H12">
        <v>149</v>
      </c>
      <c r="I12">
        <v>196</v>
      </c>
      <c r="J12">
        <v>-47</v>
      </c>
      <c r="K12" s="21">
        <v>3.9210526315789473</v>
      </c>
      <c r="L12" s="21">
        <v>5.1578947368421044</v>
      </c>
    </row>
    <row r="13" spans="1:12">
      <c r="A13" s="34">
        <v>10</v>
      </c>
      <c r="B13" s="20" t="s">
        <v>9</v>
      </c>
      <c r="C13">
        <v>58</v>
      </c>
      <c r="D13">
        <v>14</v>
      </c>
      <c r="E13">
        <v>17</v>
      </c>
      <c r="F13">
        <v>27</v>
      </c>
      <c r="G13">
        <v>59</v>
      </c>
      <c r="H13">
        <v>59</v>
      </c>
      <c r="I13">
        <v>82</v>
      </c>
      <c r="J13">
        <v>-23</v>
      </c>
      <c r="K13" s="21">
        <v>1.5526315789473684</v>
      </c>
      <c r="L13" s="21">
        <v>2.1578947368421053</v>
      </c>
    </row>
    <row r="14" spans="1:12">
      <c r="A14" s="34">
        <v>11</v>
      </c>
      <c r="B14" s="20" t="s">
        <v>20</v>
      </c>
      <c r="C14">
        <v>94</v>
      </c>
      <c r="D14">
        <v>31</v>
      </c>
      <c r="E14">
        <v>21</v>
      </c>
      <c r="F14">
        <v>42</v>
      </c>
      <c r="G14">
        <v>114</v>
      </c>
      <c r="H14">
        <v>130</v>
      </c>
      <c r="I14">
        <v>166</v>
      </c>
      <c r="J14">
        <v>-36</v>
      </c>
      <c r="K14" s="21">
        <v>3.4210526315789473</v>
      </c>
      <c r="L14" s="21">
        <v>4.3684210526315788</v>
      </c>
    </row>
    <row r="15" spans="1:12">
      <c r="A15" s="34">
        <v>12</v>
      </c>
      <c r="B15" s="20" t="s">
        <v>30</v>
      </c>
      <c r="C15">
        <v>133</v>
      </c>
      <c r="D15">
        <v>57</v>
      </c>
      <c r="E15">
        <v>26</v>
      </c>
      <c r="F15">
        <v>50</v>
      </c>
      <c r="G15">
        <v>197</v>
      </c>
      <c r="H15">
        <v>223</v>
      </c>
      <c r="I15">
        <v>183</v>
      </c>
      <c r="J15">
        <v>40</v>
      </c>
      <c r="K15" s="21">
        <v>5.8684210526315788</v>
      </c>
      <c r="L15" s="21">
        <v>4.8157894736842106</v>
      </c>
    </row>
    <row r="16" spans="1:12">
      <c r="A16" s="34">
        <v>13</v>
      </c>
      <c r="B16" s="20" t="s">
        <v>19</v>
      </c>
      <c r="C16">
        <v>132</v>
      </c>
      <c r="D16">
        <v>88</v>
      </c>
      <c r="E16">
        <v>24</v>
      </c>
      <c r="F16">
        <v>20</v>
      </c>
      <c r="G16">
        <v>288</v>
      </c>
      <c r="H16">
        <v>281</v>
      </c>
      <c r="I16">
        <v>126</v>
      </c>
      <c r="J16">
        <v>155</v>
      </c>
      <c r="K16" s="21">
        <v>7.3947368421052628</v>
      </c>
      <c r="L16" s="21">
        <v>3.3157894736842106</v>
      </c>
    </row>
    <row r="17" spans="1:19">
      <c r="A17" s="34">
        <v>14</v>
      </c>
      <c r="B17" s="20" t="s">
        <v>73</v>
      </c>
      <c r="C17">
        <v>133</v>
      </c>
      <c r="D17">
        <v>95</v>
      </c>
      <c r="E17">
        <v>17</v>
      </c>
      <c r="F17">
        <v>21</v>
      </c>
      <c r="G17">
        <v>302</v>
      </c>
      <c r="H17">
        <v>334</v>
      </c>
      <c r="I17">
        <v>113</v>
      </c>
      <c r="J17">
        <v>221</v>
      </c>
      <c r="K17" s="21">
        <v>8.7894736842105257</v>
      </c>
      <c r="L17" s="21">
        <v>2.9736842105263155</v>
      </c>
    </row>
    <row r="18" spans="1:19">
      <c r="A18" s="34">
        <v>15</v>
      </c>
      <c r="B18" s="20" t="s">
        <v>53</v>
      </c>
      <c r="C18">
        <v>133</v>
      </c>
      <c r="D18">
        <v>67</v>
      </c>
      <c r="E18">
        <v>36</v>
      </c>
      <c r="F18">
        <v>30</v>
      </c>
      <c r="G18">
        <v>237</v>
      </c>
      <c r="H18">
        <v>226</v>
      </c>
      <c r="I18">
        <v>159</v>
      </c>
      <c r="J18">
        <v>67</v>
      </c>
      <c r="K18" s="21">
        <v>5.9473684210526319</v>
      </c>
      <c r="L18" s="21">
        <v>4.1842105263157894</v>
      </c>
    </row>
    <row r="19" spans="1:19">
      <c r="A19" s="34">
        <v>16</v>
      </c>
      <c r="B19" s="20" t="s">
        <v>25</v>
      </c>
      <c r="C19">
        <v>133</v>
      </c>
      <c r="D19">
        <v>46</v>
      </c>
      <c r="E19">
        <v>38</v>
      </c>
      <c r="F19">
        <v>49</v>
      </c>
      <c r="G19">
        <v>176</v>
      </c>
      <c r="H19">
        <v>161</v>
      </c>
      <c r="I19">
        <v>193</v>
      </c>
      <c r="J19">
        <v>-32</v>
      </c>
      <c r="K19" s="21">
        <v>4.2368421052631575</v>
      </c>
      <c r="L19" s="21">
        <v>5.0789473684210531</v>
      </c>
    </row>
    <row r="20" spans="1:19">
      <c r="A20" s="34">
        <v>17</v>
      </c>
      <c r="B20" s="20" t="s">
        <v>466</v>
      </c>
      <c r="C20">
        <v>76</v>
      </c>
      <c r="D20">
        <v>10</v>
      </c>
      <c r="E20">
        <v>13</v>
      </c>
      <c r="F20">
        <v>53</v>
      </c>
      <c r="G20">
        <v>43</v>
      </c>
      <c r="H20">
        <v>49</v>
      </c>
      <c r="I20">
        <v>159</v>
      </c>
      <c r="J20">
        <v>-110</v>
      </c>
      <c r="K20" s="21">
        <v>1.2894736842105263</v>
      </c>
      <c r="L20" s="21">
        <v>4.1842105263157894</v>
      </c>
    </row>
    <row r="21" spans="1:19">
      <c r="A21" s="34">
        <v>18</v>
      </c>
      <c r="B21" s="20" t="s">
        <v>473</v>
      </c>
      <c r="C21">
        <v>19</v>
      </c>
      <c r="D21">
        <v>5</v>
      </c>
      <c r="E21">
        <v>5</v>
      </c>
      <c r="F21">
        <v>9</v>
      </c>
      <c r="G21">
        <v>20</v>
      </c>
      <c r="H21">
        <v>15</v>
      </c>
      <c r="I21">
        <v>34</v>
      </c>
      <c r="J21">
        <v>-19</v>
      </c>
      <c r="K21" s="21">
        <v>0.39473684210526316</v>
      </c>
      <c r="L21" s="21">
        <v>0.89473684210526316</v>
      </c>
    </row>
    <row r="22" spans="1:19">
      <c r="A22" s="34">
        <v>19</v>
      </c>
      <c r="B22" s="20" t="s">
        <v>38</v>
      </c>
      <c r="C22">
        <v>76</v>
      </c>
      <c r="D22">
        <v>21</v>
      </c>
      <c r="E22">
        <v>14</v>
      </c>
      <c r="F22">
        <v>41</v>
      </c>
      <c r="G22">
        <v>77</v>
      </c>
      <c r="H22">
        <v>59</v>
      </c>
      <c r="I22">
        <v>102</v>
      </c>
      <c r="J22">
        <v>-43</v>
      </c>
      <c r="K22" s="21">
        <v>1.5526315789473686</v>
      </c>
      <c r="L22" s="21">
        <v>2.6842105263157894</v>
      </c>
    </row>
    <row r="23" spans="1:19">
      <c r="A23" s="34">
        <v>20</v>
      </c>
      <c r="B23" s="20" t="s">
        <v>15</v>
      </c>
      <c r="C23">
        <v>133</v>
      </c>
      <c r="D23">
        <v>40</v>
      </c>
      <c r="E23">
        <v>30</v>
      </c>
      <c r="F23">
        <v>63</v>
      </c>
      <c r="G23">
        <v>150</v>
      </c>
      <c r="H23">
        <v>158</v>
      </c>
      <c r="I23">
        <v>229</v>
      </c>
      <c r="J23">
        <v>-71</v>
      </c>
      <c r="K23" s="21">
        <v>4.1578947368421053</v>
      </c>
      <c r="L23" s="21">
        <v>6.0263157894736841</v>
      </c>
    </row>
    <row r="24" spans="1:19">
      <c r="A24" s="34">
        <v>21</v>
      </c>
      <c r="B24" s="20" t="s">
        <v>33</v>
      </c>
      <c r="C24">
        <v>134</v>
      </c>
      <c r="D24">
        <v>66</v>
      </c>
      <c r="E24">
        <v>27</v>
      </c>
      <c r="F24">
        <v>41</v>
      </c>
      <c r="G24">
        <v>225</v>
      </c>
      <c r="H24">
        <v>237</v>
      </c>
      <c r="I24">
        <v>163</v>
      </c>
      <c r="J24">
        <v>74</v>
      </c>
      <c r="K24" s="21">
        <v>6.2368421052631584</v>
      </c>
      <c r="L24" s="21">
        <v>4.2894736842105265</v>
      </c>
    </row>
    <row r="25" spans="1:19">
      <c r="A25" s="34">
        <v>22</v>
      </c>
      <c r="B25" s="20" t="s">
        <v>464</v>
      </c>
      <c r="C25">
        <v>76</v>
      </c>
      <c r="D25">
        <v>14</v>
      </c>
      <c r="E25">
        <v>15</v>
      </c>
      <c r="F25">
        <v>47</v>
      </c>
      <c r="G25">
        <v>57</v>
      </c>
      <c r="H25">
        <v>70</v>
      </c>
      <c r="I25">
        <v>141</v>
      </c>
      <c r="J25">
        <v>-71</v>
      </c>
      <c r="K25" s="21">
        <v>1.8421052631578947</v>
      </c>
      <c r="L25" s="21">
        <v>3.7105263157894735</v>
      </c>
    </row>
    <row r="26" spans="1:19">
      <c r="A26" s="36">
        <v>23</v>
      </c>
      <c r="B26" s="20" t="s">
        <v>29</v>
      </c>
      <c r="C26">
        <v>38</v>
      </c>
      <c r="D26">
        <v>5</v>
      </c>
      <c r="E26">
        <v>11</v>
      </c>
      <c r="F26">
        <v>22</v>
      </c>
      <c r="G26">
        <v>26</v>
      </c>
      <c r="H26">
        <v>35</v>
      </c>
      <c r="I26">
        <v>76</v>
      </c>
      <c r="J26">
        <v>-41</v>
      </c>
      <c r="K26" s="21">
        <v>0.92105263157894735</v>
      </c>
      <c r="L26" s="21">
        <v>2</v>
      </c>
    </row>
    <row r="27" spans="1:19">
      <c r="A27" s="36">
        <v>24</v>
      </c>
      <c r="B27" s="20" t="s">
        <v>24</v>
      </c>
      <c r="C27">
        <v>133</v>
      </c>
      <c r="D27">
        <v>49</v>
      </c>
      <c r="E27">
        <v>28</v>
      </c>
      <c r="F27">
        <v>56</v>
      </c>
      <c r="G27">
        <v>175</v>
      </c>
      <c r="H27">
        <v>186</v>
      </c>
      <c r="I27">
        <v>185</v>
      </c>
      <c r="J27">
        <v>1</v>
      </c>
      <c r="K27" s="21">
        <v>4.8947368421052628</v>
      </c>
      <c r="L27" s="21">
        <v>4.8684210526315788</v>
      </c>
    </row>
    <row r="28" spans="1:19">
      <c r="A28" s="36">
        <v>25</v>
      </c>
      <c r="B28" s="20" t="s">
        <v>39</v>
      </c>
      <c r="C28">
        <v>133</v>
      </c>
      <c r="D28">
        <v>46</v>
      </c>
      <c r="E28">
        <v>34</v>
      </c>
      <c r="F28">
        <v>53</v>
      </c>
      <c r="G28">
        <v>172</v>
      </c>
      <c r="H28">
        <v>137</v>
      </c>
      <c r="I28">
        <v>162</v>
      </c>
      <c r="J28">
        <v>-25</v>
      </c>
      <c r="K28" s="21">
        <v>3.6052631578947367</v>
      </c>
      <c r="L28" s="21">
        <v>4.2631578947368416</v>
      </c>
    </row>
    <row r="29" spans="1:19">
      <c r="B29" s="20" t="s">
        <v>581</v>
      </c>
      <c r="C29">
        <v>2658</v>
      </c>
      <c r="D29">
        <v>1024</v>
      </c>
      <c r="E29">
        <v>610</v>
      </c>
      <c r="F29">
        <v>1024</v>
      </c>
      <c r="G29">
        <v>3682</v>
      </c>
      <c r="H29">
        <v>3662</v>
      </c>
      <c r="I29">
        <v>3662</v>
      </c>
      <c r="J29">
        <v>0</v>
      </c>
      <c r="K29" s="21">
        <v>96.368421052631589</v>
      </c>
      <c r="L29" s="21">
        <v>96.368421052631575</v>
      </c>
    </row>
    <row r="31" spans="1:19">
      <c r="P31" t="s">
        <v>705</v>
      </c>
    </row>
    <row r="32" spans="1:19">
      <c r="C32" t="s">
        <v>703</v>
      </c>
      <c r="J32" t="s">
        <v>704</v>
      </c>
      <c r="P32" s="37" t="s">
        <v>580</v>
      </c>
      <c r="Q32" t="s">
        <v>617</v>
      </c>
      <c r="R32" t="s">
        <v>706</v>
      </c>
      <c r="S32" t="s">
        <v>619</v>
      </c>
    </row>
    <row r="33" spans="2:19">
      <c r="C33" s="37" t="s">
        <v>580</v>
      </c>
      <c r="D33" t="s">
        <v>563</v>
      </c>
      <c r="E33" t="s">
        <v>710</v>
      </c>
      <c r="F33" t="s">
        <v>711</v>
      </c>
      <c r="G33" t="s">
        <v>567</v>
      </c>
      <c r="J33" s="37" t="s">
        <v>580</v>
      </c>
      <c r="K33" t="s">
        <v>614</v>
      </c>
      <c r="L33" t="s">
        <v>615</v>
      </c>
      <c r="M33" t="s">
        <v>616</v>
      </c>
      <c r="O33" s="35">
        <v>1</v>
      </c>
      <c r="P33" s="20" t="s">
        <v>15</v>
      </c>
      <c r="Q33" s="93">
        <v>12</v>
      </c>
      <c r="R33" s="93">
        <v>5</v>
      </c>
      <c r="S33" s="93">
        <v>7</v>
      </c>
    </row>
    <row r="34" spans="2:19">
      <c r="B34" s="35">
        <v>1</v>
      </c>
      <c r="C34" s="20" t="s">
        <v>10</v>
      </c>
      <c r="D34" s="93">
        <v>15</v>
      </c>
      <c r="E34" s="93">
        <v>7</v>
      </c>
      <c r="F34" s="93">
        <v>8</v>
      </c>
      <c r="G34" s="93">
        <v>42</v>
      </c>
      <c r="I34" s="35">
        <v>1</v>
      </c>
      <c r="J34" s="20" t="s">
        <v>10</v>
      </c>
      <c r="K34" s="93">
        <v>2</v>
      </c>
      <c r="L34" s="93">
        <v>1</v>
      </c>
      <c r="M34" s="93">
        <v>1</v>
      </c>
      <c r="O34" s="35">
        <v>2</v>
      </c>
      <c r="P34" s="64" t="s">
        <v>579</v>
      </c>
      <c r="Q34" s="93">
        <v>12</v>
      </c>
      <c r="R34" s="93">
        <v>5</v>
      </c>
      <c r="S34" s="93">
        <v>7</v>
      </c>
    </row>
    <row r="35" spans="2:19">
      <c r="B35" s="35">
        <v>2</v>
      </c>
      <c r="C35" s="64" t="s">
        <v>579</v>
      </c>
      <c r="D35" s="93">
        <v>15</v>
      </c>
      <c r="E35" s="93">
        <v>7</v>
      </c>
      <c r="F35" s="93">
        <v>8</v>
      </c>
      <c r="G35" s="93">
        <v>42</v>
      </c>
      <c r="I35" s="35">
        <v>2</v>
      </c>
      <c r="J35" s="64" t="s">
        <v>579</v>
      </c>
      <c r="K35" s="93">
        <v>2</v>
      </c>
      <c r="L35" s="93">
        <v>1</v>
      </c>
      <c r="M35" s="93">
        <v>1</v>
      </c>
      <c r="O35" s="35">
        <v>3</v>
      </c>
      <c r="P35" s="20" t="s">
        <v>24</v>
      </c>
      <c r="Q35" s="93">
        <v>12</v>
      </c>
      <c r="R35" s="93">
        <v>5</v>
      </c>
      <c r="S35" s="93">
        <v>7</v>
      </c>
    </row>
    <row r="36" spans="2:19">
      <c r="B36" s="35">
        <v>3</v>
      </c>
      <c r="C36" s="20" t="s">
        <v>70</v>
      </c>
      <c r="D36" s="93">
        <v>7</v>
      </c>
      <c r="E36" s="93">
        <v>5</v>
      </c>
      <c r="F36" s="93">
        <v>2</v>
      </c>
      <c r="G36" s="93">
        <v>22</v>
      </c>
      <c r="I36" s="35">
        <v>3</v>
      </c>
      <c r="J36" s="20" t="s">
        <v>70</v>
      </c>
      <c r="K36" s="93">
        <v>4</v>
      </c>
      <c r="L36" s="93">
        <v>2</v>
      </c>
      <c r="M36" s="93">
        <v>2</v>
      </c>
      <c r="O36" s="34">
        <v>4</v>
      </c>
      <c r="P36" s="64" t="s">
        <v>579</v>
      </c>
      <c r="Q36" s="93">
        <v>12</v>
      </c>
      <c r="R36" s="93">
        <v>5</v>
      </c>
      <c r="S36" s="93">
        <v>7</v>
      </c>
    </row>
    <row r="37" spans="2:19">
      <c r="B37" s="34">
        <v>4</v>
      </c>
      <c r="C37" s="64" t="s">
        <v>579</v>
      </c>
      <c r="D37" s="93">
        <v>7</v>
      </c>
      <c r="E37" s="93">
        <v>5</v>
      </c>
      <c r="F37" s="93">
        <v>2</v>
      </c>
      <c r="G37" s="93">
        <v>22</v>
      </c>
      <c r="I37" s="34">
        <v>4</v>
      </c>
      <c r="J37" s="64" t="s">
        <v>579</v>
      </c>
      <c r="K37" s="93">
        <v>4</v>
      </c>
      <c r="L37" s="93">
        <v>2</v>
      </c>
      <c r="M37" s="93">
        <v>2</v>
      </c>
      <c r="O37" s="34">
        <v>5</v>
      </c>
      <c r="P37" s="20" t="s">
        <v>30</v>
      </c>
      <c r="Q37" s="93">
        <v>12</v>
      </c>
      <c r="R37" s="93">
        <v>5</v>
      </c>
      <c r="S37" s="93">
        <v>7</v>
      </c>
    </row>
    <row r="38" spans="2:19">
      <c r="B38" s="34">
        <v>5</v>
      </c>
      <c r="C38" s="20" t="s">
        <v>42</v>
      </c>
      <c r="D38" s="93">
        <v>9</v>
      </c>
      <c r="E38" s="93">
        <v>4</v>
      </c>
      <c r="F38" s="93">
        <v>5</v>
      </c>
      <c r="G38" s="93">
        <v>35</v>
      </c>
      <c r="I38" s="34">
        <v>5</v>
      </c>
      <c r="J38" s="20" t="s">
        <v>42</v>
      </c>
      <c r="K38" s="93">
        <v>3</v>
      </c>
      <c r="L38" s="93">
        <v>2</v>
      </c>
      <c r="M38" s="93">
        <v>1</v>
      </c>
      <c r="O38" s="34">
        <v>6</v>
      </c>
      <c r="P38" s="64" t="s">
        <v>579</v>
      </c>
      <c r="Q38" s="93">
        <v>12</v>
      </c>
      <c r="R38" s="93">
        <v>5</v>
      </c>
      <c r="S38" s="93">
        <v>7</v>
      </c>
    </row>
    <row r="39" spans="2:19">
      <c r="B39" s="34">
        <v>6</v>
      </c>
      <c r="C39" s="64" t="s">
        <v>579</v>
      </c>
      <c r="D39" s="93">
        <v>9</v>
      </c>
      <c r="E39" s="93">
        <v>4</v>
      </c>
      <c r="F39" s="93">
        <v>5</v>
      </c>
      <c r="G39" s="93">
        <v>35</v>
      </c>
      <c r="I39" s="34">
        <v>6</v>
      </c>
      <c r="J39" s="64" t="s">
        <v>579</v>
      </c>
      <c r="K39" s="93">
        <v>3</v>
      </c>
      <c r="L39" s="93">
        <v>2</v>
      </c>
      <c r="M39" s="93">
        <v>1</v>
      </c>
      <c r="O39" s="34">
        <v>7</v>
      </c>
      <c r="P39" s="20" t="s">
        <v>39</v>
      </c>
      <c r="Q39" s="93">
        <v>10</v>
      </c>
      <c r="R39" s="93">
        <v>5</v>
      </c>
      <c r="S39" s="93">
        <v>5</v>
      </c>
    </row>
    <row r="40" spans="2:19">
      <c r="B40" s="34">
        <v>7</v>
      </c>
      <c r="C40" s="20" t="s">
        <v>43</v>
      </c>
      <c r="D40" s="93">
        <v>8</v>
      </c>
      <c r="E40" s="93">
        <v>5</v>
      </c>
      <c r="F40" s="93">
        <v>3</v>
      </c>
      <c r="G40" s="93">
        <v>22</v>
      </c>
      <c r="I40" s="34">
        <v>7</v>
      </c>
      <c r="J40" s="20" t="s">
        <v>43</v>
      </c>
      <c r="K40" s="93">
        <v>4</v>
      </c>
      <c r="L40" s="93">
        <v>2</v>
      </c>
      <c r="M40" s="93">
        <v>2</v>
      </c>
      <c r="O40" s="34">
        <v>8</v>
      </c>
      <c r="P40" s="64" t="s">
        <v>579</v>
      </c>
      <c r="Q40" s="93">
        <v>10</v>
      </c>
      <c r="R40" s="93">
        <v>5</v>
      </c>
      <c r="S40" s="93">
        <v>5</v>
      </c>
    </row>
    <row r="41" spans="2:19">
      <c r="B41" s="34">
        <v>8</v>
      </c>
      <c r="C41" s="64" t="s">
        <v>579</v>
      </c>
      <c r="D41" s="93">
        <v>8</v>
      </c>
      <c r="E41" s="93">
        <v>5</v>
      </c>
      <c r="F41" s="93">
        <v>3</v>
      </c>
      <c r="G41" s="93">
        <v>22</v>
      </c>
      <c r="I41" s="34">
        <v>8</v>
      </c>
      <c r="J41" s="64" t="s">
        <v>579</v>
      </c>
      <c r="K41" s="93">
        <v>4</v>
      </c>
      <c r="L41" s="93">
        <v>2</v>
      </c>
      <c r="M41" s="93">
        <v>2</v>
      </c>
      <c r="O41" s="34">
        <v>9</v>
      </c>
      <c r="P41" s="20" t="s">
        <v>34</v>
      </c>
      <c r="Q41" s="93">
        <v>10</v>
      </c>
      <c r="R41" s="93">
        <v>6</v>
      </c>
      <c r="S41" s="93">
        <v>4</v>
      </c>
    </row>
    <row r="42" spans="2:19">
      <c r="B42" s="34">
        <v>9</v>
      </c>
      <c r="C42" s="20" t="s">
        <v>14</v>
      </c>
      <c r="D42" s="93">
        <v>6</v>
      </c>
      <c r="E42" s="93">
        <v>4</v>
      </c>
      <c r="F42" s="93">
        <v>2</v>
      </c>
      <c r="G42" s="93">
        <v>18</v>
      </c>
      <c r="I42" s="34">
        <v>9</v>
      </c>
      <c r="J42" s="20" t="s">
        <v>14</v>
      </c>
      <c r="K42" s="93">
        <v>5</v>
      </c>
      <c r="L42" s="93">
        <v>2</v>
      </c>
      <c r="M42" s="93">
        <v>3</v>
      </c>
      <c r="O42" s="34">
        <v>10</v>
      </c>
      <c r="P42" s="64" t="s">
        <v>579</v>
      </c>
      <c r="Q42" s="93">
        <v>10</v>
      </c>
      <c r="R42" s="93">
        <v>6</v>
      </c>
      <c r="S42" s="93">
        <v>4</v>
      </c>
    </row>
    <row r="43" spans="2:19">
      <c r="B43" s="34">
        <v>10</v>
      </c>
      <c r="C43" s="64" t="s">
        <v>579</v>
      </c>
      <c r="D43" s="93">
        <v>6</v>
      </c>
      <c r="E43" s="93">
        <v>4</v>
      </c>
      <c r="F43" s="93">
        <v>2</v>
      </c>
      <c r="G43" s="93">
        <v>18</v>
      </c>
      <c r="I43" s="34">
        <v>10</v>
      </c>
      <c r="J43" s="64" t="s">
        <v>579</v>
      </c>
      <c r="K43" s="93">
        <v>5</v>
      </c>
      <c r="L43" s="93">
        <v>2</v>
      </c>
      <c r="M43" s="93">
        <v>3</v>
      </c>
      <c r="O43" s="34">
        <v>11</v>
      </c>
      <c r="P43" s="20" t="s">
        <v>473</v>
      </c>
      <c r="Q43" s="93">
        <v>9</v>
      </c>
      <c r="R43" s="93">
        <v>3</v>
      </c>
      <c r="S43" s="93">
        <v>6</v>
      </c>
    </row>
    <row r="44" spans="2:19">
      <c r="B44" s="34">
        <v>11</v>
      </c>
      <c r="C44" s="20" t="s">
        <v>34</v>
      </c>
      <c r="D44" s="93">
        <v>3</v>
      </c>
      <c r="E44" s="93">
        <v>2</v>
      </c>
      <c r="F44" s="93">
        <v>1</v>
      </c>
      <c r="G44" s="93">
        <v>15</v>
      </c>
      <c r="I44" s="34">
        <v>11</v>
      </c>
      <c r="J44" s="20" t="s">
        <v>34</v>
      </c>
      <c r="K44" s="93">
        <v>6</v>
      </c>
      <c r="L44" s="93">
        <v>2</v>
      </c>
      <c r="M44" s="93">
        <v>4</v>
      </c>
      <c r="O44" s="34">
        <v>12</v>
      </c>
      <c r="P44" s="64" t="s">
        <v>579</v>
      </c>
      <c r="Q44" s="93">
        <v>9</v>
      </c>
      <c r="R44" s="93">
        <v>3</v>
      </c>
      <c r="S44" s="93">
        <v>6</v>
      </c>
    </row>
    <row r="45" spans="2:19">
      <c r="B45" s="34">
        <v>12</v>
      </c>
      <c r="C45" s="64" t="s">
        <v>579</v>
      </c>
      <c r="D45" s="93">
        <v>3</v>
      </c>
      <c r="E45" s="93">
        <v>2</v>
      </c>
      <c r="F45" s="93">
        <v>1</v>
      </c>
      <c r="G45" s="93">
        <v>15</v>
      </c>
      <c r="I45" s="34">
        <v>12</v>
      </c>
      <c r="J45" s="64" t="s">
        <v>579</v>
      </c>
      <c r="K45" s="93">
        <v>6</v>
      </c>
      <c r="L45" s="93">
        <v>2</v>
      </c>
      <c r="M45" s="93">
        <v>4</v>
      </c>
      <c r="O45" s="34">
        <v>13</v>
      </c>
      <c r="P45" s="20" t="s">
        <v>20</v>
      </c>
      <c r="Q45" s="93">
        <v>9</v>
      </c>
      <c r="R45" s="93">
        <v>3</v>
      </c>
      <c r="S45" s="93">
        <v>6</v>
      </c>
    </row>
    <row r="46" spans="2:19">
      <c r="B46" s="34">
        <v>13</v>
      </c>
      <c r="C46" s="20" t="s">
        <v>9</v>
      </c>
      <c r="D46" s="93">
        <v>9</v>
      </c>
      <c r="E46" s="93">
        <v>5</v>
      </c>
      <c r="F46" s="93">
        <v>4</v>
      </c>
      <c r="G46" s="93">
        <v>32</v>
      </c>
      <c r="I46" s="34">
        <v>13</v>
      </c>
      <c r="J46" s="20" t="s">
        <v>9</v>
      </c>
      <c r="K46" s="93">
        <v>4</v>
      </c>
      <c r="L46" s="93">
        <v>3</v>
      </c>
      <c r="M46" s="93">
        <v>1</v>
      </c>
      <c r="O46" s="34">
        <v>14</v>
      </c>
      <c r="P46" s="64" t="s">
        <v>579</v>
      </c>
      <c r="Q46" s="93">
        <v>9</v>
      </c>
      <c r="R46" s="93">
        <v>3</v>
      </c>
      <c r="S46" s="93">
        <v>6</v>
      </c>
    </row>
    <row r="47" spans="2:19">
      <c r="B47" s="34">
        <v>14</v>
      </c>
      <c r="C47" s="64" t="s">
        <v>579</v>
      </c>
      <c r="D47" s="93">
        <v>9</v>
      </c>
      <c r="E47" s="93">
        <v>5</v>
      </c>
      <c r="F47" s="93">
        <v>4</v>
      </c>
      <c r="G47" s="93">
        <v>32</v>
      </c>
      <c r="I47" s="34">
        <v>14</v>
      </c>
      <c r="J47" s="64" t="s">
        <v>579</v>
      </c>
      <c r="K47" s="93">
        <v>4</v>
      </c>
      <c r="L47" s="93">
        <v>3</v>
      </c>
      <c r="M47" s="93">
        <v>1</v>
      </c>
      <c r="O47" s="34">
        <v>15</v>
      </c>
      <c r="P47" s="20" t="s">
        <v>70</v>
      </c>
      <c r="Q47" s="93">
        <v>8</v>
      </c>
      <c r="R47" s="93">
        <v>3</v>
      </c>
      <c r="S47" s="93">
        <v>5</v>
      </c>
    </row>
    <row r="48" spans="2:19">
      <c r="B48" s="34">
        <v>15</v>
      </c>
      <c r="C48" s="20" t="s">
        <v>20</v>
      </c>
      <c r="D48" s="93">
        <v>4</v>
      </c>
      <c r="E48" s="93">
        <v>3</v>
      </c>
      <c r="F48" s="93">
        <v>1</v>
      </c>
      <c r="G48" s="93">
        <v>26</v>
      </c>
      <c r="I48" s="34">
        <v>15</v>
      </c>
      <c r="J48" s="20" t="s">
        <v>20</v>
      </c>
      <c r="K48" s="93">
        <v>5</v>
      </c>
      <c r="L48" s="93">
        <v>3</v>
      </c>
      <c r="M48" s="93">
        <v>2</v>
      </c>
      <c r="O48" s="34">
        <v>16</v>
      </c>
      <c r="P48" s="64" t="s">
        <v>579</v>
      </c>
      <c r="Q48" s="93">
        <v>8</v>
      </c>
      <c r="R48" s="93">
        <v>3</v>
      </c>
      <c r="S48" s="93">
        <v>5</v>
      </c>
    </row>
    <row r="49" spans="2:21">
      <c r="B49" s="34">
        <v>16</v>
      </c>
      <c r="C49" s="64" t="s">
        <v>579</v>
      </c>
      <c r="D49" s="93">
        <v>4</v>
      </c>
      <c r="E49" s="93">
        <v>3</v>
      </c>
      <c r="F49" s="93">
        <v>1</v>
      </c>
      <c r="G49" s="93">
        <v>26</v>
      </c>
      <c r="I49" s="34">
        <v>16</v>
      </c>
      <c r="J49" s="64" t="s">
        <v>579</v>
      </c>
      <c r="K49" s="93">
        <v>5</v>
      </c>
      <c r="L49" s="93">
        <v>3</v>
      </c>
      <c r="M49" s="93">
        <v>2</v>
      </c>
      <c r="O49" s="34">
        <v>17</v>
      </c>
      <c r="P49" s="20" t="s">
        <v>14</v>
      </c>
      <c r="Q49" s="93">
        <v>8</v>
      </c>
      <c r="R49" s="93">
        <v>4</v>
      </c>
      <c r="S49" s="93">
        <v>4</v>
      </c>
    </row>
    <row r="50" spans="2:21">
      <c r="B50" s="34">
        <v>17</v>
      </c>
      <c r="C50" s="20" t="s">
        <v>30</v>
      </c>
      <c r="D50" s="93">
        <v>5</v>
      </c>
      <c r="E50" s="93">
        <v>2</v>
      </c>
      <c r="F50" s="93">
        <v>3</v>
      </c>
      <c r="G50" s="93">
        <v>26</v>
      </c>
      <c r="I50" s="34">
        <v>17</v>
      </c>
      <c r="J50" s="20" t="s">
        <v>30</v>
      </c>
      <c r="K50" s="93">
        <v>2</v>
      </c>
      <c r="L50" s="93">
        <v>2</v>
      </c>
      <c r="M50" s="93">
        <v>0</v>
      </c>
      <c r="O50" s="34">
        <v>18</v>
      </c>
      <c r="P50" s="64" t="s">
        <v>579</v>
      </c>
      <c r="Q50" s="93">
        <v>8</v>
      </c>
      <c r="R50" s="93">
        <v>4</v>
      </c>
      <c r="S50" s="93">
        <v>4</v>
      </c>
    </row>
    <row r="51" spans="2:21">
      <c r="B51" s="34">
        <v>18</v>
      </c>
      <c r="C51" s="64" t="s">
        <v>579</v>
      </c>
      <c r="D51" s="93">
        <v>5</v>
      </c>
      <c r="E51" s="93">
        <v>2</v>
      </c>
      <c r="F51" s="93">
        <v>3</v>
      </c>
      <c r="G51" s="93">
        <v>26</v>
      </c>
      <c r="I51" s="34">
        <v>18</v>
      </c>
      <c r="J51" s="64" t="s">
        <v>579</v>
      </c>
      <c r="K51" s="93">
        <v>2</v>
      </c>
      <c r="L51" s="93">
        <v>2</v>
      </c>
      <c r="M51" s="93">
        <v>0</v>
      </c>
      <c r="O51" s="34">
        <v>19</v>
      </c>
      <c r="P51" s="20" t="s">
        <v>33</v>
      </c>
      <c r="Q51" s="93">
        <v>7</v>
      </c>
      <c r="R51" s="93">
        <v>4</v>
      </c>
      <c r="S51" s="93">
        <v>3</v>
      </c>
    </row>
    <row r="52" spans="2:21">
      <c r="B52" s="34">
        <v>19</v>
      </c>
      <c r="C52" s="20" t="s">
        <v>19</v>
      </c>
      <c r="D52" s="93">
        <v>8</v>
      </c>
      <c r="E52" s="93">
        <v>6</v>
      </c>
      <c r="F52" s="93">
        <v>2</v>
      </c>
      <c r="G52" s="93">
        <v>34</v>
      </c>
      <c r="I52" s="34">
        <v>19</v>
      </c>
      <c r="J52" s="20" t="s">
        <v>19</v>
      </c>
      <c r="K52" s="93">
        <v>4</v>
      </c>
      <c r="L52" s="93">
        <v>2</v>
      </c>
      <c r="M52" s="93">
        <v>2</v>
      </c>
      <c r="O52" s="34">
        <v>20</v>
      </c>
      <c r="P52" s="64" t="s">
        <v>579</v>
      </c>
      <c r="Q52" s="93">
        <v>7</v>
      </c>
      <c r="R52" s="93">
        <v>4</v>
      </c>
      <c r="S52" s="93">
        <v>3</v>
      </c>
    </row>
    <row r="53" spans="2:21">
      <c r="B53" s="34">
        <v>20</v>
      </c>
      <c r="C53" s="64" t="s">
        <v>579</v>
      </c>
      <c r="D53" s="93">
        <v>8</v>
      </c>
      <c r="E53" s="93">
        <v>6</v>
      </c>
      <c r="F53" s="93">
        <v>2</v>
      </c>
      <c r="G53" s="93">
        <v>34</v>
      </c>
      <c r="I53" s="34">
        <v>20</v>
      </c>
      <c r="J53" s="64" t="s">
        <v>579</v>
      </c>
      <c r="K53" s="93">
        <v>4</v>
      </c>
      <c r="L53" s="93">
        <v>2</v>
      </c>
      <c r="M53" s="93">
        <v>2</v>
      </c>
      <c r="O53" s="34">
        <v>21</v>
      </c>
      <c r="P53" s="20" t="s">
        <v>9</v>
      </c>
      <c r="Q53" s="93">
        <v>7</v>
      </c>
      <c r="R53" s="93">
        <v>2</v>
      </c>
      <c r="S53" s="93">
        <v>5</v>
      </c>
    </row>
    <row r="54" spans="2:21">
      <c r="B54" s="34">
        <v>21</v>
      </c>
      <c r="C54" s="20" t="s">
        <v>73</v>
      </c>
      <c r="D54" s="93">
        <v>13</v>
      </c>
      <c r="E54" s="93">
        <v>8</v>
      </c>
      <c r="F54" s="93">
        <v>5</v>
      </c>
      <c r="G54" s="93">
        <v>50</v>
      </c>
      <c r="I54" s="34">
        <v>21</v>
      </c>
      <c r="J54" s="20" t="s">
        <v>73</v>
      </c>
      <c r="K54" s="93">
        <v>3</v>
      </c>
      <c r="L54" s="93">
        <v>1</v>
      </c>
      <c r="M54" s="93">
        <v>2</v>
      </c>
      <c r="O54" s="34">
        <v>22</v>
      </c>
      <c r="P54" s="64" t="s">
        <v>579</v>
      </c>
      <c r="Q54" s="93">
        <v>7</v>
      </c>
      <c r="R54" s="93">
        <v>2</v>
      </c>
      <c r="S54" s="93">
        <v>5</v>
      </c>
    </row>
    <row r="55" spans="2:21">
      <c r="B55" s="34">
        <v>22</v>
      </c>
      <c r="C55" s="64" t="s">
        <v>579</v>
      </c>
      <c r="D55" s="93">
        <v>13</v>
      </c>
      <c r="E55" s="93">
        <v>8</v>
      </c>
      <c r="F55" s="93">
        <v>5</v>
      </c>
      <c r="G55" s="93">
        <v>50</v>
      </c>
      <c r="I55" s="34">
        <v>22</v>
      </c>
      <c r="J55" s="64" t="s">
        <v>579</v>
      </c>
      <c r="K55" s="93">
        <v>3</v>
      </c>
      <c r="L55" s="93">
        <v>1</v>
      </c>
      <c r="M55" s="93">
        <v>2</v>
      </c>
      <c r="O55" s="36">
        <v>23</v>
      </c>
      <c r="P55" s="20" t="s">
        <v>43</v>
      </c>
      <c r="Q55" s="93">
        <v>7</v>
      </c>
      <c r="R55" s="93">
        <v>2</v>
      </c>
      <c r="S55" s="93">
        <v>5</v>
      </c>
    </row>
    <row r="56" spans="2:21">
      <c r="B56" s="36">
        <v>23</v>
      </c>
      <c r="C56" s="20" t="s">
        <v>53</v>
      </c>
      <c r="D56" s="93">
        <v>12</v>
      </c>
      <c r="E56" s="93">
        <v>7</v>
      </c>
      <c r="F56" s="93">
        <v>5</v>
      </c>
      <c r="G56" s="93">
        <v>30</v>
      </c>
      <c r="I56" s="36">
        <v>23</v>
      </c>
      <c r="J56" s="20" t="s">
        <v>53</v>
      </c>
      <c r="K56" s="93">
        <v>3</v>
      </c>
      <c r="L56" s="93">
        <v>1</v>
      </c>
      <c r="M56" s="93">
        <v>2</v>
      </c>
      <c r="O56" s="36">
        <v>24</v>
      </c>
      <c r="P56" s="64" t="s">
        <v>579</v>
      </c>
      <c r="Q56" s="93">
        <v>7</v>
      </c>
      <c r="R56" s="93">
        <v>2</v>
      </c>
      <c r="S56" s="93">
        <v>5</v>
      </c>
    </row>
    <row r="57" spans="2:21">
      <c r="B57" s="36">
        <v>24</v>
      </c>
      <c r="C57" s="64" t="s">
        <v>579</v>
      </c>
      <c r="D57" s="93">
        <v>12</v>
      </c>
      <c r="E57" s="93">
        <v>7</v>
      </c>
      <c r="F57" s="93">
        <v>5</v>
      </c>
      <c r="G57" s="93">
        <v>30</v>
      </c>
      <c r="I57" s="36">
        <v>24</v>
      </c>
      <c r="J57" s="64" t="s">
        <v>579</v>
      </c>
      <c r="K57" s="93">
        <v>3</v>
      </c>
      <c r="L57" s="93">
        <v>1</v>
      </c>
      <c r="M57" s="93">
        <v>2</v>
      </c>
      <c r="O57" s="36">
        <v>25</v>
      </c>
      <c r="P57" s="20" t="s">
        <v>42</v>
      </c>
      <c r="Q57" s="93">
        <v>6</v>
      </c>
      <c r="R57" s="93">
        <v>3</v>
      </c>
      <c r="S57" s="93">
        <v>3</v>
      </c>
      <c r="U57" s="5"/>
    </row>
    <row r="58" spans="2:21">
      <c r="B58" s="36">
        <v>25</v>
      </c>
      <c r="C58" s="20" t="s">
        <v>25</v>
      </c>
      <c r="D58" s="93">
        <v>10</v>
      </c>
      <c r="E58" s="93">
        <v>6</v>
      </c>
      <c r="F58" s="93">
        <v>4</v>
      </c>
      <c r="G58" s="93">
        <v>33</v>
      </c>
      <c r="I58" s="36">
        <v>25</v>
      </c>
      <c r="J58" s="20" t="s">
        <v>25</v>
      </c>
      <c r="K58" s="93">
        <v>8</v>
      </c>
      <c r="L58" s="93">
        <v>4</v>
      </c>
      <c r="M58" s="93">
        <v>4</v>
      </c>
      <c r="P58" s="64" t="s">
        <v>579</v>
      </c>
      <c r="Q58" s="93">
        <v>6</v>
      </c>
      <c r="R58" s="93">
        <v>3</v>
      </c>
      <c r="S58" s="93">
        <v>3</v>
      </c>
    </row>
    <row r="59" spans="2:21">
      <c r="C59" s="64" t="s">
        <v>579</v>
      </c>
      <c r="D59" s="93">
        <v>10</v>
      </c>
      <c r="E59" s="93">
        <v>6</v>
      </c>
      <c r="F59" s="93">
        <v>4</v>
      </c>
      <c r="G59" s="93">
        <v>33</v>
      </c>
      <c r="J59" s="64" t="s">
        <v>579</v>
      </c>
      <c r="K59" s="93">
        <v>8</v>
      </c>
      <c r="L59" s="93">
        <v>4</v>
      </c>
      <c r="M59" s="93">
        <v>4</v>
      </c>
      <c r="P59" s="20" t="s">
        <v>19</v>
      </c>
      <c r="Q59" s="93">
        <v>6</v>
      </c>
      <c r="R59" s="93">
        <v>1</v>
      </c>
      <c r="S59" s="93">
        <v>5</v>
      </c>
    </row>
    <row r="60" spans="2:21">
      <c r="C60" s="20" t="s">
        <v>473</v>
      </c>
      <c r="D60" s="93">
        <v>5</v>
      </c>
      <c r="E60" s="93">
        <v>4</v>
      </c>
      <c r="F60" s="93">
        <v>1</v>
      </c>
      <c r="G60" s="93">
        <v>15</v>
      </c>
      <c r="J60" s="20" t="s">
        <v>473</v>
      </c>
      <c r="K60" s="93">
        <v>5</v>
      </c>
      <c r="L60" s="93">
        <v>3</v>
      </c>
      <c r="M60" s="93">
        <v>2</v>
      </c>
      <c r="P60" s="64" t="s">
        <v>579</v>
      </c>
      <c r="Q60" s="93">
        <v>6</v>
      </c>
      <c r="R60" s="93">
        <v>1</v>
      </c>
      <c r="S60" s="93">
        <v>5</v>
      </c>
    </row>
    <row r="61" spans="2:21">
      <c r="C61" s="64" t="s">
        <v>579</v>
      </c>
      <c r="D61" s="93">
        <v>5</v>
      </c>
      <c r="E61" s="93">
        <v>4</v>
      </c>
      <c r="F61" s="93">
        <v>1</v>
      </c>
      <c r="G61" s="93">
        <v>15</v>
      </c>
      <c r="J61" s="64" t="s">
        <v>579</v>
      </c>
      <c r="K61" s="93">
        <v>5</v>
      </c>
      <c r="L61" s="93">
        <v>3</v>
      </c>
      <c r="M61" s="93">
        <v>2</v>
      </c>
      <c r="P61" s="20" t="s">
        <v>53</v>
      </c>
      <c r="Q61" s="93">
        <v>4</v>
      </c>
      <c r="R61" s="93">
        <v>1</v>
      </c>
      <c r="S61" s="93">
        <v>3</v>
      </c>
    </row>
    <row r="62" spans="2:21">
      <c r="C62" s="20" t="s">
        <v>15</v>
      </c>
      <c r="D62" s="93">
        <v>4</v>
      </c>
      <c r="E62" s="93">
        <v>1</v>
      </c>
      <c r="F62" s="93">
        <v>3</v>
      </c>
      <c r="G62" s="93">
        <v>17</v>
      </c>
      <c r="J62" s="20" t="s">
        <v>15</v>
      </c>
      <c r="K62" s="93">
        <v>3</v>
      </c>
      <c r="L62" s="93">
        <v>3</v>
      </c>
      <c r="M62" s="93">
        <v>0</v>
      </c>
      <c r="P62" s="64" t="s">
        <v>579</v>
      </c>
      <c r="Q62" s="93">
        <v>4</v>
      </c>
      <c r="R62" s="93">
        <v>1</v>
      </c>
      <c r="S62" s="93">
        <v>3</v>
      </c>
    </row>
    <row r="63" spans="2:21">
      <c r="C63" s="64" t="s">
        <v>579</v>
      </c>
      <c r="D63" s="93">
        <v>4</v>
      </c>
      <c r="E63" s="93">
        <v>1</v>
      </c>
      <c r="F63" s="93">
        <v>3</v>
      </c>
      <c r="G63" s="93">
        <v>17</v>
      </c>
      <c r="J63" s="64" t="s">
        <v>579</v>
      </c>
      <c r="K63" s="93">
        <v>3</v>
      </c>
      <c r="L63" s="93">
        <v>3</v>
      </c>
      <c r="M63" s="93">
        <v>0</v>
      </c>
      <c r="P63" s="20" t="s">
        <v>73</v>
      </c>
      <c r="Q63" s="93">
        <v>3</v>
      </c>
      <c r="R63" s="93">
        <v>1</v>
      </c>
      <c r="S63" s="93">
        <v>2</v>
      </c>
    </row>
    <row r="64" spans="2:21">
      <c r="C64" s="20" t="s">
        <v>33</v>
      </c>
      <c r="D64" s="93">
        <v>10</v>
      </c>
      <c r="E64" s="93">
        <v>6</v>
      </c>
      <c r="F64" s="93">
        <v>4</v>
      </c>
      <c r="G64" s="93">
        <v>39</v>
      </c>
      <c r="J64" s="20" t="s">
        <v>33</v>
      </c>
      <c r="K64" s="93">
        <v>3</v>
      </c>
      <c r="L64" s="93">
        <v>0</v>
      </c>
      <c r="M64" s="93">
        <v>3</v>
      </c>
      <c r="P64" s="64" t="s">
        <v>579</v>
      </c>
      <c r="Q64" s="93">
        <v>3</v>
      </c>
      <c r="R64" s="93">
        <v>1</v>
      </c>
      <c r="S64" s="93">
        <v>2</v>
      </c>
    </row>
    <row r="65" spans="2:19">
      <c r="C65" s="64" t="s">
        <v>579</v>
      </c>
      <c r="D65" s="93">
        <v>10</v>
      </c>
      <c r="E65" s="93">
        <v>6</v>
      </c>
      <c r="F65" s="93">
        <v>4</v>
      </c>
      <c r="G65" s="93">
        <v>39</v>
      </c>
      <c r="J65" s="64" t="s">
        <v>579</v>
      </c>
      <c r="K65" s="93">
        <v>3</v>
      </c>
      <c r="L65" s="93">
        <v>0</v>
      </c>
      <c r="M65" s="93">
        <v>3</v>
      </c>
      <c r="P65" s="20" t="s">
        <v>10</v>
      </c>
      <c r="Q65" s="93">
        <v>1</v>
      </c>
      <c r="R65" s="93">
        <v>0</v>
      </c>
      <c r="S65" s="93">
        <v>1</v>
      </c>
    </row>
    <row r="66" spans="2:19">
      <c r="C66" s="20" t="s">
        <v>24</v>
      </c>
      <c r="D66" s="93">
        <v>4</v>
      </c>
      <c r="E66" s="93">
        <v>3</v>
      </c>
      <c r="F66" s="93">
        <v>1</v>
      </c>
      <c r="G66" s="93">
        <v>15</v>
      </c>
      <c r="J66" s="20" t="s">
        <v>24</v>
      </c>
      <c r="K66" s="93">
        <v>3</v>
      </c>
      <c r="L66" s="93">
        <v>1</v>
      </c>
      <c r="M66" s="93">
        <v>2</v>
      </c>
      <c r="P66" s="64" t="s">
        <v>579</v>
      </c>
      <c r="Q66" s="93">
        <v>1</v>
      </c>
      <c r="R66" s="93">
        <v>0</v>
      </c>
      <c r="S66" s="93">
        <v>1</v>
      </c>
    </row>
    <row r="67" spans="2:19">
      <c r="C67" s="64" t="s">
        <v>579</v>
      </c>
      <c r="D67" s="93">
        <v>4</v>
      </c>
      <c r="E67" s="93">
        <v>3</v>
      </c>
      <c r="F67" s="93">
        <v>1</v>
      </c>
      <c r="G67" s="93">
        <v>15</v>
      </c>
      <c r="J67" s="64" t="s">
        <v>579</v>
      </c>
      <c r="K67" s="93">
        <v>3</v>
      </c>
      <c r="L67" s="93">
        <v>1</v>
      </c>
      <c r="M67" s="93">
        <v>2</v>
      </c>
      <c r="P67" s="20" t="s">
        <v>25</v>
      </c>
      <c r="Q67" s="93">
        <v>1</v>
      </c>
      <c r="R67" s="93">
        <v>0</v>
      </c>
      <c r="S67" s="93">
        <v>1</v>
      </c>
    </row>
    <row r="68" spans="2:19">
      <c r="C68" s="20" t="s">
        <v>39</v>
      </c>
      <c r="D68" s="93">
        <v>4</v>
      </c>
      <c r="E68" s="93">
        <v>3</v>
      </c>
      <c r="F68" s="93">
        <v>1</v>
      </c>
      <c r="G68" s="93">
        <v>12</v>
      </c>
      <c r="J68" s="20" t="s">
        <v>39</v>
      </c>
      <c r="K68" s="93">
        <v>5</v>
      </c>
      <c r="L68" s="93">
        <v>2</v>
      </c>
      <c r="M68" s="93">
        <v>3</v>
      </c>
      <c r="P68" s="64" t="s">
        <v>579</v>
      </c>
      <c r="Q68" s="93">
        <v>1</v>
      </c>
      <c r="R68" s="93">
        <v>0</v>
      </c>
      <c r="S68" s="93">
        <v>1</v>
      </c>
    </row>
    <row r="69" spans="2:19">
      <c r="C69" s="64" t="s">
        <v>579</v>
      </c>
      <c r="D69" s="93">
        <v>4</v>
      </c>
      <c r="E69" s="93">
        <v>3</v>
      </c>
      <c r="F69" s="93">
        <v>1</v>
      </c>
      <c r="G69" s="93">
        <v>12</v>
      </c>
      <c r="J69" s="64" t="s">
        <v>579</v>
      </c>
      <c r="K69" s="93">
        <v>5</v>
      </c>
      <c r="L69" s="93">
        <v>2</v>
      </c>
      <c r="M69" s="93">
        <v>3</v>
      </c>
    </row>
    <row r="77" spans="2:19">
      <c r="C77" s="37" t="s">
        <v>580</v>
      </c>
      <c r="D77" t="s">
        <v>566</v>
      </c>
    </row>
    <row r="78" spans="2:19">
      <c r="B78" s="35">
        <v>1</v>
      </c>
      <c r="C78" s="20" t="s">
        <v>10</v>
      </c>
      <c r="D78">
        <v>233</v>
      </c>
    </row>
    <row r="79" spans="2:19">
      <c r="B79" s="35">
        <v>2</v>
      </c>
      <c r="C79" s="20" t="s">
        <v>70</v>
      </c>
      <c r="D79">
        <v>160</v>
      </c>
    </row>
    <row r="80" spans="2:19">
      <c r="B80" s="35">
        <v>3</v>
      </c>
      <c r="C80" s="20" t="s">
        <v>472</v>
      </c>
      <c r="D80">
        <v>50</v>
      </c>
    </row>
    <row r="81" spans="2:4">
      <c r="B81" s="34">
        <v>4</v>
      </c>
      <c r="C81" s="20" t="s">
        <v>461</v>
      </c>
      <c r="D81">
        <v>75</v>
      </c>
    </row>
    <row r="82" spans="2:4">
      <c r="B82" s="34">
        <v>5</v>
      </c>
      <c r="C82" s="20" t="s">
        <v>42</v>
      </c>
      <c r="D82">
        <v>163</v>
      </c>
    </row>
    <row r="83" spans="2:4">
      <c r="B83" s="34">
        <v>6</v>
      </c>
      <c r="C83" s="20" t="s">
        <v>66</v>
      </c>
      <c r="D83">
        <v>128</v>
      </c>
    </row>
    <row r="84" spans="2:4">
      <c r="B84" s="34">
        <v>7</v>
      </c>
      <c r="C84" s="20" t="s">
        <v>43</v>
      </c>
      <c r="D84">
        <v>235</v>
      </c>
    </row>
    <row r="85" spans="2:4">
      <c r="B85" s="34">
        <v>8</v>
      </c>
      <c r="C85" s="20" t="s">
        <v>14</v>
      </c>
      <c r="D85">
        <v>158</v>
      </c>
    </row>
    <row r="86" spans="2:4">
      <c r="B86" s="34">
        <v>9</v>
      </c>
      <c r="C86" s="20" t="s">
        <v>34</v>
      </c>
      <c r="D86">
        <v>162</v>
      </c>
    </row>
    <row r="87" spans="2:4">
      <c r="B87" s="34">
        <v>10</v>
      </c>
      <c r="C87" s="20" t="s">
        <v>9</v>
      </c>
      <c r="D87">
        <v>59</v>
      </c>
    </row>
    <row r="88" spans="2:4">
      <c r="B88" s="34">
        <v>11</v>
      </c>
      <c r="C88" s="20" t="s">
        <v>20</v>
      </c>
      <c r="D88">
        <v>114</v>
      </c>
    </row>
    <row r="89" spans="2:4">
      <c r="B89" s="34">
        <v>12</v>
      </c>
      <c r="C89" s="20" t="s">
        <v>30</v>
      </c>
      <c r="D89">
        <v>197</v>
      </c>
    </row>
    <row r="90" spans="2:4">
      <c r="B90" s="34">
        <v>13</v>
      </c>
      <c r="C90" s="20" t="s">
        <v>19</v>
      </c>
      <c r="D90">
        <v>288</v>
      </c>
    </row>
    <row r="91" spans="2:4">
      <c r="B91" s="34">
        <v>14</v>
      </c>
      <c r="C91" s="20" t="s">
        <v>73</v>
      </c>
      <c r="D91">
        <v>302</v>
      </c>
    </row>
    <row r="92" spans="2:4">
      <c r="B92" s="34">
        <v>15</v>
      </c>
      <c r="C92" s="20" t="s">
        <v>53</v>
      </c>
      <c r="D92">
        <v>237</v>
      </c>
    </row>
    <row r="93" spans="2:4">
      <c r="B93" s="34">
        <v>16</v>
      </c>
      <c r="C93" s="20" t="s">
        <v>25</v>
      </c>
      <c r="D93">
        <v>176</v>
      </c>
    </row>
    <row r="94" spans="2:4">
      <c r="B94" s="34">
        <v>17</v>
      </c>
      <c r="C94" s="20" t="s">
        <v>466</v>
      </c>
      <c r="D94">
        <v>43</v>
      </c>
    </row>
    <row r="95" spans="2:4">
      <c r="B95" s="34">
        <v>18</v>
      </c>
      <c r="C95" s="20" t="s">
        <v>473</v>
      </c>
      <c r="D95">
        <v>20</v>
      </c>
    </row>
    <row r="96" spans="2:4">
      <c r="B96" s="34">
        <v>19</v>
      </c>
      <c r="C96" s="20" t="s">
        <v>38</v>
      </c>
      <c r="D96">
        <v>77</v>
      </c>
    </row>
    <row r="97" spans="2:4">
      <c r="B97" s="34">
        <v>20</v>
      </c>
      <c r="C97" s="20" t="s">
        <v>15</v>
      </c>
      <c r="D97">
        <v>150</v>
      </c>
    </row>
    <row r="98" spans="2:4">
      <c r="B98" s="34">
        <v>21</v>
      </c>
      <c r="C98" s="20" t="s">
        <v>33</v>
      </c>
      <c r="D98">
        <v>225</v>
      </c>
    </row>
    <row r="99" spans="2:4">
      <c r="B99" s="34">
        <v>22</v>
      </c>
      <c r="C99" s="20" t="s">
        <v>464</v>
      </c>
      <c r="D99">
        <v>57</v>
      </c>
    </row>
    <row r="100" spans="2:4">
      <c r="B100" s="36">
        <v>23</v>
      </c>
      <c r="C100" s="20" t="s">
        <v>29</v>
      </c>
      <c r="D100">
        <v>26</v>
      </c>
    </row>
    <row r="101" spans="2:4">
      <c r="B101" s="36">
        <v>24</v>
      </c>
      <c r="C101" s="20" t="s">
        <v>24</v>
      </c>
      <c r="D101">
        <v>175</v>
      </c>
    </row>
    <row r="102" spans="2:4">
      <c r="B102" s="36">
        <v>25</v>
      </c>
      <c r="C102" s="20" t="s">
        <v>39</v>
      </c>
      <c r="D102">
        <v>172</v>
      </c>
    </row>
    <row r="103" spans="2:4">
      <c r="C103" s="20" t="s">
        <v>581</v>
      </c>
      <c r="D103">
        <v>3682</v>
      </c>
    </row>
  </sheetData>
  <pageMargins left="0.7" right="0.7" top="0.75" bottom="0.75" header="0.3" footer="0.3"/>
  <pageSetup orientation="portrait" horizontalDpi="4294967292" verticalDpi="0"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DD2BC-DEA0-480E-8DD0-3A23D06F3BE6}">
  <dimension ref="A2:W209"/>
  <sheetViews>
    <sheetView zoomScale="80" zoomScaleNormal="80" workbookViewId="0">
      <selection activeCell="E68" sqref="E68"/>
    </sheetView>
  </sheetViews>
  <sheetFormatPr defaultRowHeight="15"/>
  <cols>
    <col min="1" max="1" width="19.5703125" bestFit="1" customWidth="1"/>
    <col min="2" max="2" width="18.7109375" bestFit="1" customWidth="1"/>
    <col min="3" max="3" width="16.7109375" bestFit="1" customWidth="1"/>
    <col min="4" max="4" width="18" bestFit="1" customWidth="1"/>
    <col min="5" max="5" width="16.7109375" bestFit="1" customWidth="1"/>
    <col min="6" max="6" width="13.42578125" bestFit="1" customWidth="1"/>
    <col min="7" max="7" width="18.7109375" bestFit="1" customWidth="1"/>
    <col min="8" max="8" width="21.28515625" bestFit="1" customWidth="1"/>
    <col min="9" max="9" width="22.28515625" bestFit="1" customWidth="1"/>
    <col min="10" max="10" width="26" bestFit="1" customWidth="1"/>
    <col min="11" max="11" width="34.140625" bestFit="1" customWidth="1"/>
  </cols>
  <sheetData>
    <row r="2" spans="1:23">
      <c r="A2" s="5" t="s">
        <v>573</v>
      </c>
    </row>
    <row r="3" spans="1:23">
      <c r="A3" s="19" t="s">
        <v>572</v>
      </c>
      <c r="B3" t="s">
        <v>562</v>
      </c>
      <c r="C3" t="s">
        <v>563</v>
      </c>
      <c r="D3" t="s">
        <v>564</v>
      </c>
      <c r="E3" t="s">
        <v>565</v>
      </c>
      <c r="F3" t="s">
        <v>566</v>
      </c>
      <c r="G3" t="s">
        <v>567</v>
      </c>
      <c r="H3" t="s">
        <v>568</v>
      </c>
      <c r="I3" t="s">
        <v>569</v>
      </c>
      <c r="J3" t="s">
        <v>570</v>
      </c>
      <c r="K3" t="s">
        <v>571</v>
      </c>
      <c r="M3" s="19" t="s">
        <v>509</v>
      </c>
      <c r="N3" t="s">
        <v>577</v>
      </c>
    </row>
    <row r="4" spans="1:23">
      <c r="A4" s="20" t="s">
        <v>10</v>
      </c>
      <c r="B4">
        <v>38</v>
      </c>
      <c r="C4">
        <v>14</v>
      </c>
      <c r="D4">
        <v>14</v>
      </c>
      <c r="E4">
        <v>10</v>
      </c>
      <c r="F4">
        <v>56</v>
      </c>
      <c r="G4">
        <v>56</v>
      </c>
      <c r="H4">
        <v>48</v>
      </c>
      <c r="I4">
        <v>8</v>
      </c>
      <c r="J4" s="21">
        <v>1.4736842105263157</v>
      </c>
      <c r="K4" s="21">
        <v>1.263157894736842</v>
      </c>
    </row>
    <row r="5" spans="1:23">
      <c r="A5" s="20" t="s">
        <v>70</v>
      </c>
      <c r="B5">
        <v>38</v>
      </c>
      <c r="C5">
        <v>9</v>
      </c>
      <c r="D5">
        <v>8</v>
      </c>
      <c r="E5">
        <v>21</v>
      </c>
      <c r="F5">
        <v>35</v>
      </c>
      <c r="G5">
        <v>41</v>
      </c>
      <c r="H5">
        <v>67</v>
      </c>
      <c r="I5">
        <v>-26</v>
      </c>
      <c r="J5" s="21">
        <v>1.0789473684210527</v>
      </c>
      <c r="K5" s="21">
        <v>1.763157894736842</v>
      </c>
      <c r="M5" s="19" t="s">
        <v>580</v>
      </c>
      <c r="N5" t="s">
        <v>599</v>
      </c>
      <c r="O5" t="s">
        <v>600</v>
      </c>
      <c r="P5" t="s">
        <v>601</v>
      </c>
      <c r="Q5" t="s">
        <v>512</v>
      </c>
      <c r="R5" t="s">
        <v>602</v>
      </c>
      <c r="S5" t="s">
        <v>567</v>
      </c>
      <c r="T5" t="s">
        <v>568</v>
      </c>
      <c r="U5" t="s">
        <v>569</v>
      </c>
      <c r="V5" t="s">
        <v>570</v>
      </c>
      <c r="W5" t="s">
        <v>571</v>
      </c>
    </row>
    <row r="6" spans="1:23">
      <c r="A6" s="20" t="s">
        <v>472</v>
      </c>
      <c r="B6">
        <v>38</v>
      </c>
      <c r="C6">
        <v>9</v>
      </c>
      <c r="D6">
        <v>7</v>
      </c>
      <c r="E6">
        <v>22</v>
      </c>
      <c r="F6">
        <v>34</v>
      </c>
      <c r="G6">
        <v>40</v>
      </c>
      <c r="H6">
        <v>65</v>
      </c>
      <c r="I6">
        <v>-25</v>
      </c>
      <c r="J6" s="21">
        <v>1.0526315789473684</v>
      </c>
      <c r="K6" s="21">
        <v>1.7105263157894737</v>
      </c>
      <c r="M6" s="20" t="s">
        <v>38</v>
      </c>
      <c r="N6">
        <v>38</v>
      </c>
      <c r="O6">
        <v>23</v>
      </c>
      <c r="P6">
        <v>7</v>
      </c>
      <c r="Q6">
        <v>2</v>
      </c>
      <c r="R6">
        <v>29</v>
      </c>
      <c r="S6">
        <v>20</v>
      </c>
      <c r="T6">
        <v>63</v>
      </c>
      <c r="U6">
        <v>-43</v>
      </c>
      <c r="V6">
        <v>0.52631578947368418</v>
      </c>
      <c r="W6">
        <v>1.6578947368421053</v>
      </c>
    </row>
    <row r="7" spans="1:23">
      <c r="A7" s="20" t="s">
        <v>42</v>
      </c>
      <c r="B7">
        <v>38</v>
      </c>
      <c r="C7">
        <v>9</v>
      </c>
      <c r="D7">
        <v>14</v>
      </c>
      <c r="E7">
        <v>15</v>
      </c>
      <c r="F7">
        <v>41</v>
      </c>
      <c r="G7">
        <v>39</v>
      </c>
      <c r="H7">
        <v>54</v>
      </c>
      <c r="I7">
        <v>-15</v>
      </c>
      <c r="J7" s="21">
        <v>1.0263157894736843</v>
      </c>
      <c r="K7" s="21">
        <v>1.4210526315789473</v>
      </c>
      <c r="M7" s="20" t="s">
        <v>29</v>
      </c>
      <c r="N7">
        <v>38</v>
      </c>
      <c r="O7">
        <v>26</v>
      </c>
      <c r="P7">
        <v>5</v>
      </c>
      <c r="Q7">
        <v>11</v>
      </c>
      <c r="R7">
        <v>22</v>
      </c>
      <c r="S7">
        <v>35</v>
      </c>
      <c r="T7">
        <v>76</v>
      </c>
      <c r="U7">
        <v>-41</v>
      </c>
      <c r="V7">
        <v>0.92105263157894735</v>
      </c>
      <c r="W7">
        <v>2</v>
      </c>
    </row>
    <row r="8" spans="1:23">
      <c r="A8" s="20" t="s">
        <v>66</v>
      </c>
      <c r="B8">
        <v>38</v>
      </c>
      <c r="C8">
        <v>15</v>
      </c>
      <c r="D8">
        <v>9</v>
      </c>
      <c r="E8">
        <v>14</v>
      </c>
      <c r="F8">
        <v>54</v>
      </c>
      <c r="G8">
        <v>43</v>
      </c>
      <c r="H8">
        <v>50</v>
      </c>
      <c r="I8">
        <v>-7</v>
      </c>
      <c r="J8" s="21">
        <v>1.131578947368421</v>
      </c>
      <c r="K8" s="21">
        <v>1.3157894736842106</v>
      </c>
      <c r="M8" s="20" t="s">
        <v>9</v>
      </c>
      <c r="N8">
        <v>38</v>
      </c>
      <c r="O8">
        <v>28</v>
      </c>
      <c r="P8">
        <v>5</v>
      </c>
      <c r="Q8">
        <v>13</v>
      </c>
      <c r="R8">
        <v>20</v>
      </c>
      <c r="S8">
        <v>27</v>
      </c>
      <c r="T8">
        <v>53</v>
      </c>
      <c r="U8">
        <v>-26</v>
      </c>
      <c r="V8">
        <v>0.71052631578947367</v>
      </c>
      <c r="W8">
        <v>1.3947368421052631</v>
      </c>
    </row>
    <row r="9" spans="1:23">
      <c r="A9" s="20" t="s">
        <v>43</v>
      </c>
      <c r="B9">
        <v>38</v>
      </c>
      <c r="C9">
        <v>20</v>
      </c>
      <c r="D9">
        <v>6</v>
      </c>
      <c r="E9">
        <v>12</v>
      </c>
      <c r="F9">
        <v>66</v>
      </c>
      <c r="G9">
        <v>69</v>
      </c>
      <c r="H9">
        <v>54</v>
      </c>
      <c r="I9">
        <v>15</v>
      </c>
      <c r="J9" s="21">
        <v>1.8157894736842106</v>
      </c>
      <c r="K9" s="21">
        <v>1.4210526315789473</v>
      </c>
      <c r="M9" s="20" t="s">
        <v>66</v>
      </c>
      <c r="N9">
        <v>38</v>
      </c>
      <c r="O9">
        <v>39</v>
      </c>
      <c r="P9">
        <v>10</v>
      </c>
      <c r="Q9">
        <v>9</v>
      </c>
      <c r="R9">
        <v>19</v>
      </c>
      <c r="S9">
        <v>33</v>
      </c>
      <c r="T9">
        <v>55</v>
      </c>
      <c r="U9">
        <v>-22</v>
      </c>
      <c r="V9">
        <v>0.86842105263157898</v>
      </c>
      <c r="W9">
        <v>1.4473684210526316</v>
      </c>
    </row>
    <row r="10" spans="1:23">
      <c r="A10" s="20" t="s">
        <v>14</v>
      </c>
      <c r="B10">
        <v>38</v>
      </c>
      <c r="C10">
        <v>11</v>
      </c>
      <c r="D10">
        <v>10</v>
      </c>
      <c r="E10">
        <v>17</v>
      </c>
      <c r="F10">
        <v>43</v>
      </c>
      <c r="G10">
        <v>31</v>
      </c>
      <c r="H10">
        <v>50</v>
      </c>
      <c r="I10">
        <v>-19</v>
      </c>
      <c r="J10" s="21">
        <v>0.81578947368421051</v>
      </c>
      <c r="K10" s="21">
        <v>1.3157894736842106</v>
      </c>
      <c r="M10" s="20" t="s">
        <v>42</v>
      </c>
      <c r="N10">
        <v>38</v>
      </c>
      <c r="O10">
        <v>41</v>
      </c>
      <c r="P10">
        <v>9</v>
      </c>
      <c r="Q10">
        <v>14</v>
      </c>
      <c r="R10">
        <v>15</v>
      </c>
      <c r="S10">
        <v>40</v>
      </c>
      <c r="T10">
        <v>46</v>
      </c>
      <c r="U10">
        <v>-6</v>
      </c>
      <c r="V10">
        <v>1.0526315789473684</v>
      </c>
      <c r="W10">
        <v>1.2105263157894737</v>
      </c>
    </row>
    <row r="11" spans="1:23">
      <c r="A11" s="20" t="s">
        <v>34</v>
      </c>
      <c r="B11">
        <v>38</v>
      </c>
      <c r="C11">
        <v>13</v>
      </c>
      <c r="D11">
        <v>10</v>
      </c>
      <c r="E11">
        <v>15</v>
      </c>
      <c r="F11">
        <v>49</v>
      </c>
      <c r="G11">
        <v>44</v>
      </c>
      <c r="H11">
        <v>56</v>
      </c>
      <c r="I11">
        <v>-12</v>
      </c>
      <c r="J11" s="21">
        <v>1.1578947368421053</v>
      </c>
      <c r="K11" s="21">
        <v>1.4736842105263157</v>
      </c>
      <c r="M11" s="20" t="s">
        <v>15</v>
      </c>
      <c r="N11">
        <v>38</v>
      </c>
      <c r="O11">
        <v>43</v>
      </c>
      <c r="P11">
        <v>12</v>
      </c>
      <c r="Q11">
        <v>7</v>
      </c>
      <c r="R11">
        <v>19</v>
      </c>
      <c r="S11">
        <v>47</v>
      </c>
      <c r="T11">
        <v>68</v>
      </c>
      <c r="U11">
        <v>-21</v>
      </c>
      <c r="V11">
        <v>1.236842105263158</v>
      </c>
      <c r="W11">
        <v>1.7894736842105263</v>
      </c>
    </row>
    <row r="12" spans="1:23">
      <c r="A12" s="20" t="s">
        <v>30</v>
      </c>
      <c r="B12">
        <v>38</v>
      </c>
      <c r="C12">
        <v>18</v>
      </c>
      <c r="D12">
        <v>8</v>
      </c>
      <c r="E12">
        <v>12</v>
      </c>
      <c r="F12">
        <v>62</v>
      </c>
      <c r="G12">
        <v>67</v>
      </c>
      <c r="H12">
        <v>41</v>
      </c>
      <c r="I12">
        <v>26</v>
      </c>
      <c r="J12" s="21">
        <v>1.763157894736842</v>
      </c>
      <c r="K12" s="21">
        <v>1.0789473684210527</v>
      </c>
      <c r="M12" s="20" t="s">
        <v>14</v>
      </c>
      <c r="N12">
        <v>38</v>
      </c>
      <c r="O12">
        <v>44</v>
      </c>
      <c r="P12">
        <v>12</v>
      </c>
      <c r="Q12">
        <v>8</v>
      </c>
      <c r="R12">
        <v>18</v>
      </c>
      <c r="S12">
        <v>41</v>
      </c>
      <c r="T12">
        <v>66</v>
      </c>
      <c r="U12">
        <v>-25</v>
      </c>
      <c r="V12">
        <v>1.0789473684210527</v>
      </c>
      <c r="W12">
        <v>1.736842105263158</v>
      </c>
    </row>
    <row r="13" spans="1:23">
      <c r="A13" s="20" t="s">
        <v>19</v>
      </c>
      <c r="B13">
        <v>38</v>
      </c>
      <c r="C13">
        <v>32</v>
      </c>
      <c r="D13">
        <v>3</v>
      </c>
      <c r="E13">
        <v>3</v>
      </c>
      <c r="F13">
        <v>99</v>
      </c>
      <c r="G13">
        <v>85</v>
      </c>
      <c r="H13">
        <v>33</v>
      </c>
      <c r="I13">
        <v>52</v>
      </c>
      <c r="J13" s="21">
        <v>2.236842105263158</v>
      </c>
      <c r="K13" s="21">
        <v>0.86842105263157898</v>
      </c>
      <c r="M13" s="20" t="s">
        <v>39</v>
      </c>
      <c r="N13">
        <v>38</v>
      </c>
      <c r="O13">
        <v>45</v>
      </c>
      <c r="P13">
        <v>12</v>
      </c>
      <c r="Q13">
        <v>9</v>
      </c>
      <c r="R13">
        <v>17</v>
      </c>
      <c r="S13">
        <v>36</v>
      </c>
      <c r="T13">
        <v>52</v>
      </c>
      <c r="U13">
        <v>-16</v>
      </c>
      <c r="V13">
        <v>0.94736842105263153</v>
      </c>
      <c r="W13">
        <v>1.368421052631579</v>
      </c>
    </row>
    <row r="14" spans="1:23">
      <c r="A14" s="20" t="s">
        <v>73</v>
      </c>
      <c r="B14">
        <v>38</v>
      </c>
      <c r="C14">
        <v>26</v>
      </c>
      <c r="D14">
        <v>3</v>
      </c>
      <c r="E14">
        <v>9</v>
      </c>
      <c r="F14">
        <v>81</v>
      </c>
      <c r="G14">
        <v>102</v>
      </c>
      <c r="H14">
        <v>35</v>
      </c>
      <c r="I14">
        <v>67</v>
      </c>
      <c r="J14" s="21">
        <v>2.6842105263157894</v>
      </c>
      <c r="K14" s="21">
        <v>0.92105263157894735</v>
      </c>
      <c r="M14" s="20" t="s">
        <v>25</v>
      </c>
      <c r="N14">
        <v>38</v>
      </c>
      <c r="O14">
        <v>45</v>
      </c>
      <c r="P14">
        <v>12</v>
      </c>
      <c r="Q14">
        <v>9</v>
      </c>
      <c r="R14">
        <v>17</v>
      </c>
      <c r="S14">
        <v>46</v>
      </c>
      <c r="T14">
        <v>62</v>
      </c>
      <c r="U14">
        <v>-16</v>
      </c>
      <c r="V14">
        <v>1.2105263157894737</v>
      </c>
      <c r="W14">
        <v>1.631578947368421</v>
      </c>
    </row>
    <row r="15" spans="1:23">
      <c r="A15" s="20" t="s">
        <v>53</v>
      </c>
      <c r="B15">
        <v>38</v>
      </c>
      <c r="C15">
        <v>18</v>
      </c>
      <c r="D15">
        <v>12</v>
      </c>
      <c r="E15">
        <v>8</v>
      </c>
      <c r="F15">
        <v>66</v>
      </c>
      <c r="G15">
        <v>66</v>
      </c>
      <c r="H15">
        <v>36</v>
      </c>
      <c r="I15">
        <v>30</v>
      </c>
      <c r="J15" s="21">
        <v>1.736842105263158</v>
      </c>
      <c r="K15" s="21">
        <v>0.94736842105263153</v>
      </c>
      <c r="M15" s="20" t="s">
        <v>70</v>
      </c>
      <c r="N15">
        <v>38</v>
      </c>
      <c r="O15">
        <v>55</v>
      </c>
      <c r="P15">
        <v>16</v>
      </c>
      <c r="Q15">
        <v>7</v>
      </c>
      <c r="R15">
        <v>15</v>
      </c>
      <c r="S15">
        <v>55</v>
      </c>
      <c r="T15">
        <v>46</v>
      </c>
      <c r="U15">
        <v>9</v>
      </c>
      <c r="V15">
        <v>1.4473684210526316</v>
      </c>
      <c r="W15">
        <v>1.2105263157894737</v>
      </c>
    </row>
    <row r="16" spans="1:23">
      <c r="A16" s="20" t="s">
        <v>25</v>
      </c>
      <c r="B16">
        <v>38</v>
      </c>
      <c r="C16">
        <v>11</v>
      </c>
      <c r="D16">
        <v>11</v>
      </c>
      <c r="E16">
        <v>16</v>
      </c>
      <c r="F16">
        <v>44</v>
      </c>
      <c r="G16">
        <v>38</v>
      </c>
      <c r="H16">
        <v>58</v>
      </c>
      <c r="I16">
        <v>-20</v>
      </c>
      <c r="J16" s="21">
        <v>1</v>
      </c>
      <c r="K16" s="21">
        <v>1.5263157894736843</v>
      </c>
      <c r="M16" s="20" t="s">
        <v>20</v>
      </c>
      <c r="N16">
        <v>38</v>
      </c>
      <c r="O16">
        <v>59</v>
      </c>
      <c r="P16">
        <v>18</v>
      </c>
      <c r="Q16">
        <v>5</v>
      </c>
      <c r="R16">
        <v>15</v>
      </c>
      <c r="S16">
        <v>62</v>
      </c>
      <c r="T16">
        <v>54</v>
      </c>
      <c r="U16">
        <v>8</v>
      </c>
      <c r="V16">
        <v>1.631578947368421</v>
      </c>
      <c r="W16">
        <v>1.4210526315789473</v>
      </c>
    </row>
    <row r="17" spans="1:23">
      <c r="A17" s="20" t="s">
        <v>466</v>
      </c>
      <c r="B17">
        <v>38</v>
      </c>
      <c r="C17">
        <v>5</v>
      </c>
      <c r="D17">
        <v>6</v>
      </c>
      <c r="E17">
        <v>27</v>
      </c>
      <c r="F17">
        <v>21</v>
      </c>
      <c r="G17">
        <v>26</v>
      </c>
      <c r="H17">
        <v>75</v>
      </c>
      <c r="I17">
        <v>-49</v>
      </c>
      <c r="J17" s="21">
        <v>0.68421052631578949</v>
      </c>
      <c r="K17" s="21">
        <v>1.9736842105263157</v>
      </c>
      <c r="M17" s="20" t="s">
        <v>34</v>
      </c>
      <c r="N17">
        <v>38</v>
      </c>
      <c r="O17">
        <v>59</v>
      </c>
      <c r="P17">
        <v>17</v>
      </c>
      <c r="Q17">
        <v>8</v>
      </c>
      <c r="R17">
        <v>13</v>
      </c>
      <c r="S17">
        <v>47</v>
      </c>
      <c r="T17">
        <v>48</v>
      </c>
      <c r="U17">
        <v>-1</v>
      </c>
      <c r="V17">
        <v>1.236842105263158</v>
      </c>
      <c r="W17">
        <v>1.263157894736842</v>
      </c>
    </row>
    <row r="18" spans="1:23">
      <c r="A18" s="20" t="s">
        <v>38</v>
      </c>
      <c r="B18">
        <v>38</v>
      </c>
      <c r="C18">
        <v>14</v>
      </c>
      <c r="D18">
        <v>12</v>
      </c>
      <c r="E18">
        <v>12</v>
      </c>
      <c r="F18">
        <v>54</v>
      </c>
      <c r="G18">
        <v>39</v>
      </c>
      <c r="H18">
        <v>39</v>
      </c>
      <c r="I18">
        <v>0</v>
      </c>
      <c r="J18" s="21">
        <v>1.0263157894736843</v>
      </c>
      <c r="K18" s="21">
        <v>1.0263157894736843</v>
      </c>
      <c r="M18" s="20" t="s">
        <v>10</v>
      </c>
      <c r="N18">
        <v>38</v>
      </c>
      <c r="O18">
        <v>61</v>
      </c>
      <c r="P18">
        <v>18</v>
      </c>
      <c r="Q18">
        <v>7</v>
      </c>
      <c r="R18">
        <v>13</v>
      </c>
      <c r="S18">
        <v>55</v>
      </c>
      <c r="T18">
        <v>39</v>
      </c>
      <c r="U18">
        <v>16</v>
      </c>
      <c r="V18">
        <v>1.4473684210526316</v>
      </c>
      <c r="W18">
        <v>1.0263157894736843</v>
      </c>
    </row>
    <row r="19" spans="1:23">
      <c r="A19" s="20" t="s">
        <v>15</v>
      </c>
      <c r="B19">
        <v>38</v>
      </c>
      <c r="C19">
        <v>15</v>
      </c>
      <c r="D19">
        <v>7</v>
      </c>
      <c r="E19">
        <v>16</v>
      </c>
      <c r="F19">
        <v>52</v>
      </c>
      <c r="G19">
        <v>51</v>
      </c>
      <c r="H19">
        <v>60</v>
      </c>
      <c r="I19">
        <v>-9</v>
      </c>
      <c r="J19" s="21">
        <v>1.3421052631578947</v>
      </c>
      <c r="K19" s="21">
        <v>1.5789473684210527</v>
      </c>
      <c r="M19" s="20" t="s">
        <v>33</v>
      </c>
      <c r="N19">
        <v>38</v>
      </c>
      <c r="O19">
        <v>62</v>
      </c>
      <c r="P19">
        <v>18</v>
      </c>
      <c r="Q19">
        <v>8</v>
      </c>
      <c r="R19">
        <v>12</v>
      </c>
      <c r="S19">
        <v>68</v>
      </c>
      <c r="T19">
        <v>45</v>
      </c>
      <c r="U19">
        <v>23</v>
      </c>
      <c r="V19">
        <v>1.7894736842105263</v>
      </c>
      <c r="W19">
        <v>1.1842105263157894</v>
      </c>
    </row>
    <row r="20" spans="1:23">
      <c r="A20" s="20" t="s">
        <v>33</v>
      </c>
      <c r="B20">
        <v>38</v>
      </c>
      <c r="C20">
        <v>16</v>
      </c>
      <c r="D20">
        <v>11</v>
      </c>
      <c r="E20">
        <v>11</v>
      </c>
      <c r="F20">
        <v>59</v>
      </c>
      <c r="G20">
        <v>61</v>
      </c>
      <c r="H20">
        <v>47</v>
      </c>
      <c r="I20">
        <v>14</v>
      </c>
      <c r="J20" s="21">
        <v>1.6052631578947369</v>
      </c>
      <c r="K20" s="21">
        <v>1.236842105263158</v>
      </c>
      <c r="M20" s="20" t="s">
        <v>24</v>
      </c>
      <c r="N20">
        <v>38</v>
      </c>
      <c r="O20">
        <v>65</v>
      </c>
      <c r="P20">
        <v>19</v>
      </c>
      <c r="Q20">
        <v>8</v>
      </c>
      <c r="R20">
        <v>11</v>
      </c>
      <c r="S20">
        <v>62</v>
      </c>
      <c r="T20">
        <v>47</v>
      </c>
      <c r="U20">
        <v>15</v>
      </c>
      <c r="V20">
        <v>1.631578947368421</v>
      </c>
      <c r="W20">
        <v>1.236842105263158</v>
      </c>
    </row>
    <row r="21" spans="1:23">
      <c r="A21" s="20" t="s">
        <v>464</v>
      </c>
      <c r="B21">
        <v>38</v>
      </c>
      <c r="C21">
        <v>8</v>
      </c>
      <c r="D21">
        <v>10</v>
      </c>
      <c r="E21">
        <v>20</v>
      </c>
      <c r="F21">
        <v>34</v>
      </c>
      <c r="G21">
        <v>36</v>
      </c>
      <c r="H21">
        <v>64</v>
      </c>
      <c r="I21">
        <v>-28</v>
      </c>
      <c r="J21" s="21">
        <v>0.94736842105263153</v>
      </c>
      <c r="K21" s="21">
        <v>1.6842105263157894</v>
      </c>
      <c r="M21" s="20" t="s">
        <v>30</v>
      </c>
      <c r="N21">
        <v>38</v>
      </c>
      <c r="O21">
        <v>66</v>
      </c>
      <c r="P21">
        <v>20</v>
      </c>
      <c r="Q21">
        <v>6</v>
      </c>
      <c r="R21">
        <v>12</v>
      </c>
      <c r="S21">
        <v>68</v>
      </c>
      <c r="T21">
        <v>50</v>
      </c>
      <c r="U21">
        <v>18</v>
      </c>
      <c r="V21">
        <v>1.7894736842105263</v>
      </c>
      <c r="W21">
        <v>1.3157894736842106</v>
      </c>
    </row>
    <row r="22" spans="1:23">
      <c r="A22" s="20" t="s">
        <v>24</v>
      </c>
      <c r="B22">
        <v>38</v>
      </c>
      <c r="C22">
        <v>10</v>
      </c>
      <c r="D22">
        <v>9</v>
      </c>
      <c r="E22">
        <v>19</v>
      </c>
      <c r="F22">
        <v>39</v>
      </c>
      <c r="G22">
        <v>49</v>
      </c>
      <c r="H22">
        <v>62</v>
      </c>
      <c r="I22">
        <v>-13</v>
      </c>
      <c r="J22" s="21">
        <v>1.2894736842105263</v>
      </c>
      <c r="K22" s="21">
        <v>1.631578947368421</v>
      </c>
      <c r="M22" s="20" t="s">
        <v>43</v>
      </c>
      <c r="N22">
        <v>38</v>
      </c>
      <c r="O22">
        <v>67</v>
      </c>
      <c r="P22">
        <v>19</v>
      </c>
      <c r="Q22">
        <v>10</v>
      </c>
      <c r="R22">
        <v>9</v>
      </c>
      <c r="S22">
        <v>58</v>
      </c>
      <c r="T22">
        <v>36</v>
      </c>
      <c r="U22">
        <v>22</v>
      </c>
      <c r="V22">
        <v>1.5263157894736843</v>
      </c>
      <c r="W22">
        <v>0.94736842105263153</v>
      </c>
    </row>
    <row r="23" spans="1:23">
      <c r="A23" s="20" t="s">
        <v>39</v>
      </c>
      <c r="B23">
        <v>38</v>
      </c>
      <c r="C23">
        <v>15</v>
      </c>
      <c r="D23">
        <v>14</v>
      </c>
      <c r="E23">
        <v>9</v>
      </c>
      <c r="F23">
        <v>59</v>
      </c>
      <c r="G23">
        <v>51</v>
      </c>
      <c r="H23">
        <v>40</v>
      </c>
      <c r="I23">
        <v>11</v>
      </c>
      <c r="J23" s="21">
        <v>1.3421052631578947</v>
      </c>
      <c r="K23" s="21">
        <v>1.0526315789473684</v>
      </c>
      <c r="M23" s="20" t="s">
        <v>19</v>
      </c>
      <c r="N23">
        <v>38</v>
      </c>
      <c r="O23">
        <v>69</v>
      </c>
      <c r="P23">
        <v>20</v>
      </c>
      <c r="Q23">
        <v>9</v>
      </c>
      <c r="R23">
        <v>9</v>
      </c>
      <c r="S23">
        <v>68</v>
      </c>
      <c r="T23">
        <v>42</v>
      </c>
      <c r="U23">
        <v>26</v>
      </c>
      <c r="V23">
        <v>1.7894736842105263</v>
      </c>
      <c r="W23">
        <v>1.1052631578947369</v>
      </c>
    </row>
    <row r="24" spans="1:23">
      <c r="M24" s="20" t="s">
        <v>53</v>
      </c>
      <c r="N24">
        <v>38</v>
      </c>
      <c r="O24">
        <v>74</v>
      </c>
      <c r="P24">
        <v>21</v>
      </c>
      <c r="Q24">
        <v>11</v>
      </c>
      <c r="R24">
        <v>6</v>
      </c>
      <c r="S24">
        <v>73</v>
      </c>
      <c r="T24">
        <v>44</v>
      </c>
      <c r="U24">
        <v>29</v>
      </c>
      <c r="V24">
        <v>1.9210526315789473</v>
      </c>
      <c r="W24">
        <v>1.1578947368421053</v>
      </c>
    </row>
    <row r="25" spans="1:23">
      <c r="M25" s="20" t="s">
        <v>73</v>
      </c>
      <c r="N25">
        <v>38</v>
      </c>
      <c r="O25">
        <v>86</v>
      </c>
      <c r="P25">
        <v>27</v>
      </c>
      <c r="Q25">
        <v>5</v>
      </c>
      <c r="R25">
        <v>6</v>
      </c>
      <c r="S25">
        <v>83</v>
      </c>
      <c r="T25">
        <v>32</v>
      </c>
      <c r="U25">
        <v>51</v>
      </c>
      <c r="V25">
        <v>2.1842105263157894</v>
      </c>
      <c r="W25">
        <v>0.84210526315789469</v>
      </c>
    </row>
    <row r="26" spans="1:23">
      <c r="M26" s="20" t="s">
        <v>581</v>
      </c>
      <c r="N26">
        <v>760</v>
      </c>
      <c r="O26">
        <v>1057</v>
      </c>
      <c r="P26">
        <v>297</v>
      </c>
      <c r="Q26">
        <v>166</v>
      </c>
      <c r="R26">
        <v>297</v>
      </c>
      <c r="S26">
        <v>1024</v>
      </c>
      <c r="T26">
        <v>1024</v>
      </c>
      <c r="U26">
        <v>0</v>
      </c>
      <c r="V26">
        <v>26.947368421052634</v>
      </c>
      <c r="W26">
        <v>26.947368421052634</v>
      </c>
    </row>
    <row r="27" spans="1:23">
      <c r="A27" s="19" t="s">
        <v>580</v>
      </c>
      <c r="B27" t="s">
        <v>562</v>
      </c>
      <c r="C27" t="s">
        <v>563</v>
      </c>
      <c r="D27" t="s">
        <v>564</v>
      </c>
      <c r="E27" t="s">
        <v>565</v>
      </c>
      <c r="F27" t="s">
        <v>566</v>
      </c>
      <c r="G27" t="s">
        <v>567</v>
      </c>
      <c r="H27" t="s">
        <v>568</v>
      </c>
      <c r="I27" t="s">
        <v>569</v>
      </c>
      <c r="J27" t="s">
        <v>570</v>
      </c>
      <c r="K27" t="s">
        <v>571</v>
      </c>
    </row>
    <row r="28" spans="1:23">
      <c r="A28" s="20" t="s">
        <v>10</v>
      </c>
      <c r="B28">
        <v>38</v>
      </c>
      <c r="C28">
        <v>18</v>
      </c>
      <c r="D28">
        <v>7</v>
      </c>
      <c r="E28">
        <v>13</v>
      </c>
      <c r="F28">
        <v>61</v>
      </c>
      <c r="G28">
        <v>55</v>
      </c>
      <c r="H28">
        <v>39</v>
      </c>
      <c r="I28">
        <v>16</v>
      </c>
      <c r="J28" s="24">
        <v>1.4473684210526316</v>
      </c>
      <c r="K28" s="24">
        <v>1.0263157894736843</v>
      </c>
    </row>
    <row r="29" spans="1:23">
      <c r="A29" s="20" t="s">
        <v>70</v>
      </c>
      <c r="B29">
        <v>38</v>
      </c>
      <c r="C29">
        <v>16</v>
      </c>
      <c r="D29">
        <v>7</v>
      </c>
      <c r="E29">
        <v>15</v>
      </c>
      <c r="F29">
        <v>55</v>
      </c>
      <c r="G29">
        <v>55</v>
      </c>
      <c r="H29">
        <v>46</v>
      </c>
      <c r="I29">
        <v>9</v>
      </c>
      <c r="J29" s="24">
        <v>1.4473684210526316</v>
      </c>
      <c r="K29" s="24">
        <v>1.2105263157894737</v>
      </c>
    </row>
    <row r="30" spans="1:23">
      <c r="A30" s="20" t="s">
        <v>42</v>
      </c>
      <c r="B30">
        <v>38</v>
      </c>
      <c r="C30">
        <v>9</v>
      </c>
      <c r="D30">
        <v>14</v>
      </c>
      <c r="E30">
        <v>15</v>
      </c>
      <c r="F30">
        <v>41</v>
      </c>
      <c r="G30">
        <v>40</v>
      </c>
      <c r="H30">
        <v>46</v>
      </c>
      <c r="I30">
        <v>-6</v>
      </c>
      <c r="J30" s="24">
        <v>1.0526315789473684</v>
      </c>
      <c r="K30" s="24">
        <v>1.2105263157894737</v>
      </c>
    </row>
    <row r="31" spans="1:23">
      <c r="A31" s="20" t="s">
        <v>66</v>
      </c>
      <c r="B31">
        <v>38</v>
      </c>
      <c r="C31">
        <v>10</v>
      </c>
      <c r="D31">
        <v>9</v>
      </c>
      <c r="E31">
        <v>19</v>
      </c>
      <c r="F31">
        <v>39</v>
      </c>
      <c r="G31">
        <v>33</v>
      </c>
      <c r="H31">
        <v>55</v>
      </c>
      <c r="I31">
        <v>-22</v>
      </c>
      <c r="J31" s="24">
        <v>0.86842105263157898</v>
      </c>
      <c r="K31" s="24">
        <v>1.4473684210526316</v>
      </c>
    </row>
    <row r="32" spans="1:23">
      <c r="A32" s="20" t="s">
        <v>43</v>
      </c>
      <c r="B32">
        <v>38</v>
      </c>
      <c r="C32">
        <v>19</v>
      </c>
      <c r="D32">
        <v>10</v>
      </c>
      <c r="E32">
        <v>9</v>
      </c>
      <c r="F32">
        <v>67</v>
      </c>
      <c r="G32">
        <v>58</v>
      </c>
      <c r="H32">
        <v>36</v>
      </c>
      <c r="I32">
        <v>22</v>
      </c>
      <c r="J32" s="24">
        <v>1.5263157894736843</v>
      </c>
      <c r="K32" s="24">
        <v>0.94736842105263153</v>
      </c>
    </row>
    <row r="33" spans="1:11">
      <c r="A33" s="20" t="s">
        <v>14</v>
      </c>
      <c r="B33">
        <v>38</v>
      </c>
      <c r="C33">
        <v>12</v>
      </c>
      <c r="D33">
        <v>8</v>
      </c>
      <c r="E33">
        <v>18</v>
      </c>
      <c r="F33">
        <v>44</v>
      </c>
      <c r="G33">
        <v>41</v>
      </c>
      <c r="H33">
        <v>66</v>
      </c>
      <c r="I33">
        <v>-25</v>
      </c>
      <c r="J33" s="24">
        <v>1.0789473684210527</v>
      </c>
      <c r="K33" s="24">
        <v>1.736842105263158</v>
      </c>
    </row>
    <row r="34" spans="1:11">
      <c r="A34" s="20" t="s">
        <v>34</v>
      </c>
      <c r="B34">
        <v>38</v>
      </c>
      <c r="C34">
        <v>17</v>
      </c>
      <c r="D34">
        <v>8</v>
      </c>
      <c r="E34">
        <v>13</v>
      </c>
      <c r="F34">
        <v>59</v>
      </c>
      <c r="G34">
        <v>47</v>
      </c>
      <c r="H34">
        <v>48</v>
      </c>
      <c r="I34">
        <v>-1</v>
      </c>
      <c r="J34" s="24">
        <v>1.236842105263158</v>
      </c>
      <c r="K34" s="24">
        <v>1.263157894736842</v>
      </c>
    </row>
    <row r="35" spans="1:11">
      <c r="A35" s="20" t="s">
        <v>9</v>
      </c>
      <c r="B35">
        <v>38</v>
      </c>
      <c r="C35">
        <v>5</v>
      </c>
      <c r="D35">
        <v>13</v>
      </c>
      <c r="E35">
        <v>20</v>
      </c>
      <c r="F35">
        <v>28</v>
      </c>
      <c r="G35">
        <v>27</v>
      </c>
      <c r="H35">
        <v>53</v>
      </c>
      <c r="I35">
        <v>-26</v>
      </c>
      <c r="J35" s="24">
        <v>0.71052631578947367</v>
      </c>
      <c r="K35" s="24">
        <v>1.3947368421052631</v>
      </c>
    </row>
    <row r="36" spans="1:11">
      <c r="A36" s="20" t="s">
        <v>20</v>
      </c>
      <c r="B36">
        <v>38</v>
      </c>
      <c r="C36">
        <v>18</v>
      </c>
      <c r="D36">
        <v>5</v>
      </c>
      <c r="E36">
        <v>15</v>
      </c>
      <c r="F36">
        <v>59</v>
      </c>
      <c r="G36">
        <v>62</v>
      </c>
      <c r="H36">
        <v>54</v>
      </c>
      <c r="I36">
        <v>8</v>
      </c>
      <c r="J36" s="24">
        <v>1.631578947368421</v>
      </c>
      <c r="K36" s="24">
        <v>1.4210526315789473</v>
      </c>
    </row>
    <row r="37" spans="1:11">
      <c r="A37" s="20" t="s">
        <v>30</v>
      </c>
      <c r="B37">
        <v>38</v>
      </c>
      <c r="C37">
        <v>20</v>
      </c>
      <c r="D37">
        <v>6</v>
      </c>
      <c r="E37">
        <v>12</v>
      </c>
      <c r="F37">
        <v>66</v>
      </c>
      <c r="G37">
        <v>68</v>
      </c>
      <c r="H37">
        <v>50</v>
      </c>
      <c r="I37">
        <v>18</v>
      </c>
      <c r="J37" s="24">
        <v>1.7894736842105263</v>
      </c>
      <c r="K37" s="24">
        <v>1.3157894736842106</v>
      </c>
    </row>
    <row r="38" spans="1:11">
      <c r="A38" s="20" t="s">
        <v>19</v>
      </c>
      <c r="B38">
        <v>38</v>
      </c>
      <c r="C38">
        <v>20</v>
      </c>
      <c r="D38">
        <v>9</v>
      </c>
      <c r="E38">
        <v>9</v>
      </c>
      <c r="F38">
        <v>69</v>
      </c>
      <c r="G38">
        <v>68</v>
      </c>
      <c r="H38">
        <v>42</v>
      </c>
      <c r="I38">
        <v>26</v>
      </c>
      <c r="J38" s="24">
        <v>1.7894736842105263</v>
      </c>
      <c r="K38" s="24">
        <v>1.1052631578947369</v>
      </c>
    </row>
    <row r="39" spans="1:11">
      <c r="A39" s="20" t="s">
        <v>73</v>
      </c>
      <c r="B39">
        <v>38</v>
      </c>
      <c r="C39">
        <v>27</v>
      </c>
      <c r="D39">
        <v>5</v>
      </c>
      <c r="E39">
        <v>6</v>
      </c>
      <c r="F39">
        <v>86</v>
      </c>
      <c r="G39">
        <v>83</v>
      </c>
      <c r="H39">
        <v>32</v>
      </c>
      <c r="I39">
        <v>51</v>
      </c>
      <c r="J39" s="24">
        <v>2.1842105263157894</v>
      </c>
      <c r="K39" s="24">
        <v>0.84210526315789469</v>
      </c>
    </row>
    <row r="40" spans="1:11">
      <c r="A40" s="20" t="s">
        <v>53</v>
      </c>
      <c r="B40">
        <v>38</v>
      </c>
      <c r="C40">
        <v>21</v>
      </c>
      <c r="D40">
        <v>11</v>
      </c>
      <c r="E40">
        <v>6</v>
      </c>
      <c r="F40">
        <v>74</v>
      </c>
      <c r="G40">
        <v>73</v>
      </c>
      <c r="H40">
        <v>44</v>
      </c>
      <c r="I40">
        <v>29</v>
      </c>
      <c r="J40" s="24">
        <v>1.9210526315789473</v>
      </c>
      <c r="K40" s="24">
        <v>1.1578947368421053</v>
      </c>
    </row>
    <row r="41" spans="1:11">
      <c r="A41" s="20" t="s">
        <v>25</v>
      </c>
      <c r="B41">
        <v>38</v>
      </c>
      <c r="C41">
        <v>12</v>
      </c>
      <c r="D41">
        <v>9</v>
      </c>
      <c r="E41">
        <v>17</v>
      </c>
      <c r="F41">
        <v>45</v>
      </c>
      <c r="G41">
        <v>46</v>
      </c>
      <c r="H41">
        <v>62</v>
      </c>
      <c r="I41">
        <v>-16</v>
      </c>
      <c r="J41" s="24">
        <v>1.2105263157894737</v>
      </c>
      <c r="K41" s="24">
        <v>1.631578947368421</v>
      </c>
    </row>
    <row r="42" spans="1:11">
      <c r="A42" s="20" t="s">
        <v>38</v>
      </c>
      <c r="B42">
        <v>38</v>
      </c>
      <c r="C42">
        <v>7</v>
      </c>
      <c r="D42">
        <v>2</v>
      </c>
      <c r="E42">
        <v>29</v>
      </c>
      <c r="F42">
        <v>23</v>
      </c>
      <c r="G42">
        <v>20</v>
      </c>
      <c r="H42">
        <v>63</v>
      </c>
      <c r="I42">
        <v>-43</v>
      </c>
      <c r="J42" s="24">
        <v>0.52631578947368418</v>
      </c>
      <c r="K42" s="24">
        <v>1.6578947368421053</v>
      </c>
    </row>
    <row r="43" spans="1:11">
      <c r="A43" s="20" t="s">
        <v>15</v>
      </c>
      <c r="B43">
        <v>38</v>
      </c>
      <c r="C43">
        <v>12</v>
      </c>
      <c r="D43">
        <v>7</v>
      </c>
      <c r="E43">
        <v>19</v>
      </c>
      <c r="F43">
        <v>43</v>
      </c>
      <c r="G43">
        <v>47</v>
      </c>
      <c r="H43">
        <v>68</v>
      </c>
      <c r="I43">
        <v>-21</v>
      </c>
      <c r="J43" s="24">
        <v>1.236842105263158</v>
      </c>
      <c r="K43" s="24">
        <v>1.7894736842105263</v>
      </c>
    </row>
    <row r="44" spans="1:11">
      <c r="A44" s="20" t="s">
        <v>33</v>
      </c>
      <c r="B44">
        <v>38</v>
      </c>
      <c r="C44">
        <v>18</v>
      </c>
      <c r="D44">
        <v>8</v>
      </c>
      <c r="E44">
        <v>12</v>
      </c>
      <c r="F44">
        <v>62</v>
      </c>
      <c r="G44">
        <v>68</v>
      </c>
      <c r="H44">
        <v>45</v>
      </c>
      <c r="I44">
        <v>23</v>
      </c>
      <c r="J44" s="24">
        <v>1.7894736842105263</v>
      </c>
      <c r="K44" s="24">
        <v>1.1842105263157894</v>
      </c>
    </row>
    <row r="45" spans="1:11">
      <c r="A45" s="20" t="s">
        <v>29</v>
      </c>
      <c r="B45">
        <v>38</v>
      </c>
      <c r="C45">
        <v>5</v>
      </c>
      <c r="D45">
        <v>11</v>
      </c>
      <c r="E45">
        <v>22</v>
      </c>
      <c r="F45">
        <v>26</v>
      </c>
      <c r="G45">
        <v>35</v>
      </c>
      <c r="H45">
        <v>76</v>
      </c>
      <c r="I45">
        <v>-41</v>
      </c>
      <c r="J45" s="24">
        <v>0.92105263157894735</v>
      </c>
      <c r="K45" s="24">
        <v>2</v>
      </c>
    </row>
    <row r="46" spans="1:11">
      <c r="A46" s="20" t="s">
        <v>24</v>
      </c>
      <c r="B46">
        <v>38</v>
      </c>
      <c r="C46">
        <v>19</v>
      </c>
      <c r="D46">
        <v>8</v>
      </c>
      <c r="E46">
        <v>11</v>
      </c>
      <c r="F46">
        <v>65</v>
      </c>
      <c r="G46">
        <v>62</v>
      </c>
      <c r="H46">
        <v>47</v>
      </c>
      <c r="I46">
        <v>15</v>
      </c>
      <c r="J46" s="24">
        <v>1.631578947368421</v>
      </c>
      <c r="K46" s="24">
        <v>1.236842105263158</v>
      </c>
    </row>
    <row r="47" spans="1:11">
      <c r="A47" s="20" t="s">
        <v>39</v>
      </c>
      <c r="B47">
        <v>38</v>
      </c>
      <c r="C47">
        <v>12</v>
      </c>
      <c r="D47">
        <v>9</v>
      </c>
      <c r="E47">
        <v>17</v>
      </c>
      <c r="F47">
        <v>45</v>
      </c>
      <c r="G47">
        <v>36</v>
      </c>
      <c r="H47">
        <v>52</v>
      </c>
      <c r="I47">
        <v>-16</v>
      </c>
      <c r="J47" s="24">
        <v>0.94736842105263153</v>
      </c>
      <c r="K47" s="24">
        <v>1.368421052631579</v>
      </c>
    </row>
    <row r="48" spans="1:11">
      <c r="A48" s="20" t="s">
        <v>581</v>
      </c>
      <c r="B48">
        <v>760</v>
      </c>
      <c r="C48">
        <v>297</v>
      </c>
      <c r="D48">
        <v>166</v>
      </c>
      <c r="E48">
        <v>297</v>
      </c>
      <c r="F48">
        <v>1057</v>
      </c>
      <c r="G48">
        <v>1024</v>
      </c>
      <c r="H48">
        <v>1024</v>
      </c>
      <c r="I48">
        <v>0</v>
      </c>
      <c r="J48" s="24">
        <v>26.947368421052634</v>
      </c>
      <c r="K48" s="24">
        <v>26.947368421052634</v>
      </c>
    </row>
    <row r="52" spans="1:11">
      <c r="A52" s="19" t="s">
        <v>580</v>
      </c>
      <c r="B52" t="s">
        <v>562</v>
      </c>
      <c r="C52" t="s">
        <v>563</v>
      </c>
      <c r="D52" t="s">
        <v>564</v>
      </c>
      <c r="E52" t="s">
        <v>565</v>
      </c>
      <c r="F52" t="s">
        <v>566</v>
      </c>
      <c r="G52" t="s">
        <v>567</v>
      </c>
      <c r="H52" t="s">
        <v>568</v>
      </c>
      <c r="I52" t="s">
        <v>569</v>
      </c>
      <c r="J52" t="s">
        <v>571</v>
      </c>
      <c r="K52" t="s">
        <v>570</v>
      </c>
    </row>
    <row r="53" spans="1:11">
      <c r="A53" s="20" t="s">
        <v>10</v>
      </c>
      <c r="B53">
        <v>38</v>
      </c>
      <c r="C53">
        <v>22</v>
      </c>
      <c r="D53">
        <v>3</v>
      </c>
      <c r="E53">
        <v>13</v>
      </c>
      <c r="F53">
        <v>69</v>
      </c>
      <c r="G53">
        <v>61</v>
      </c>
      <c r="H53">
        <v>48</v>
      </c>
      <c r="I53">
        <v>13</v>
      </c>
      <c r="J53" s="24">
        <v>1.263157894736842</v>
      </c>
      <c r="K53" s="24">
        <v>1.6052631578947369</v>
      </c>
    </row>
    <row r="54" spans="1:11">
      <c r="A54" s="20" t="s">
        <v>70</v>
      </c>
      <c r="B54">
        <v>38</v>
      </c>
      <c r="C54">
        <v>13</v>
      </c>
      <c r="D54">
        <v>6</v>
      </c>
      <c r="E54">
        <v>19</v>
      </c>
      <c r="F54">
        <v>45</v>
      </c>
      <c r="G54">
        <v>52</v>
      </c>
      <c r="H54">
        <v>54</v>
      </c>
      <c r="I54">
        <v>-2</v>
      </c>
      <c r="J54" s="24">
        <v>1.4210526315789473</v>
      </c>
      <c r="K54" s="24">
        <v>1.368421052631579</v>
      </c>
    </row>
    <row r="55" spans="1:11">
      <c r="A55" s="20" t="s">
        <v>461</v>
      </c>
      <c r="B55">
        <v>38</v>
      </c>
      <c r="C55">
        <v>13</v>
      </c>
      <c r="D55">
        <v>7</v>
      </c>
      <c r="E55">
        <v>18</v>
      </c>
      <c r="F55">
        <v>46</v>
      </c>
      <c r="G55">
        <v>48</v>
      </c>
      <c r="H55">
        <v>56</v>
      </c>
      <c r="I55">
        <v>-8</v>
      </c>
      <c r="J55" s="24">
        <v>1.4736842105263157</v>
      </c>
      <c r="K55" s="24">
        <v>1.263157894736842</v>
      </c>
    </row>
    <row r="56" spans="1:11">
      <c r="A56" s="20" t="s">
        <v>42</v>
      </c>
      <c r="B56">
        <v>38</v>
      </c>
      <c r="C56">
        <v>12</v>
      </c>
      <c r="D56">
        <v>15</v>
      </c>
      <c r="E56">
        <v>11</v>
      </c>
      <c r="F56">
        <v>51</v>
      </c>
      <c r="G56">
        <v>42</v>
      </c>
      <c r="H56">
        <v>44</v>
      </c>
      <c r="I56">
        <v>-2</v>
      </c>
      <c r="J56" s="24">
        <v>1.1578947368421053</v>
      </c>
      <c r="K56" s="24">
        <v>1.1052631578947369</v>
      </c>
    </row>
    <row r="57" spans="1:11">
      <c r="A57" s="20" t="s">
        <v>66</v>
      </c>
      <c r="B57">
        <v>38</v>
      </c>
      <c r="C57">
        <v>7</v>
      </c>
      <c r="D57">
        <v>14</v>
      </c>
      <c r="E57">
        <v>17</v>
      </c>
      <c r="F57">
        <v>35</v>
      </c>
      <c r="G57">
        <v>34</v>
      </c>
      <c r="H57">
        <v>53</v>
      </c>
      <c r="I57">
        <v>-19</v>
      </c>
      <c r="J57" s="24">
        <v>1.3947368421052631</v>
      </c>
      <c r="K57" s="24">
        <v>0.89473684210526316</v>
      </c>
    </row>
    <row r="58" spans="1:11">
      <c r="A58" s="20" t="s">
        <v>43</v>
      </c>
      <c r="B58">
        <v>38</v>
      </c>
      <c r="C58">
        <v>21</v>
      </c>
      <c r="D58">
        <v>11</v>
      </c>
      <c r="E58">
        <v>6</v>
      </c>
      <c r="F58">
        <v>74</v>
      </c>
      <c r="G58">
        <v>76</v>
      </c>
      <c r="H58">
        <v>33</v>
      </c>
      <c r="I58">
        <v>43</v>
      </c>
      <c r="J58" s="24">
        <v>0.86842105263157898</v>
      </c>
      <c r="K58" s="24">
        <v>2</v>
      </c>
    </row>
    <row r="59" spans="1:11">
      <c r="A59" s="20" t="s">
        <v>14</v>
      </c>
      <c r="B59">
        <v>38</v>
      </c>
      <c r="C59">
        <v>11</v>
      </c>
      <c r="D59">
        <v>15</v>
      </c>
      <c r="E59">
        <v>12</v>
      </c>
      <c r="F59">
        <v>48</v>
      </c>
      <c r="G59">
        <v>50</v>
      </c>
      <c r="H59">
        <v>46</v>
      </c>
      <c r="I59">
        <v>4</v>
      </c>
      <c r="J59" s="24">
        <v>1.2105263157894737</v>
      </c>
      <c r="K59" s="24">
        <v>1.3157894736842106</v>
      </c>
    </row>
    <row r="60" spans="1:11">
      <c r="A60" s="20" t="s">
        <v>34</v>
      </c>
      <c r="B60">
        <v>38</v>
      </c>
      <c r="C60">
        <v>11</v>
      </c>
      <c r="D60">
        <v>6</v>
      </c>
      <c r="E60">
        <v>21</v>
      </c>
      <c r="F60">
        <v>39</v>
      </c>
      <c r="G60">
        <v>43</v>
      </c>
      <c r="H60">
        <v>66</v>
      </c>
      <c r="I60">
        <v>-23</v>
      </c>
      <c r="J60" s="24">
        <v>1.736842105263158</v>
      </c>
      <c r="K60" s="24">
        <v>1.131578947368421</v>
      </c>
    </row>
    <row r="61" spans="1:11">
      <c r="A61" s="20" t="s">
        <v>20</v>
      </c>
      <c r="B61">
        <v>38</v>
      </c>
      <c r="C61">
        <v>9</v>
      </c>
      <c r="D61">
        <v>11</v>
      </c>
      <c r="E61">
        <v>18</v>
      </c>
      <c r="F61">
        <v>38</v>
      </c>
      <c r="G61">
        <v>42</v>
      </c>
      <c r="H61">
        <v>79</v>
      </c>
      <c r="I61">
        <v>-37</v>
      </c>
      <c r="J61" s="24">
        <v>2.0789473684210527</v>
      </c>
      <c r="K61" s="24">
        <v>1.1052631578947369</v>
      </c>
    </row>
    <row r="62" spans="1:11">
      <c r="A62" s="20" t="s">
        <v>30</v>
      </c>
      <c r="B62">
        <v>38</v>
      </c>
      <c r="C62">
        <v>14</v>
      </c>
      <c r="D62">
        <v>10</v>
      </c>
      <c r="E62">
        <v>14</v>
      </c>
      <c r="F62">
        <v>52</v>
      </c>
      <c r="G62">
        <v>62</v>
      </c>
      <c r="H62">
        <v>59</v>
      </c>
      <c r="I62">
        <v>3</v>
      </c>
      <c r="J62" s="24">
        <v>1.5526315789473684</v>
      </c>
      <c r="K62" s="24">
        <v>1.631578947368421</v>
      </c>
    </row>
    <row r="63" spans="1:11">
      <c r="A63" s="20" t="s">
        <v>19</v>
      </c>
      <c r="B63">
        <v>38</v>
      </c>
      <c r="C63">
        <v>28</v>
      </c>
      <c r="D63">
        <v>8</v>
      </c>
      <c r="E63">
        <v>2</v>
      </c>
      <c r="F63">
        <v>92</v>
      </c>
      <c r="G63">
        <v>94</v>
      </c>
      <c r="H63">
        <v>26</v>
      </c>
      <c r="I63">
        <v>68</v>
      </c>
      <c r="J63" s="24">
        <v>0.68421052631578949</v>
      </c>
      <c r="K63" s="24">
        <v>2.4736842105263159</v>
      </c>
    </row>
    <row r="64" spans="1:11">
      <c r="A64" s="20" t="s">
        <v>73</v>
      </c>
      <c r="B64">
        <v>38</v>
      </c>
      <c r="C64">
        <v>29</v>
      </c>
      <c r="D64">
        <v>6</v>
      </c>
      <c r="E64">
        <v>3</v>
      </c>
      <c r="F64">
        <v>93</v>
      </c>
      <c r="G64">
        <v>99</v>
      </c>
      <c r="H64">
        <v>26</v>
      </c>
      <c r="I64">
        <v>73</v>
      </c>
      <c r="J64" s="24">
        <v>0.68421052631578949</v>
      </c>
      <c r="K64" s="24">
        <v>2.6052631578947367</v>
      </c>
    </row>
    <row r="65" spans="1:11">
      <c r="A65" s="20" t="s">
        <v>53</v>
      </c>
      <c r="B65">
        <v>38</v>
      </c>
      <c r="C65">
        <v>16</v>
      </c>
      <c r="D65">
        <v>10</v>
      </c>
      <c r="E65">
        <v>12</v>
      </c>
      <c r="F65">
        <v>58</v>
      </c>
      <c r="G65">
        <v>57</v>
      </c>
      <c r="H65">
        <v>57</v>
      </c>
      <c r="I65">
        <v>0</v>
      </c>
      <c r="J65" s="24">
        <v>1.5</v>
      </c>
      <c r="K65" s="24">
        <v>1.5</v>
      </c>
    </row>
    <row r="66" spans="1:11">
      <c r="A66" s="20" t="s">
        <v>25</v>
      </c>
      <c r="B66">
        <v>38</v>
      </c>
      <c r="C66">
        <v>13</v>
      </c>
      <c r="D66">
        <v>10</v>
      </c>
      <c r="E66">
        <v>15</v>
      </c>
      <c r="F66">
        <v>49</v>
      </c>
      <c r="G66">
        <v>44</v>
      </c>
      <c r="H66">
        <v>62</v>
      </c>
      <c r="I66">
        <v>-18</v>
      </c>
      <c r="J66" s="24">
        <v>1.631578947368421</v>
      </c>
      <c r="K66" s="24">
        <v>1.1578947368421053</v>
      </c>
    </row>
    <row r="67" spans="1:11">
      <c r="A67" s="20" t="s">
        <v>466</v>
      </c>
      <c r="B67">
        <v>38</v>
      </c>
      <c r="C67">
        <v>5</v>
      </c>
      <c r="D67">
        <v>7</v>
      </c>
      <c r="E67">
        <v>26</v>
      </c>
      <c r="F67">
        <v>22</v>
      </c>
      <c r="G67">
        <v>23</v>
      </c>
      <c r="H67">
        <v>84</v>
      </c>
      <c r="I67">
        <v>-61</v>
      </c>
      <c r="J67" s="24">
        <v>2.2105263157894739</v>
      </c>
      <c r="K67" s="24">
        <v>0.60526315789473684</v>
      </c>
    </row>
    <row r="68" spans="1:11">
      <c r="A68" s="20" t="s">
        <v>15</v>
      </c>
      <c r="B68">
        <v>38</v>
      </c>
      <c r="C68">
        <v>9</v>
      </c>
      <c r="D68">
        <v>13</v>
      </c>
      <c r="E68">
        <v>16</v>
      </c>
      <c r="F68">
        <v>40</v>
      </c>
      <c r="G68">
        <v>43</v>
      </c>
      <c r="H68">
        <v>67</v>
      </c>
      <c r="I68">
        <v>-24</v>
      </c>
      <c r="J68" s="24">
        <v>1.763157894736842</v>
      </c>
      <c r="K68" s="24">
        <v>1.131578947368421</v>
      </c>
    </row>
    <row r="69" spans="1:11">
      <c r="A69" s="20" t="s">
        <v>33</v>
      </c>
      <c r="B69">
        <v>38</v>
      </c>
      <c r="C69">
        <v>22</v>
      </c>
      <c r="D69">
        <v>5</v>
      </c>
      <c r="E69">
        <v>11</v>
      </c>
      <c r="F69">
        <v>71</v>
      </c>
      <c r="G69">
        <v>69</v>
      </c>
      <c r="H69">
        <v>40</v>
      </c>
      <c r="I69">
        <v>29</v>
      </c>
      <c r="J69" s="24">
        <v>1.0526315789473684</v>
      </c>
      <c r="K69" s="24">
        <v>1.8157894736842106</v>
      </c>
    </row>
    <row r="70" spans="1:11">
      <c r="A70" s="20" t="s">
        <v>464</v>
      </c>
      <c r="B70">
        <v>38</v>
      </c>
      <c r="C70">
        <v>6</v>
      </c>
      <c r="D70">
        <v>5</v>
      </c>
      <c r="E70">
        <v>27</v>
      </c>
      <c r="F70">
        <v>23</v>
      </c>
      <c r="G70">
        <v>34</v>
      </c>
      <c r="H70">
        <v>77</v>
      </c>
      <c r="I70">
        <v>-43</v>
      </c>
      <c r="J70" s="24">
        <v>2.0263157894736841</v>
      </c>
      <c r="K70" s="24">
        <v>0.89473684210526316</v>
      </c>
    </row>
    <row r="71" spans="1:11">
      <c r="A71" s="20" t="s">
        <v>24</v>
      </c>
      <c r="B71">
        <v>38</v>
      </c>
      <c r="C71">
        <v>16</v>
      </c>
      <c r="D71">
        <v>8</v>
      </c>
      <c r="E71">
        <v>14</v>
      </c>
      <c r="F71">
        <v>56</v>
      </c>
      <c r="G71">
        <v>60</v>
      </c>
      <c r="H71">
        <v>51</v>
      </c>
      <c r="I71">
        <v>9</v>
      </c>
      <c r="J71" s="24">
        <v>1.3421052631578947</v>
      </c>
      <c r="K71" s="24">
        <v>1.5789473684210527</v>
      </c>
    </row>
    <row r="72" spans="1:11">
      <c r="A72" s="20" t="s">
        <v>39</v>
      </c>
      <c r="B72">
        <v>38</v>
      </c>
      <c r="C72">
        <v>15</v>
      </c>
      <c r="D72">
        <v>6</v>
      </c>
      <c r="E72">
        <v>17</v>
      </c>
      <c r="F72">
        <v>51</v>
      </c>
      <c r="G72">
        <v>38</v>
      </c>
      <c r="H72">
        <v>43</v>
      </c>
      <c r="I72">
        <v>-5</v>
      </c>
      <c r="J72" s="24">
        <v>1.131578947368421</v>
      </c>
      <c r="K72" s="24">
        <v>1</v>
      </c>
    </row>
    <row r="73" spans="1:11">
      <c r="A73" s="20" t="s">
        <v>581</v>
      </c>
      <c r="B73">
        <v>760</v>
      </c>
      <c r="C73">
        <v>292</v>
      </c>
      <c r="D73">
        <v>176</v>
      </c>
      <c r="E73">
        <v>292</v>
      </c>
      <c r="F73">
        <v>1052</v>
      </c>
      <c r="G73">
        <v>1071</v>
      </c>
      <c r="H73">
        <v>1071</v>
      </c>
      <c r="I73">
        <v>0</v>
      </c>
      <c r="J73" s="24">
        <v>28.184210526315791</v>
      </c>
      <c r="K73" s="24">
        <v>28.184210526315788</v>
      </c>
    </row>
    <row r="77" spans="1:11">
      <c r="A77" s="19" t="s">
        <v>580</v>
      </c>
      <c r="B77" t="s">
        <v>562</v>
      </c>
      <c r="C77" t="s">
        <v>563</v>
      </c>
      <c r="D77" t="s">
        <v>564</v>
      </c>
      <c r="E77" t="s">
        <v>565</v>
      </c>
      <c r="F77" t="s">
        <v>566</v>
      </c>
      <c r="G77" t="s">
        <v>567</v>
      </c>
      <c r="H77" t="s">
        <v>568</v>
      </c>
      <c r="I77" t="s">
        <v>569</v>
      </c>
      <c r="J77" t="s">
        <v>570</v>
      </c>
      <c r="K77" t="s">
        <v>571</v>
      </c>
    </row>
    <row r="78" spans="1:11">
      <c r="A78" s="20" t="s">
        <v>10</v>
      </c>
      <c r="B78">
        <v>18</v>
      </c>
      <c r="C78">
        <v>15</v>
      </c>
      <c r="D78">
        <v>2</v>
      </c>
      <c r="E78">
        <v>1</v>
      </c>
      <c r="F78">
        <v>47</v>
      </c>
      <c r="G78">
        <v>42</v>
      </c>
      <c r="H78">
        <v>14</v>
      </c>
      <c r="I78">
        <v>28</v>
      </c>
      <c r="J78" s="24">
        <v>1.1052631578947369</v>
      </c>
      <c r="K78" s="24">
        <v>0.36842105263157893</v>
      </c>
    </row>
    <row r="79" spans="1:11">
      <c r="A79" s="20" t="s">
        <v>70</v>
      </c>
      <c r="B79">
        <v>19</v>
      </c>
      <c r="C79">
        <v>7</v>
      </c>
      <c r="D79">
        <v>4</v>
      </c>
      <c r="E79">
        <v>8</v>
      </c>
      <c r="F79">
        <v>25</v>
      </c>
      <c r="G79">
        <v>22</v>
      </c>
      <c r="H79">
        <v>27</v>
      </c>
      <c r="I79">
        <v>-5</v>
      </c>
      <c r="J79" s="24">
        <v>0.57894736842105265</v>
      </c>
      <c r="K79" s="24">
        <v>0.71052631578947367</v>
      </c>
    </row>
    <row r="80" spans="1:11">
      <c r="A80" s="20" t="s">
        <v>472</v>
      </c>
      <c r="B80">
        <v>19</v>
      </c>
      <c r="C80">
        <v>4</v>
      </c>
      <c r="D80">
        <v>4</v>
      </c>
      <c r="E80">
        <v>11</v>
      </c>
      <c r="F80">
        <v>16</v>
      </c>
      <c r="G80">
        <v>18</v>
      </c>
      <c r="H80">
        <v>41</v>
      </c>
      <c r="I80">
        <v>-23</v>
      </c>
      <c r="J80" s="24">
        <v>0.47368421052631576</v>
      </c>
      <c r="K80" s="24">
        <v>1.0789473684210527</v>
      </c>
    </row>
    <row r="81" spans="1:11">
      <c r="A81" s="20" t="s">
        <v>461</v>
      </c>
      <c r="B81">
        <v>19</v>
      </c>
      <c r="C81">
        <v>7</v>
      </c>
      <c r="D81">
        <v>8</v>
      </c>
      <c r="E81">
        <v>4</v>
      </c>
      <c r="F81">
        <v>29</v>
      </c>
      <c r="G81">
        <v>32</v>
      </c>
      <c r="H81">
        <v>28</v>
      </c>
      <c r="I81">
        <v>4</v>
      </c>
      <c r="J81" s="24">
        <v>0.84210526315789469</v>
      </c>
      <c r="K81" s="24">
        <v>0.73684210526315785</v>
      </c>
    </row>
    <row r="82" spans="1:11">
      <c r="A82" s="20" t="s">
        <v>42</v>
      </c>
      <c r="B82">
        <v>18</v>
      </c>
      <c r="C82">
        <v>9</v>
      </c>
      <c r="D82">
        <v>3</v>
      </c>
      <c r="E82">
        <v>6</v>
      </c>
      <c r="F82">
        <v>30</v>
      </c>
      <c r="G82">
        <v>35</v>
      </c>
      <c r="H82">
        <v>25</v>
      </c>
      <c r="I82">
        <v>10</v>
      </c>
      <c r="J82" s="24">
        <v>0.92105263157894735</v>
      </c>
      <c r="K82" s="24">
        <v>0.65789473684210531</v>
      </c>
    </row>
    <row r="83" spans="1:11">
      <c r="A83" s="20" t="s">
        <v>43</v>
      </c>
      <c r="B83">
        <v>19</v>
      </c>
      <c r="C83">
        <v>8</v>
      </c>
      <c r="D83">
        <v>4</v>
      </c>
      <c r="E83">
        <v>7</v>
      </c>
      <c r="F83">
        <v>28</v>
      </c>
      <c r="G83">
        <v>22</v>
      </c>
      <c r="H83">
        <v>21</v>
      </c>
      <c r="I83">
        <v>1</v>
      </c>
      <c r="J83" s="24">
        <v>0.57894736842105265</v>
      </c>
      <c r="K83" s="24">
        <v>0.55263157894736847</v>
      </c>
    </row>
    <row r="84" spans="1:11">
      <c r="A84" s="20" t="s">
        <v>14</v>
      </c>
      <c r="B84">
        <v>19</v>
      </c>
      <c r="C84">
        <v>6</v>
      </c>
      <c r="D84">
        <v>5</v>
      </c>
      <c r="E84">
        <v>8</v>
      </c>
      <c r="F84">
        <v>23</v>
      </c>
      <c r="G84">
        <v>18</v>
      </c>
      <c r="H84">
        <v>27</v>
      </c>
      <c r="I84">
        <v>-9</v>
      </c>
      <c r="J84" s="24">
        <v>0.47368421052631576</v>
      </c>
      <c r="K84" s="24">
        <v>0.71052631578947367</v>
      </c>
    </row>
    <row r="85" spans="1:11">
      <c r="A85" s="20" t="s">
        <v>34</v>
      </c>
      <c r="B85">
        <v>19</v>
      </c>
      <c r="C85">
        <v>3</v>
      </c>
      <c r="D85">
        <v>6</v>
      </c>
      <c r="E85">
        <v>10</v>
      </c>
      <c r="F85">
        <v>15</v>
      </c>
      <c r="G85">
        <v>15</v>
      </c>
      <c r="H85">
        <v>26</v>
      </c>
      <c r="I85">
        <v>-11</v>
      </c>
      <c r="J85" s="24">
        <v>0.39473684210526316</v>
      </c>
      <c r="K85" s="24">
        <v>0.68421052631578949</v>
      </c>
    </row>
    <row r="86" spans="1:11">
      <c r="A86" s="20" t="s">
        <v>9</v>
      </c>
      <c r="B86">
        <v>20</v>
      </c>
      <c r="C86">
        <v>9</v>
      </c>
      <c r="D86">
        <v>4</v>
      </c>
      <c r="E86">
        <v>7</v>
      </c>
      <c r="F86">
        <v>31</v>
      </c>
      <c r="G86">
        <v>32</v>
      </c>
      <c r="H86">
        <v>29</v>
      </c>
      <c r="I86">
        <v>3</v>
      </c>
      <c r="J86" s="24">
        <v>0.84210526315789469</v>
      </c>
      <c r="K86" s="24">
        <v>0.76315789473684215</v>
      </c>
    </row>
    <row r="87" spans="1:11">
      <c r="A87" s="20" t="s">
        <v>20</v>
      </c>
      <c r="B87">
        <v>18</v>
      </c>
      <c r="C87">
        <v>4</v>
      </c>
      <c r="D87">
        <v>5</v>
      </c>
      <c r="E87">
        <v>9</v>
      </c>
      <c r="F87">
        <v>17</v>
      </c>
      <c r="G87">
        <v>26</v>
      </c>
      <c r="H87">
        <v>33</v>
      </c>
      <c r="I87">
        <v>-7</v>
      </c>
      <c r="J87" s="24">
        <v>0.68421052631578949</v>
      </c>
      <c r="K87" s="24">
        <v>0.86842105263157898</v>
      </c>
    </row>
    <row r="88" spans="1:11">
      <c r="A88" s="20" t="s">
        <v>30</v>
      </c>
      <c r="B88">
        <v>19</v>
      </c>
      <c r="C88">
        <v>5</v>
      </c>
      <c r="D88">
        <v>2</v>
      </c>
      <c r="E88">
        <v>12</v>
      </c>
      <c r="F88">
        <v>17</v>
      </c>
      <c r="G88">
        <v>26</v>
      </c>
      <c r="H88">
        <v>33</v>
      </c>
      <c r="I88">
        <v>-7</v>
      </c>
      <c r="J88" s="24">
        <v>0.68421052631578949</v>
      </c>
      <c r="K88" s="24">
        <v>0.86842105263157898</v>
      </c>
    </row>
    <row r="89" spans="1:11">
      <c r="A89" s="20" t="s">
        <v>19</v>
      </c>
      <c r="B89">
        <v>18</v>
      </c>
      <c r="C89">
        <v>8</v>
      </c>
      <c r="D89">
        <v>4</v>
      </c>
      <c r="E89">
        <v>6</v>
      </c>
      <c r="F89">
        <v>28</v>
      </c>
      <c r="G89">
        <v>34</v>
      </c>
      <c r="H89">
        <v>25</v>
      </c>
      <c r="I89">
        <v>9</v>
      </c>
      <c r="J89" s="24">
        <v>0.89473684210526316</v>
      </c>
      <c r="K89" s="24">
        <v>0.65789473684210531</v>
      </c>
    </row>
    <row r="90" spans="1:11">
      <c r="A90" s="20" t="s">
        <v>73</v>
      </c>
      <c r="B90">
        <v>19</v>
      </c>
      <c r="C90">
        <v>13</v>
      </c>
      <c r="D90">
        <v>3</v>
      </c>
      <c r="E90">
        <v>3</v>
      </c>
      <c r="F90">
        <v>42</v>
      </c>
      <c r="G90">
        <v>50</v>
      </c>
      <c r="H90">
        <v>20</v>
      </c>
      <c r="I90">
        <v>30</v>
      </c>
      <c r="J90" s="24">
        <v>1.3157894736842106</v>
      </c>
      <c r="K90" s="24">
        <v>0.52631578947368418</v>
      </c>
    </row>
    <row r="91" spans="1:11">
      <c r="A91" s="20" t="s">
        <v>53</v>
      </c>
      <c r="B91">
        <v>19</v>
      </c>
      <c r="C91">
        <v>12</v>
      </c>
      <c r="D91">
        <v>3</v>
      </c>
      <c r="E91">
        <v>4</v>
      </c>
      <c r="F91">
        <v>39</v>
      </c>
      <c r="G91">
        <v>30</v>
      </c>
      <c r="H91">
        <v>22</v>
      </c>
      <c r="I91">
        <v>8</v>
      </c>
      <c r="J91" s="24">
        <v>0.78947368421052633</v>
      </c>
      <c r="K91" s="24">
        <v>0.57894736842105265</v>
      </c>
    </row>
    <row r="92" spans="1:11">
      <c r="A92" s="20" t="s">
        <v>25</v>
      </c>
      <c r="B92">
        <v>19</v>
      </c>
      <c r="C92">
        <v>10</v>
      </c>
      <c r="D92">
        <v>8</v>
      </c>
      <c r="E92">
        <v>1</v>
      </c>
      <c r="F92">
        <v>38</v>
      </c>
      <c r="G92">
        <v>33</v>
      </c>
      <c r="H92">
        <v>11</v>
      </c>
      <c r="I92">
        <v>22</v>
      </c>
      <c r="J92" s="24">
        <v>0.86842105263157898</v>
      </c>
      <c r="K92" s="24">
        <v>0.28947368421052633</v>
      </c>
    </row>
    <row r="93" spans="1:11">
      <c r="A93" s="20" t="s">
        <v>473</v>
      </c>
      <c r="B93">
        <v>19</v>
      </c>
      <c r="C93">
        <v>5</v>
      </c>
      <c r="D93">
        <v>5</v>
      </c>
      <c r="E93">
        <v>9</v>
      </c>
      <c r="F93">
        <v>20</v>
      </c>
      <c r="G93">
        <v>15</v>
      </c>
      <c r="H93">
        <v>34</v>
      </c>
      <c r="I93">
        <v>-19</v>
      </c>
      <c r="J93" s="24">
        <v>0.39473684210526316</v>
      </c>
      <c r="K93" s="24">
        <v>0.89473684210526316</v>
      </c>
    </row>
    <row r="94" spans="1:11">
      <c r="A94" s="20" t="s">
        <v>15</v>
      </c>
      <c r="B94">
        <v>19</v>
      </c>
      <c r="C94">
        <v>4</v>
      </c>
      <c r="D94">
        <v>3</v>
      </c>
      <c r="E94">
        <v>12</v>
      </c>
      <c r="F94">
        <v>15</v>
      </c>
      <c r="G94">
        <v>17</v>
      </c>
      <c r="H94">
        <v>34</v>
      </c>
      <c r="I94">
        <v>-17</v>
      </c>
      <c r="J94" s="24">
        <v>0.44736842105263158</v>
      </c>
      <c r="K94" s="24">
        <v>0.89473684210526316</v>
      </c>
    </row>
    <row r="95" spans="1:11">
      <c r="A95" s="20" t="s">
        <v>33</v>
      </c>
      <c r="B95">
        <v>20</v>
      </c>
      <c r="C95">
        <v>10</v>
      </c>
      <c r="D95">
        <v>3</v>
      </c>
      <c r="E95">
        <v>7</v>
      </c>
      <c r="F95">
        <v>33</v>
      </c>
      <c r="G95">
        <v>39</v>
      </c>
      <c r="H95">
        <v>31</v>
      </c>
      <c r="I95">
        <v>8</v>
      </c>
      <c r="J95" s="24">
        <v>1.0263157894736843</v>
      </c>
      <c r="K95" s="24">
        <v>0.81578947368421051</v>
      </c>
    </row>
    <row r="96" spans="1:11">
      <c r="A96" s="20" t="s">
        <v>24</v>
      </c>
      <c r="B96">
        <v>19</v>
      </c>
      <c r="C96">
        <v>4</v>
      </c>
      <c r="D96">
        <v>3</v>
      </c>
      <c r="E96">
        <v>12</v>
      </c>
      <c r="F96">
        <v>15</v>
      </c>
      <c r="G96">
        <v>15</v>
      </c>
      <c r="H96">
        <v>25</v>
      </c>
      <c r="I96">
        <v>-10</v>
      </c>
      <c r="J96" s="24">
        <v>0.39473684210526316</v>
      </c>
      <c r="K96" s="24">
        <v>0.65789473684210531</v>
      </c>
    </row>
    <row r="97" spans="1:11">
      <c r="A97" s="20" t="s">
        <v>39</v>
      </c>
      <c r="B97">
        <v>19</v>
      </c>
      <c r="C97">
        <v>4</v>
      </c>
      <c r="D97">
        <v>5</v>
      </c>
      <c r="E97">
        <v>10</v>
      </c>
      <c r="F97">
        <v>17</v>
      </c>
      <c r="G97">
        <v>12</v>
      </c>
      <c r="H97">
        <v>27</v>
      </c>
      <c r="I97">
        <v>-15</v>
      </c>
      <c r="J97" s="24">
        <v>0.31578947368421051</v>
      </c>
      <c r="K97" s="24">
        <v>0.71052631578947367</v>
      </c>
    </row>
    <row r="98" spans="1:11">
      <c r="A98" s="20" t="s">
        <v>581</v>
      </c>
      <c r="B98">
        <v>378</v>
      </c>
      <c r="C98">
        <v>147</v>
      </c>
      <c r="D98">
        <v>84</v>
      </c>
      <c r="E98">
        <v>147</v>
      </c>
      <c r="F98">
        <v>525</v>
      </c>
      <c r="G98">
        <v>533</v>
      </c>
      <c r="H98">
        <v>533</v>
      </c>
      <c r="I98">
        <v>0</v>
      </c>
      <c r="J98" s="24">
        <v>14.026315789473685</v>
      </c>
      <c r="K98" s="24">
        <v>14.026315789473687</v>
      </c>
    </row>
    <row r="100" spans="1:11">
      <c r="A100" s="19" t="s">
        <v>580</v>
      </c>
      <c r="B100" t="s">
        <v>562</v>
      </c>
      <c r="C100" t="s">
        <v>563</v>
      </c>
      <c r="D100" t="s">
        <v>564</v>
      </c>
      <c r="E100" t="s">
        <v>565</v>
      </c>
      <c r="F100" t="s">
        <v>566</v>
      </c>
      <c r="G100" t="s">
        <v>567</v>
      </c>
      <c r="H100" t="s">
        <v>568</v>
      </c>
      <c r="I100" t="s">
        <v>569</v>
      </c>
      <c r="J100" t="s">
        <v>570</v>
      </c>
      <c r="K100" t="s">
        <v>571</v>
      </c>
    </row>
    <row r="101" spans="1:11">
      <c r="A101" s="20" t="s">
        <v>10</v>
      </c>
      <c r="B101">
        <v>152</v>
      </c>
      <c r="C101">
        <v>69</v>
      </c>
      <c r="D101">
        <v>26</v>
      </c>
      <c r="E101">
        <v>37</v>
      </c>
      <c r="F101">
        <v>233</v>
      </c>
      <c r="G101">
        <v>214</v>
      </c>
      <c r="H101">
        <v>149</v>
      </c>
      <c r="I101">
        <v>65</v>
      </c>
      <c r="J101" s="24">
        <v>1.6212121212121211</v>
      </c>
      <c r="K101" s="24">
        <v>1.1287878787878789</v>
      </c>
    </row>
    <row r="102" spans="1:11">
      <c r="A102" s="20" t="s">
        <v>70</v>
      </c>
      <c r="B102">
        <v>152</v>
      </c>
      <c r="C102">
        <v>45</v>
      </c>
      <c r="D102">
        <v>25</v>
      </c>
      <c r="E102">
        <v>63</v>
      </c>
      <c r="F102">
        <v>160</v>
      </c>
      <c r="G102">
        <v>170</v>
      </c>
      <c r="H102">
        <v>194</v>
      </c>
      <c r="I102">
        <v>-24</v>
      </c>
      <c r="J102" s="24">
        <v>1.2781954887218046</v>
      </c>
      <c r="K102" s="24">
        <v>1.4586466165413534</v>
      </c>
    </row>
    <row r="103" spans="1:11">
      <c r="A103" s="20" t="s">
        <v>472</v>
      </c>
      <c r="B103">
        <v>76</v>
      </c>
      <c r="C103">
        <v>13</v>
      </c>
      <c r="D103">
        <v>11</v>
      </c>
      <c r="E103">
        <v>33</v>
      </c>
      <c r="F103">
        <v>50</v>
      </c>
      <c r="G103">
        <v>58</v>
      </c>
      <c r="H103">
        <v>106</v>
      </c>
      <c r="I103">
        <v>-48</v>
      </c>
      <c r="J103" s="24">
        <v>1.0175438596491229</v>
      </c>
      <c r="K103" s="24">
        <v>1.8596491228070176</v>
      </c>
    </row>
    <row r="104" spans="1:11">
      <c r="A104" s="20" t="s">
        <v>461</v>
      </c>
      <c r="B104">
        <v>76</v>
      </c>
      <c r="C104">
        <v>20</v>
      </c>
      <c r="D104">
        <v>15</v>
      </c>
      <c r="E104">
        <v>22</v>
      </c>
      <c r="F104">
        <v>75</v>
      </c>
      <c r="G104">
        <v>80</v>
      </c>
      <c r="H104">
        <v>84</v>
      </c>
      <c r="I104">
        <v>-4</v>
      </c>
      <c r="J104" s="24">
        <v>1.4035087719298245</v>
      </c>
      <c r="K104" s="24">
        <v>1.4736842105263157</v>
      </c>
    </row>
    <row r="105" spans="1:11">
      <c r="A105" s="20" t="s">
        <v>42</v>
      </c>
      <c r="B105">
        <v>152</v>
      </c>
      <c r="C105">
        <v>39</v>
      </c>
      <c r="D105">
        <v>46</v>
      </c>
      <c r="E105">
        <v>47</v>
      </c>
      <c r="F105">
        <v>163</v>
      </c>
      <c r="G105">
        <v>156</v>
      </c>
      <c r="H105">
        <v>169</v>
      </c>
      <c r="I105">
        <v>-13</v>
      </c>
      <c r="J105" s="24">
        <v>1.1818181818181819</v>
      </c>
      <c r="K105" s="24">
        <v>1.2803030303030303</v>
      </c>
    </row>
    <row r="106" spans="1:11">
      <c r="A106" s="20" t="s">
        <v>66</v>
      </c>
      <c r="B106">
        <v>114</v>
      </c>
      <c r="C106">
        <v>32</v>
      </c>
      <c r="D106">
        <v>32</v>
      </c>
      <c r="E106">
        <v>50</v>
      </c>
      <c r="F106">
        <v>128</v>
      </c>
      <c r="G106">
        <v>110</v>
      </c>
      <c r="H106">
        <v>158</v>
      </c>
      <c r="I106">
        <v>-48</v>
      </c>
      <c r="J106" s="24">
        <v>0.96491228070175439</v>
      </c>
      <c r="K106" s="24">
        <v>1.3859649122807018</v>
      </c>
    </row>
    <row r="107" spans="1:11">
      <c r="A107" s="20" t="s">
        <v>43</v>
      </c>
      <c r="B107">
        <v>152</v>
      </c>
      <c r="C107">
        <v>68</v>
      </c>
      <c r="D107">
        <v>31</v>
      </c>
      <c r="E107">
        <v>34</v>
      </c>
      <c r="F107">
        <v>235</v>
      </c>
      <c r="G107">
        <v>225</v>
      </c>
      <c r="H107">
        <v>144</v>
      </c>
      <c r="I107">
        <v>81</v>
      </c>
      <c r="J107" s="24">
        <v>1.6917293233082706</v>
      </c>
      <c r="K107" s="24">
        <v>1.0827067669172932</v>
      </c>
    </row>
    <row r="108" spans="1:11">
      <c r="A108" s="20" t="s">
        <v>14</v>
      </c>
      <c r="B108">
        <v>152</v>
      </c>
      <c r="C108">
        <v>40</v>
      </c>
      <c r="D108">
        <v>38</v>
      </c>
      <c r="E108">
        <v>55</v>
      </c>
      <c r="F108">
        <v>158</v>
      </c>
      <c r="G108">
        <v>140</v>
      </c>
      <c r="H108">
        <v>189</v>
      </c>
      <c r="I108">
        <v>-49</v>
      </c>
      <c r="J108" s="24">
        <v>1.0526315789473684</v>
      </c>
      <c r="K108" s="24">
        <v>1.4210526315789473</v>
      </c>
    </row>
    <row r="109" spans="1:11">
      <c r="A109" s="20" t="s">
        <v>34</v>
      </c>
      <c r="B109">
        <v>152</v>
      </c>
      <c r="C109">
        <v>44</v>
      </c>
      <c r="D109">
        <v>30</v>
      </c>
      <c r="E109">
        <v>59</v>
      </c>
      <c r="F109">
        <v>162</v>
      </c>
      <c r="G109">
        <v>149</v>
      </c>
      <c r="H109">
        <v>196</v>
      </c>
      <c r="I109">
        <v>-47</v>
      </c>
      <c r="J109" s="24">
        <v>1.1203007518796992</v>
      </c>
      <c r="K109" s="24">
        <v>1.4736842105263157</v>
      </c>
    </row>
    <row r="110" spans="1:11">
      <c r="A110" s="20" t="s">
        <v>9</v>
      </c>
      <c r="B110">
        <v>76</v>
      </c>
      <c r="C110">
        <v>14</v>
      </c>
      <c r="D110">
        <v>17</v>
      </c>
      <c r="E110">
        <v>27</v>
      </c>
      <c r="F110">
        <v>59</v>
      </c>
      <c r="G110">
        <v>59</v>
      </c>
      <c r="H110">
        <v>82</v>
      </c>
      <c r="I110">
        <v>-23</v>
      </c>
      <c r="J110" s="24">
        <v>1.0172413793103448</v>
      </c>
      <c r="K110" s="24">
        <v>1.4137931034482758</v>
      </c>
    </row>
    <row r="111" spans="1:11">
      <c r="A111" s="20" t="s">
        <v>20</v>
      </c>
      <c r="B111">
        <v>114</v>
      </c>
      <c r="C111">
        <v>31</v>
      </c>
      <c r="D111">
        <v>21</v>
      </c>
      <c r="E111">
        <v>42</v>
      </c>
      <c r="F111">
        <v>114</v>
      </c>
      <c r="G111">
        <v>130</v>
      </c>
      <c r="H111">
        <v>166</v>
      </c>
      <c r="I111">
        <v>-36</v>
      </c>
      <c r="J111" s="24">
        <v>1.3829787234042554</v>
      </c>
      <c r="K111" s="24">
        <v>1.7659574468085106</v>
      </c>
    </row>
    <row r="112" spans="1:11">
      <c r="A112" s="20" t="s">
        <v>30</v>
      </c>
      <c r="B112">
        <v>152</v>
      </c>
      <c r="C112">
        <v>57</v>
      </c>
      <c r="D112">
        <v>26</v>
      </c>
      <c r="E112">
        <v>50</v>
      </c>
      <c r="F112">
        <v>197</v>
      </c>
      <c r="G112">
        <v>223</v>
      </c>
      <c r="H112">
        <v>183</v>
      </c>
      <c r="I112">
        <v>40</v>
      </c>
      <c r="J112" s="24">
        <v>1.6766917293233083</v>
      </c>
      <c r="K112" s="24">
        <v>1.3759398496240602</v>
      </c>
    </row>
    <row r="113" spans="1:11">
      <c r="A113" s="20" t="s">
        <v>19</v>
      </c>
      <c r="B113">
        <v>152</v>
      </c>
      <c r="C113">
        <v>88</v>
      </c>
      <c r="D113">
        <v>24</v>
      </c>
      <c r="E113">
        <v>20</v>
      </c>
      <c r="F113">
        <v>288</v>
      </c>
      <c r="G113">
        <v>281</v>
      </c>
      <c r="H113">
        <v>126</v>
      </c>
      <c r="I113">
        <v>155</v>
      </c>
      <c r="J113" s="24">
        <v>2.1287878787878789</v>
      </c>
      <c r="K113" s="24">
        <v>0.95454545454545459</v>
      </c>
    </row>
    <row r="114" spans="1:11">
      <c r="A114" s="20" t="s">
        <v>73</v>
      </c>
      <c r="B114">
        <v>152</v>
      </c>
      <c r="C114">
        <v>95</v>
      </c>
      <c r="D114">
        <v>17</v>
      </c>
      <c r="E114">
        <v>21</v>
      </c>
      <c r="F114">
        <v>302</v>
      </c>
      <c r="G114">
        <v>334</v>
      </c>
      <c r="H114">
        <v>113</v>
      </c>
      <c r="I114">
        <v>221</v>
      </c>
      <c r="J114" s="24">
        <v>2.511278195488722</v>
      </c>
      <c r="K114" s="24">
        <v>0.84962406015037595</v>
      </c>
    </row>
    <row r="115" spans="1:11">
      <c r="A115" s="20" t="s">
        <v>53</v>
      </c>
      <c r="B115">
        <v>152</v>
      </c>
      <c r="C115">
        <v>67</v>
      </c>
      <c r="D115">
        <v>36</v>
      </c>
      <c r="E115">
        <v>30</v>
      </c>
      <c r="F115">
        <v>237</v>
      </c>
      <c r="G115">
        <v>226</v>
      </c>
      <c r="H115">
        <v>159</v>
      </c>
      <c r="I115">
        <v>67</v>
      </c>
      <c r="J115" s="24">
        <v>1.6992481203007519</v>
      </c>
      <c r="K115" s="24">
        <v>1.1954887218045114</v>
      </c>
    </row>
    <row r="116" spans="1:11">
      <c r="A116" s="20" t="s">
        <v>25</v>
      </c>
      <c r="B116">
        <v>152</v>
      </c>
      <c r="C116">
        <v>46</v>
      </c>
      <c r="D116">
        <v>38</v>
      </c>
      <c r="E116">
        <v>49</v>
      </c>
      <c r="F116">
        <v>176</v>
      </c>
      <c r="G116">
        <v>161</v>
      </c>
      <c r="H116">
        <v>193</v>
      </c>
      <c r="I116">
        <v>-32</v>
      </c>
      <c r="J116" s="24">
        <v>1.2105263157894737</v>
      </c>
      <c r="K116" s="24">
        <v>1.4511278195488722</v>
      </c>
    </row>
    <row r="117" spans="1:11">
      <c r="A117" s="20" t="s">
        <v>466</v>
      </c>
      <c r="B117">
        <v>76</v>
      </c>
      <c r="C117">
        <v>10</v>
      </c>
      <c r="D117">
        <v>13</v>
      </c>
      <c r="E117">
        <v>53</v>
      </c>
      <c r="F117">
        <v>43</v>
      </c>
      <c r="G117">
        <v>49</v>
      </c>
      <c r="H117">
        <v>159</v>
      </c>
      <c r="I117">
        <v>-110</v>
      </c>
      <c r="J117" s="24">
        <v>0.64473684210526316</v>
      </c>
      <c r="K117" s="24">
        <v>2.0921052631578947</v>
      </c>
    </row>
    <row r="118" spans="1:11">
      <c r="A118" s="20" t="s">
        <v>473</v>
      </c>
      <c r="B118">
        <v>38</v>
      </c>
      <c r="C118">
        <v>5</v>
      </c>
      <c r="D118">
        <v>5</v>
      </c>
      <c r="E118">
        <v>9</v>
      </c>
      <c r="F118">
        <v>20</v>
      </c>
      <c r="G118">
        <v>15</v>
      </c>
      <c r="H118">
        <v>34</v>
      </c>
      <c r="I118">
        <v>-19</v>
      </c>
      <c r="J118" s="24">
        <v>0.78947368421052633</v>
      </c>
      <c r="K118" s="24">
        <v>1.7894736842105263</v>
      </c>
    </row>
    <row r="119" spans="1:11">
      <c r="A119" s="20" t="s">
        <v>38</v>
      </c>
      <c r="B119">
        <v>76</v>
      </c>
      <c r="C119">
        <v>21</v>
      </c>
      <c r="D119">
        <v>14</v>
      </c>
      <c r="E119">
        <v>41</v>
      </c>
      <c r="F119">
        <v>77</v>
      </c>
      <c r="G119">
        <v>59</v>
      </c>
      <c r="H119">
        <v>102</v>
      </c>
      <c r="I119">
        <v>-43</v>
      </c>
      <c r="J119" s="24">
        <v>0.77631578947368418</v>
      </c>
      <c r="K119" s="24">
        <v>1.3421052631578947</v>
      </c>
    </row>
    <row r="120" spans="1:11">
      <c r="A120" s="20" t="s">
        <v>15</v>
      </c>
      <c r="B120">
        <v>152</v>
      </c>
      <c r="C120">
        <v>40</v>
      </c>
      <c r="D120">
        <v>30</v>
      </c>
      <c r="E120">
        <v>63</v>
      </c>
      <c r="F120">
        <v>150</v>
      </c>
      <c r="G120">
        <v>158</v>
      </c>
      <c r="H120">
        <v>229</v>
      </c>
      <c r="I120">
        <v>-71</v>
      </c>
      <c r="J120" s="24">
        <v>1.1879699248120301</v>
      </c>
      <c r="K120" s="24">
        <v>1.7218045112781954</v>
      </c>
    </row>
    <row r="121" spans="1:11">
      <c r="A121" s="20" t="s">
        <v>33</v>
      </c>
      <c r="B121">
        <v>152</v>
      </c>
      <c r="C121">
        <v>66</v>
      </c>
      <c r="D121">
        <v>27</v>
      </c>
      <c r="E121">
        <v>41</v>
      </c>
      <c r="F121">
        <v>225</v>
      </c>
      <c r="G121">
        <v>237</v>
      </c>
      <c r="H121">
        <v>163</v>
      </c>
      <c r="I121">
        <v>74</v>
      </c>
      <c r="J121" s="24">
        <v>1.7686567164179106</v>
      </c>
      <c r="K121" s="24">
        <v>1.2164179104477613</v>
      </c>
    </row>
    <row r="122" spans="1:11">
      <c r="A122" s="20" t="s">
        <v>464</v>
      </c>
      <c r="B122">
        <v>76</v>
      </c>
      <c r="C122">
        <v>14</v>
      </c>
      <c r="D122">
        <v>15</v>
      </c>
      <c r="E122">
        <v>47</v>
      </c>
      <c r="F122">
        <v>57</v>
      </c>
      <c r="G122">
        <v>70</v>
      </c>
      <c r="H122">
        <v>141</v>
      </c>
      <c r="I122">
        <v>-71</v>
      </c>
      <c r="J122" s="24">
        <v>0.92105263157894735</v>
      </c>
      <c r="K122" s="24">
        <v>1.8552631578947369</v>
      </c>
    </row>
    <row r="123" spans="1:11">
      <c r="A123" s="20" t="s">
        <v>29</v>
      </c>
      <c r="B123">
        <v>38</v>
      </c>
      <c r="C123">
        <v>5</v>
      </c>
      <c r="D123">
        <v>11</v>
      </c>
      <c r="E123">
        <v>22</v>
      </c>
      <c r="F123">
        <v>26</v>
      </c>
      <c r="G123">
        <v>35</v>
      </c>
      <c r="H123">
        <v>76</v>
      </c>
      <c r="I123">
        <v>-41</v>
      </c>
      <c r="J123" s="24">
        <v>0.92105263157894735</v>
      </c>
      <c r="K123" s="24">
        <v>2</v>
      </c>
    </row>
    <row r="124" spans="1:11">
      <c r="A124" s="20" t="s">
        <v>24</v>
      </c>
      <c r="B124">
        <v>152</v>
      </c>
      <c r="C124">
        <v>49</v>
      </c>
      <c r="D124">
        <v>28</v>
      </c>
      <c r="E124">
        <v>56</v>
      </c>
      <c r="F124">
        <v>175</v>
      </c>
      <c r="G124">
        <v>186</v>
      </c>
      <c r="H124">
        <v>185</v>
      </c>
      <c r="I124">
        <v>1</v>
      </c>
      <c r="J124" s="24">
        <v>1.3984962406015038</v>
      </c>
      <c r="K124" s="24">
        <v>1.3909774436090225</v>
      </c>
    </row>
    <row r="125" spans="1:11">
      <c r="A125" s="20" t="s">
        <v>39</v>
      </c>
      <c r="B125">
        <v>152</v>
      </c>
      <c r="C125">
        <v>46</v>
      </c>
      <c r="D125">
        <v>34</v>
      </c>
      <c r="E125">
        <v>53</v>
      </c>
      <c r="F125">
        <v>172</v>
      </c>
      <c r="G125">
        <v>137</v>
      </c>
      <c r="H125">
        <v>162</v>
      </c>
      <c r="I125">
        <v>-25</v>
      </c>
      <c r="J125" s="24">
        <v>1.0300751879699248</v>
      </c>
      <c r="K125" s="24">
        <v>1.2180451127819549</v>
      </c>
    </row>
    <row r="126" spans="1:11">
      <c r="A126" s="20" t="s">
        <v>581</v>
      </c>
      <c r="B126">
        <v>3040</v>
      </c>
      <c r="C126">
        <v>1024</v>
      </c>
      <c r="D126">
        <v>610</v>
      </c>
      <c r="E126">
        <v>1024</v>
      </c>
      <c r="F126">
        <v>3682</v>
      </c>
      <c r="G126">
        <v>3662</v>
      </c>
      <c r="H126">
        <v>3662</v>
      </c>
      <c r="I126">
        <v>0</v>
      </c>
      <c r="J126" s="24">
        <v>32.396434349321623</v>
      </c>
      <c r="K126" s="24">
        <v>36.197148182736896</v>
      </c>
    </row>
    <row r="130" spans="1:22">
      <c r="A130" s="19" t="s">
        <v>509</v>
      </c>
      <c r="B130" t="s">
        <v>579</v>
      </c>
    </row>
    <row r="132" spans="1:22">
      <c r="A132" s="19" t="s">
        <v>580</v>
      </c>
      <c r="B132" t="s">
        <v>599</v>
      </c>
      <c r="C132" t="s">
        <v>600</v>
      </c>
      <c r="D132" t="s">
        <v>601</v>
      </c>
      <c r="E132" t="s">
        <v>512</v>
      </c>
      <c r="F132" t="s">
        <v>602</v>
      </c>
      <c r="G132" t="s">
        <v>567</v>
      </c>
      <c r="H132" t="s">
        <v>568</v>
      </c>
      <c r="I132" t="s">
        <v>569</v>
      </c>
      <c r="Q132" s="5" t="s">
        <v>613</v>
      </c>
    </row>
    <row r="133" spans="1:22">
      <c r="A133" s="20" t="s">
        <v>24</v>
      </c>
      <c r="B133">
        <v>19</v>
      </c>
      <c r="C133">
        <v>15</v>
      </c>
      <c r="D133">
        <v>4</v>
      </c>
      <c r="E133">
        <v>3</v>
      </c>
      <c r="F133">
        <v>12</v>
      </c>
      <c r="G133">
        <v>15</v>
      </c>
      <c r="H133">
        <v>25</v>
      </c>
      <c r="I133">
        <v>-10</v>
      </c>
      <c r="Q133" s="19" t="s">
        <v>509</v>
      </c>
      <c r="R133" t="s">
        <v>579</v>
      </c>
    </row>
    <row r="134" spans="1:22">
      <c r="A134" s="20" t="s">
        <v>15</v>
      </c>
      <c r="B134">
        <v>19</v>
      </c>
      <c r="C134">
        <v>15</v>
      </c>
      <c r="D134">
        <v>4</v>
      </c>
      <c r="E134">
        <v>3</v>
      </c>
      <c r="F134">
        <v>12</v>
      </c>
      <c r="G134">
        <v>17</v>
      </c>
      <c r="H134">
        <v>34</v>
      </c>
      <c r="I134">
        <v>-17</v>
      </c>
    </row>
    <row r="135" spans="1:22">
      <c r="A135" s="20" t="s">
        <v>34</v>
      </c>
      <c r="B135">
        <v>19</v>
      </c>
      <c r="C135">
        <v>15</v>
      </c>
      <c r="D135">
        <v>3</v>
      </c>
      <c r="E135">
        <v>6</v>
      </c>
      <c r="F135">
        <v>10</v>
      </c>
      <c r="G135">
        <v>15</v>
      </c>
      <c r="H135">
        <v>26</v>
      </c>
      <c r="I135">
        <v>-11</v>
      </c>
      <c r="Q135" s="19" t="s">
        <v>580</v>
      </c>
      <c r="R135" t="s">
        <v>566</v>
      </c>
      <c r="S135" t="s">
        <v>565</v>
      </c>
      <c r="T135" t="s">
        <v>677</v>
      </c>
      <c r="U135" t="s">
        <v>678</v>
      </c>
      <c r="V135" t="s">
        <v>568</v>
      </c>
    </row>
    <row r="136" spans="1:22">
      <c r="A136" s="20" t="s">
        <v>472</v>
      </c>
      <c r="B136">
        <v>19</v>
      </c>
      <c r="C136">
        <v>16</v>
      </c>
      <c r="D136">
        <v>4</v>
      </c>
      <c r="E136">
        <v>4</v>
      </c>
      <c r="F136">
        <v>11</v>
      </c>
      <c r="G136">
        <v>18</v>
      </c>
      <c r="H136">
        <v>41</v>
      </c>
      <c r="I136">
        <v>-23</v>
      </c>
      <c r="Q136" s="20" t="s">
        <v>10</v>
      </c>
      <c r="R136">
        <v>47</v>
      </c>
      <c r="S136">
        <v>1</v>
      </c>
      <c r="T136">
        <v>0</v>
      </c>
      <c r="U136">
        <v>1</v>
      </c>
      <c r="V136">
        <v>14</v>
      </c>
    </row>
    <row r="137" spans="1:22">
      <c r="A137" s="20" t="s">
        <v>20</v>
      </c>
      <c r="B137">
        <v>18</v>
      </c>
      <c r="C137">
        <v>17</v>
      </c>
      <c r="D137">
        <v>4</v>
      </c>
      <c r="E137">
        <v>5</v>
      </c>
      <c r="F137">
        <v>9</v>
      </c>
      <c r="G137">
        <v>26</v>
      </c>
      <c r="H137">
        <v>33</v>
      </c>
      <c r="I137">
        <v>-7</v>
      </c>
      <c r="Q137" s="20" t="s">
        <v>70</v>
      </c>
      <c r="R137">
        <v>25</v>
      </c>
      <c r="S137">
        <v>8</v>
      </c>
      <c r="T137">
        <v>3</v>
      </c>
      <c r="U137">
        <v>5</v>
      </c>
      <c r="V137">
        <v>27</v>
      </c>
    </row>
    <row r="138" spans="1:22">
      <c r="A138" s="20" t="s">
        <v>39</v>
      </c>
      <c r="B138">
        <v>19</v>
      </c>
      <c r="C138">
        <v>17</v>
      </c>
      <c r="D138">
        <v>4</v>
      </c>
      <c r="E138">
        <v>5</v>
      </c>
      <c r="F138">
        <v>10</v>
      </c>
      <c r="G138">
        <v>12</v>
      </c>
      <c r="H138">
        <v>27</v>
      </c>
      <c r="I138">
        <v>-15</v>
      </c>
      <c r="Q138" s="20" t="s">
        <v>472</v>
      </c>
      <c r="R138">
        <v>16</v>
      </c>
      <c r="S138">
        <v>11</v>
      </c>
      <c r="T138">
        <v>4</v>
      </c>
      <c r="U138">
        <v>7</v>
      </c>
      <c r="V138">
        <v>41</v>
      </c>
    </row>
    <row r="139" spans="1:22">
      <c r="A139" s="20" t="s">
        <v>30</v>
      </c>
      <c r="B139">
        <v>19</v>
      </c>
      <c r="C139">
        <v>17</v>
      </c>
      <c r="D139">
        <v>5</v>
      </c>
      <c r="E139">
        <v>2</v>
      </c>
      <c r="F139">
        <v>12</v>
      </c>
      <c r="G139">
        <v>26</v>
      </c>
      <c r="H139">
        <v>33</v>
      </c>
      <c r="I139">
        <v>-7</v>
      </c>
      <c r="Q139" s="20" t="s">
        <v>461</v>
      </c>
      <c r="R139">
        <v>29</v>
      </c>
      <c r="S139">
        <v>4</v>
      </c>
      <c r="T139">
        <v>1</v>
      </c>
      <c r="U139">
        <v>3</v>
      </c>
      <c r="V139">
        <v>28</v>
      </c>
    </row>
    <row r="140" spans="1:22">
      <c r="A140" s="20" t="s">
        <v>473</v>
      </c>
      <c r="B140">
        <v>19</v>
      </c>
      <c r="C140">
        <v>20</v>
      </c>
      <c r="D140">
        <v>5</v>
      </c>
      <c r="E140">
        <v>5</v>
      </c>
      <c r="F140">
        <v>9</v>
      </c>
      <c r="G140">
        <v>15</v>
      </c>
      <c r="H140">
        <v>34</v>
      </c>
      <c r="I140">
        <v>-19</v>
      </c>
      <c r="Q140" s="20" t="s">
        <v>42</v>
      </c>
      <c r="R140">
        <v>30</v>
      </c>
      <c r="S140">
        <v>6</v>
      </c>
      <c r="T140">
        <v>3</v>
      </c>
      <c r="U140">
        <v>3</v>
      </c>
      <c r="V140">
        <v>25</v>
      </c>
    </row>
    <row r="141" spans="1:22">
      <c r="A141" s="20" t="s">
        <v>14</v>
      </c>
      <c r="B141">
        <v>19</v>
      </c>
      <c r="C141">
        <v>23</v>
      </c>
      <c r="D141">
        <v>6</v>
      </c>
      <c r="E141">
        <v>5</v>
      </c>
      <c r="F141">
        <v>8</v>
      </c>
      <c r="G141">
        <v>18</v>
      </c>
      <c r="H141">
        <v>27</v>
      </c>
      <c r="I141">
        <v>-9</v>
      </c>
      <c r="Q141" s="20" t="s">
        <v>43</v>
      </c>
      <c r="R141">
        <v>28</v>
      </c>
      <c r="S141">
        <v>7</v>
      </c>
      <c r="T141">
        <v>2</v>
      </c>
      <c r="U141">
        <v>5</v>
      </c>
      <c r="V141">
        <v>21</v>
      </c>
    </row>
    <row r="142" spans="1:22">
      <c r="A142" s="20" t="s">
        <v>70</v>
      </c>
      <c r="B142">
        <v>19</v>
      </c>
      <c r="C142">
        <v>25</v>
      </c>
      <c r="D142">
        <v>7</v>
      </c>
      <c r="E142">
        <v>4</v>
      </c>
      <c r="F142">
        <v>8</v>
      </c>
      <c r="G142">
        <v>22</v>
      </c>
      <c r="H142">
        <v>27</v>
      </c>
      <c r="I142">
        <v>-5</v>
      </c>
      <c r="Q142" s="20" t="s">
        <v>14</v>
      </c>
      <c r="R142">
        <v>23</v>
      </c>
      <c r="S142">
        <v>8</v>
      </c>
      <c r="T142">
        <v>4</v>
      </c>
      <c r="U142">
        <v>4</v>
      </c>
      <c r="V142">
        <v>27</v>
      </c>
    </row>
    <row r="143" spans="1:22">
      <c r="A143" s="20" t="s">
        <v>43</v>
      </c>
      <c r="B143">
        <v>19</v>
      </c>
      <c r="C143">
        <v>28</v>
      </c>
      <c r="D143">
        <v>8</v>
      </c>
      <c r="E143">
        <v>4</v>
      </c>
      <c r="F143">
        <v>7</v>
      </c>
      <c r="G143">
        <v>22</v>
      </c>
      <c r="H143">
        <v>21</v>
      </c>
      <c r="I143">
        <v>1</v>
      </c>
      <c r="Q143" s="20" t="s">
        <v>34</v>
      </c>
      <c r="R143">
        <v>15</v>
      </c>
      <c r="S143">
        <v>10</v>
      </c>
      <c r="T143">
        <v>6</v>
      </c>
      <c r="U143">
        <v>4</v>
      </c>
      <c r="V143">
        <v>26</v>
      </c>
    </row>
    <row r="144" spans="1:22">
      <c r="A144" s="20" t="s">
        <v>19</v>
      </c>
      <c r="B144">
        <v>18</v>
      </c>
      <c r="C144">
        <v>28</v>
      </c>
      <c r="D144">
        <v>8</v>
      </c>
      <c r="E144">
        <v>4</v>
      </c>
      <c r="F144">
        <v>6</v>
      </c>
      <c r="G144">
        <v>34</v>
      </c>
      <c r="H144">
        <v>25</v>
      </c>
      <c r="I144">
        <v>9</v>
      </c>
      <c r="Q144" s="20" t="s">
        <v>9</v>
      </c>
      <c r="R144">
        <v>31</v>
      </c>
      <c r="S144">
        <v>7</v>
      </c>
      <c r="T144">
        <v>2</v>
      </c>
      <c r="U144">
        <v>5</v>
      </c>
      <c r="V144">
        <v>29</v>
      </c>
    </row>
    <row r="145" spans="1:22">
      <c r="A145" s="20" t="s">
        <v>461</v>
      </c>
      <c r="B145">
        <v>19</v>
      </c>
      <c r="C145">
        <v>29</v>
      </c>
      <c r="D145">
        <v>7</v>
      </c>
      <c r="E145">
        <v>8</v>
      </c>
      <c r="F145">
        <v>4</v>
      </c>
      <c r="G145">
        <v>32</v>
      </c>
      <c r="H145">
        <v>28</v>
      </c>
      <c r="I145">
        <v>4</v>
      </c>
      <c r="Q145" s="20" t="s">
        <v>20</v>
      </c>
      <c r="R145">
        <v>17</v>
      </c>
      <c r="S145">
        <v>9</v>
      </c>
      <c r="T145">
        <v>3</v>
      </c>
      <c r="U145">
        <v>6</v>
      </c>
      <c r="V145">
        <v>33</v>
      </c>
    </row>
    <row r="146" spans="1:22">
      <c r="A146" s="20" t="s">
        <v>42</v>
      </c>
      <c r="B146">
        <v>18</v>
      </c>
      <c r="C146">
        <v>30</v>
      </c>
      <c r="D146">
        <v>9</v>
      </c>
      <c r="E146">
        <v>3</v>
      </c>
      <c r="F146">
        <v>6</v>
      </c>
      <c r="G146">
        <v>35</v>
      </c>
      <c r="H146">
        <v>25</v>
      </c>
      <c r="I146">
        <v>10</v>
      </c>
      <c r="Q146" s="20" t="s">
        <v>30</v>
      </c>
      <c r="R146">
        <v>17</v>
      </c>
      <c r="S146">
        <v>12</v>
      </c>
      <c r="T146">
        <v>5</v>
      </c>
      <c r="U146">
        <v>7</v>
      </c>
      <c r="V146">
        <v>33</v>
      </c>
    </row>
    <row r="147" spans="1:22">
      <c r="A147" s="20" t="s">
        <v>9</v>
      </c>
      <c r="B147">
        <v>20</v>
      </c>
      <c r="C147">
        <v>31</v>
      </c>
      <c r="D147">
        <v>9</v>
      </c>
      <c r="E147">
        <v>4</v>
      </c>
      <c r="F147">
        <v>7</v>
      </c>
      <c r="G147">
        <v>32</v>
      </c>
      <c r="H147">
        <v>29</v>
      </c>
      <c r="I147">
        <v>3</v>
      </c>
      <c r="Q147" s="20" t="s">
        <v>19</v>
      </c>
      <c r="R147">
        <v>28</v>
      </c>
      <c r="S147">
        <v>6</v>
      </c>
      <c r="T147">
        <v>1</v>
      </c>
      <c r="U147">
        <v>5</v>
      </c>
      <c r="V147">
        <v>25</v>
      </c>
    </row>
    <row r="148" spans="1:22">
      <c r="A148" s="20" t="s">
        <v>33</v>
      </c>
      <c r="B148">
        <v>20</v>
      </c>
      <c r="C148">
        <v>33</v>
      </c>
      <c r="D148">
        <v>10</v>
      </c>
      <c r="E148">
        <v>3</v>
      </c>
      <c r="F148">
        <v>7</v>
      </c>
      <c r="G148">
        <v>39</v>
      </c>
      <c r="H148">
        <v>31</v>
      </c>
      <c r="I148">
        <v>8</v>
      </c>
      <c r="Q148" s="20" t="s">
        <v>73</v>
      </c>
      <c r="R148">
        <v>42</v>
      </c>
      <c r="S148">
        <v>3</v>
      </c>
      <c r="T148">
        <v>1</v>
      </c>
      <c r="U148">
        <v>2</v>
      </c>
      <c r="V148">
        <v>20</v>
      </c>
    </row>
    <row r="149" spans="1:22">
      <c r="A149" s="20" t="s">
        <v>25</v>
      </c>
      <c r="B149">
        <v>19</v>
      </c>
      <c r="C149">
        <v>38</v>
      </c>
      <c r="D149">
        <v>10</v>
      </c>
      <c r="E149">
        <v>8</v>
      </c>
      <c r="F149">
        <v>1</v>
      </c>
      <c r="G149">
        <v>33</v>
      </c>
      <c r="H149">
        <v>11</v>
      </c>
      <c r="I149">
        <v>22</v>
      </c>
      <c r="Q149" s="20" t="s">
        <v>53</v>
      </c>
      <c r="R149">
        <v>39</v>
      </c>
      <c r="S149">
        <v>4</v>
      </c>
      <c r="T149">
        <v>1</v>
      </c>
      <c r="U149">
        <v>3</v>
      </c>
      <c r="V149">
        <v>22</v>
      </c>
    </row>
    <row r="150" spans="1:22">
      <c r="A150" s="20" t="s">
        <v>53</v>
      </c>
      <c r="B150">
        <v>19</v>
      </c>
      <c r="C150">
        <v>39</v>
      </c>
      <c r="D150">
        <v>12</v>
      </c>
      <c r="E150">
        <v>3</v>
      </c>
      <c r="F150">
        <v>4</v>
      </c>
      <c r="G150">
        <v>30</v>
      </c>
      <c r="H150">
        <v>22</v>
      </c>
      <c r="I150">
        <v>8</v>
      </c>
      <c r="Q150" s="20" t="s">
        <v>25</v>
      </c>
      <c r="R150">
        <v>38</v>
      </c>
      <c r="S150">
        <v>1</v>
      </c>
      <c r="T150">
        <v>0</v>
      </c>
      <c r="U150">
        <v>1</v>
      </c>
      <c r="V150">
        <v>11</v>
      </c>
    </row>
    <row r="151" spans="1:22">
      <c r="A151" s="20" t="s">
        <v>73</v>
      </c>
      <c r="B151">
        <v>19</v>
      </c>
      <c r="C151">
        <v>42</v>
      </c>
      <c r="D151">
        <v>13</v>
      </c>
      <c r="E151">
        <v>3</v>
      </c>
      <c r="F151">
        <v>3</v>
      </c>
      <c r="G151">
        <v>50</v>
      </c>
      <c r="H151">
        <v>20</v>
      </c>
      <c r="I151">
        <v>30</v>
      </c>
      <c r="Q151" s="20" t="s">
        <v>473</v>
      </c>
      <c r="R151">
        <v>20</v>
      </c>
      <c r="S151">
        <v>9</v>
      </c>
      <c r="T151">
        <v>3</v>
      </c>
      <c r="U151">
        <v>6</v>
      </c>
      <c r="V151">
        <v>34</v>
      </c>
    </row>
    <row r="152" spans="1:22">
      <c r="A152" s="20" t="s">
        <v>10</v>
      </c>
      <c r="B152">
        <v>18</v>
      </c>
      <c r="C152">
        <v>47</v>
      </c>
      <c r="D152">
        <v>15</v>
      </c>
      <c r="E152">
        <v>2</v>
      </c>
      <c r="F152">
        <v>1</v>
      </c>
      <c r="G152">
        <v>42</v>
      </c>
      <c r="H152">
        <v>14</v>
      </c>
      <c r="I152">
        <v>28</v>
      </c>
      <c r="Q152" s="20" t="s">
        <v>15</v>
      </c>
      <c r="R152">
        <v>15</v>
      </c>
      <c r="S152">
        <v>12</v>
      </c>
      <c r="T152">
        <v>5</v>
      </c>
      <c r="U152">
        <v>7</v>
      </c>
      <c r="V152">
        <v>34</v>
      </c>
    </row>
    <row r="153" spans="1:22">
      <c r="A153" s="20" t="s">
        <v>581</v>
      </c>
      <c r="B153">
        <v>378</v>
      </c>
      <c r="C153">
        <v>525</v>
      </c>
      <c r="D153">
        <v>147</v>
      </c>
      <c r="E153">
        <v>84</v>
      </c>
      <c r="F153">
        <v>147</v>
      </c>
      <c r="G153">
        <v>533</v>
      </c>
      <c r="H153">
        <v>533</v>
      </c>
      <c r="I153">
        <v>0</v>
      </c>
      <c r="Q153" s="20" t="s">
        <v>33</v>
      </c>
      <c r="R153">
        <v>33</v>
      </c>
      <c r="S153">
        <v>7</v>
      </c>
      <c r="T153">
        <v>4</v>
      </c>
      <c r="U153">
        <v>3</v>
      </c>
      <c r="V153">
        <v>31</v>
      </c>
    </row>
    <row r="154" spans="1:22">
      <c r="Q154" s="20" t="s">
        <v>24</v>
      </c>
      <c r="R154">
        <v>15</v>
      </c>
      <c r="S154">
        <v>12</v>
      </c>
      <c r="T154">
        <v>5</v>
      </c>
      <c r="U154">
        <v>7</v>
      </c>
      <c r="V154">
        <v>25</v>
      </c>
    </row>
    <row r="155" spans="1:22">
      <c r="Q155" s="20" t="s">
        <v>39</v>
      </c>
      <c r="R155">
        <v>17</v>
      </c>
      <c r="S155">
        <v>10</v>
      </c>
      <c r="T155">
        <v>5</v>
      </c>
      <c r="U155">
        <v>5</v>
      </c>
      <c r="V155">
        <v>27</v>
      </c>
    </row>
    <row r="156" spans="1:22">
      <c r="Q156" s="20" t="s">
        <v>581</v>
      </c>
      <c r="R156">
        <v>525</v>
      </c>
      <c r="S156">
        <v>147</v>
      </c>
      <c r="T156">
        <v>58</v>
      </c>
      <c r="U156">
        <v>89</v>
      </c>
      <c r="V156">
        <v>533</v>
      </c>
    </row>
    <row r="159" spans="1:22">
      <c r="Q159" s="19" t="s">
        <v>509</v>
      </c>
      <c r="R159" t="s">
        <v>577</v>
      </c>
    </row>
    <row r="161" spans="17:20">
      <c r="Q161" s="19" t="s">
        <v>580</v>
      </c>
      <c r="R161" t="s">
        <v>614</v>
      </c>
      <c r="S161" t="s">
        <v>615</v>
      </c>
      <c r="T161" t="s">
        <v>616</v>
      </c>
    </row>
    <row r="162" spans="17:20">
      <c r="Q162" s="20" t="s">
        <v>10</v>
      </c>
      <c r="R162">
        <v>7</v>
      </c>
      <c r="S162">
        <v>4</v>
      </c>
      <c r="T162">
        <v>3</v>
      </c>
    </row>
    <row r="163" spans="17:20">
      <c r="Q163" s="20" t="s">
        <v>70</v>
      </c>
      <c r="R163">
        <v>7</v>
      </c>
      <c r="S163">
        <v>4</v>
      </c>
      <c r="T163">
        <v>3</v>
      </c>
    </row>
    <row r="164" spans="17:20">
      <c r="Q164" s="20" t="s">
        <v>42</v>
      </c>
      <c r="R164">
        <v>14</v>
      </c>
      <c r="S164">
        <v>9</v>
      </c>
      <c r="T164">
        <v>5</v>
      </c>
    </row>
    <row r="165" spans="17:20">
      <c r="Q165" s="20" t="s">
        <v>66</v>
      </c>
      <c r="R165">
        <v>9</v>
      </c>
      <c r="S165">
        <v>6</v>
      </c>
      <c r="T165">
        <v>3</v>
      </c>
    </row>
    <row r="166" spans="17:20">
      <c r="Q166" s="20" t="s">
        <v>43</v>
      </c>
      <c r="R166">
        <v>10</v>
      </c>
      <c r="S166">
        <v>6</v>
      </c>
      <c r="T166">
        <v>4</v>
      </c>
    </row>
    <row r="167" spans="17:20">
      <c r="Q167" s="20" t="s">
        <v>14</v>
      </c>
      <c r="R167">
        <v>8</v>
      </c>
      <c r="S167">
        <v>5</v>
      </c>
      <c r="T167">
        <v>3</v>
      </c>
    </row>
    <row r="168" spans="17:20">
      <c r="Q168" s="20" t="s">
        <v>34</v>
      </c>
      <c r="R168">
        <v>8</v>
      </c>
      <c r="S168">
        <v>4</v>
      </c>
      <c r="T168">
        <v>4</v>
      </c>
    </row>
    <row r="169" spans="17:20">
      <c r="Q169" s="20" t="s">
        <v>9</v>
      </c>
      <c r="R169">
        <v>13</v>
      </c>
      <c r="S169">
        <v>4</v>
      </c>
      <c r="T169">
        <v>9</v>
      </c>
    </row>
    <row r="170" spans="17:20">
      <c r="Q170" s="20" t="s">
        <v>20</v>
      </c>
      <c r="R170">
        <v>5</v>
      </c>
      <c r="S170">
        <v>5</v>
      </c>
      <c r="T170">
        <v>0</v>
      </c>
    </row>
    <row r="171" spans="17:20">
      <c r="Q171" s="20" t="s">
        <v>30</v>
      </c>
      <c r="R171">
        <v>6</v>
      </c>
      <c r="S171">
        <v>1</v>
      </c>
      <c r="T171">
        <v>5</v>
      </c>
    </row>
    <row r="172" spans="17:20">
      <c r="Q172" s="20" t="s">
        <v>19</v>
      </c>
      <c r="R172">
        <v>9</v>
      </c>
      <c r="S172">
        <v>3</v>
      </c>
      <c r="T172">
        <v>6</v>
      </c>
    </row>
    <row r="173" spans="17:20">
      <c r="Q173" s="20" t="s">
        <v>73</v>
      </c>
      <c r="R173">
        <v>5</v>
      </c>
      <c r="S173">
        <v>2</v>
      </c>
      <c r="T173">
        <v>3</v>
      </c>
    </row>
    <row r="174" spans="17:20">
      <c r="Q174" s="20" t="s">
        <v>53</v>
      </c>
      <c r="R174">
        <v>11</v>
      </c>
      <c r="S174">
        <v>4</v>
      </c>
      <c r="T174">
        <v>7</v>
      </c>
    </row>
    <row r="175" spans="17:20">
      <c r="Q175" s="20" t="s">
        <v>25</v>
      </c>
      <c r="R175">
        <v>9</v>
      </c>
      <c r="S175">
        <v>5</v>
      </c>
      <c r="T175">
        <v>4</v>
      </c>
    </row>
    <row r="176" spans="17:20">
      <c r="Q176" s="20" t="s">
        <v>38</v>
      </c>
      <c r="R176">
        <v>2</v>
      </c>
      <c r="S176">
        <v>1</v>
      </c>
      <c r="T176">
        <v>1</v>
      </c>
    </row>
    <row r="177" spans="2:21">
      <c r="Q177" s="20" t="s">
        <v>15</v>
      </c>
      <c r="R177">
        <v>7</v>
      </c>
      <c r="S177">
        <v>3</v>
      </c>
      <c r="T177">
        <v>4</v>
      </c>
    </row>
    <row r="178" spans="2:21">
      <c r="Q178" s="20" t="s">
        <v>33</v>
      </c>
      <c r="R178">
        <v>8</v>
      </c>
      <c r="S178">
        <v>3</v>
      </c>
      <c r="T178">
        <v>5</v>
      </c>
    </row>
    <row r="179" spans="2:21">
      <c r="Q179" s="20" t="s">
        <v>29</v>
      </c>
      <c r="R179">
        <v>11</v>
      </c>
      <c r="S179">
        <v>6</v>
      </c>
      <c r="T179">
        <v>5</v>
      </c>
    </row>
    <row r="180" spans="2:21">
      <c r="Q180" s="20" t="s">
        <v>24</v>
      </c>
      <c r="R180">
        <v>8</v>
      </c>
      <c r="S180">
        <v>4</v>
      </c>
      <c r="T180">
        <v>4</v>
      </c>
    </row>
    <row r="181" spans="2:21">
      <c r="Q181" s="20" t="s">
        <v>39</v>
      </c>
      <c r="R181">
        <v>9</v>
      </c>
      <c r="S181">
        <v>4</v>
      </c>
      <c r="T181">
        <v>5</v>
      </c>
    </row>
    <row r="182" spans="2:21">
      <c r="Q182" s="20" t="s">
        <v>581</v>
      </c>
      <c r="R182">
        <v>166</v>
      </c>
      <c r="S182">
        <v>83</v>
      </c>
      <c r="T182">
        <v>83</v>
      </c>
    </row>
    <row r="184" spans="2:21">
      <c r="B184" s="5" t="s">
        <v>603</v>
      </c>
    </row>
    <row r="186" spans="2:21">
      <c r="B186" s="16" t="s">
        <v>612</v>
      </c>
      <c r="Q186" s="19" t="s">
        <v>509</v>
      </c>
      <c r="R186" t="s">
        <v>576</v>
      </c>
    </row>
    <row r="188" spans="2:21">
      <c r="Q188" s="19" t="s">
        <v>580</v>
      </c>
      <c r="R188" t="s">
        <v>617</v>
      </c>
      <c r="S188" t="s">
        <v>618</v>
      </c>
      <c r="T188" t="s">
        <v>619</v>
      </c>
      <c r="U188" t="s">
        <v>568</v>
      </c>
    </row>
    <row r="189" spans="2:21">
      <c r="Q189" s="20" t="s">
        <v>10</v>
      </c>
      <c r="R189">
        <v>10</v>
      </c>
      <c r="S189">
        <v>3</v>
      </c>
      <c r="T189">
        <v>7</v>
      </c>
      <c r="U189">
        <v>48</v>
      </c>
    </row>
    <row r="190" spans="2:21">
      <c r="Q190" s="20" t="s">
        <v>70</v>
      </c>
      <c r="R190">
        <v>21</v>
      </c>
      <c r="S190">
        <v>9</v>
      </c>
      <c r="T190">
        <v>12</v>
      </c>
      <c r="U190">
        <v>67</v>
      </c>
    </row>
    <row r="191" spans="2:21">
      <c r="Q191" s="20" t="s">
        <v>472</v>
      </c>
      <c r="R191">
        <v>22</v>
      </c>
      <c r="S191">
        <v>8</v>
      </c>
      <c r="T191">
        <v>14</v>
      </c>
      <c r="U191">
        <v>65</v>
      </c>
    </row>
    <row r="192" spans="2:21">
      <c r="Q192" s="20" t="s">
        <v>42</v>
      </c>
      <c r="R192">
        <v>15</v>
      </c>
      <c r="S192">
        <v>7</v>
      </c>
      <c r="T192">
        <v>8</v>
      </c>
      <c r="U192">
        <v>54</v>
      </c>
    </row>
    <row r="193" spans="17:21">
      <c r="Q193" s="20" t="s">
        <v>66</v>
      </c>
      <c r="R193">
        <v>14</v>
      </c>
      <c r="S193">
        <v>7</v>
      </c>
      <c r="T193">
        <v>7</v>
      </c>
      <c r="U193">
        <v>50</v>
      </c>
    </row>
    <row r="194" spans="17:21">
      <c r="Q194" s="20" t="s">
        <v>43</v>
      </c>
      <c r="R194">
        <v>12</v>
      </c>
      <c r="S194">
        <v>5</v>
      </c>
      <c r="T194">
        <v>7</v>
      </c>
      <c r="U194">
        <v>54</v>
      </c>
    </row>
    <row r="195" spans="17:21">
      <c r="Q195" s="20" t="s">
        <v>14</v>
      </c>
      <c r="R195">
        <v>17</v>
      </c>
      <c r="S195">
        <v>8</v>
      </c>
      <c r="T195">
        <v>9</v>
      </c>
      <c r="U195">
        <v>50</v>
      </c>
    </row>
    <row r="196" spans="17:21">
      <c r="Q196" s="20" t="s">
        <v>34</v>
      </c>
      <c r="R196">
        <v>15</v>
      </c>
      <c r="S196">
        <v>4</v>
      </c>
      <c r="T196">
        <v>11</v>
      </c>
      <c r="U196">
        <v>56</v>
      </c>
    </row>
    <row r="197" spans="17:21">
      <c r="Q197" s="20" t="s">
        <v>30</v>
      </c>
      <c r="R197">
        <v>12</v>
      </c>
      <c r="S197">
        <v>4</v>
      </c>
      <c r="T197">
        <v>8</v>
      </c>
      <c r="U197">
        <v>41</v>
      </c>
    </row>
    <row r="198" spans="17:21">
      <c r="Q198" s="20" t="s">
        <v>19</v>
      </c>
      <c r="R198">
        <v>3</v>
      </c>
      <c r="S198">
        <v>0</v>
      </c>
      <c r="T198">
        <v>3</v>
      </c>
      <c r="U198">
        <v>33</v>
      </c>
    </row>
    <row r="199" spans="17:21">
      <c r="Q199" s="20" t="s">
        <v>73</v>
      </c>
      <c r="R199">
        <v>9</v>
      </c>
      <c r="S199">
        <v>2</v>
      </c>
      <c r="T199">
        <v>7</v>
      </c>
      <c r="U199">
        <v>35</v>
      </c>
    </row>
    <row r="200" spans="17:21">
      <c r="Q200" s="20" t="s">
        <v>53</v>
      </c>
      <c r="R200">
        <v>8</v>
      </c>
      <c r="S200">
        <v>2</v>
      </c>
      <c r="T200">
        <v>6</v>
      </c>
      <c r="U200">
        <v>36</v>
      </c>
    </row>
    <row r="201" spans="17:21">
      <c r="Q201" s="20" t="s">
        <v>25</v>
      </c>
      <c r="R201">
        <v>16</v>
      </c>
      <c r="S201">
        <v>5</v>
      </c>
      <c r="T201">
        <v>11</v>
      </c>
      <c r="U201">
        <v>58</v>
      </c>
    </row>
    <row r="202" spans="17:21">
      <c r="Q202" s="20" t="s">
        <v>466</v>
      </c>
      <c r="R202">
        <v>27</v>
      </c>
      <c r="S202">
        <v>12</v>
      </c>
      <c r="T202">
        <v>15</v>
      </c>
      <c r="U202">
        <v>75</v>
      </c>
    </row>
    <row r="203" spans="17:21">
      <c r="Q203" s="20" t="s">
        <v>38</v>
      </c>
      <c r="R203">
        <v>12</v>
      </c>
      <c r="S203">
        <v>6</v>
      </c>
      <c r="T203">
        <v>6</v>
      </c>
      <c r="U203">
        <v>39</v>
      </c>
    </row>
    <row r="204" spans="17:21">
      <c r="Q204" s="20" t="s">
        <v>15</v>
      </c>
      <c r="R204">
        <v>16</v>
      </c>
      <c r="S204">
        <v>10</v>
      </c>
      <c r="T204">
        <v>6</v>
      </c>
      <c r="U204">
        <v>60</v>
      </c>
    </row>
    <row r="205" spans="17:21">
      <c r="Q205" s="20" t="s">
        <v>33</v>
      </c>
      <c r="R205">
        <v>11</v>
      </c>
      <c r="S205">
        <v>4</v>
      </c>
      <c r="T205">
        <v>7</v>
      </c>
      <c r="U205">
        <v>47</v>
      </c>
    </row>
    <row r="206" spans="17:21">
      <c r="Q206" s="20" t="s">
        <v>464</v>
      </c>
      <c r="R206">
        <v>20</v>
      </c>
      <c r="S206">
        <v>7</v>
      </c>
      <c r="T206">
        <v>13</v>
      </c>
      <c r="U206">
        <v>64</v>
      </c>
    </row>
    <row r="207" spans="17:21">
      <c r="Q207" s="20" t="s">
        <v>24</v>
      </c>
      <c r="R207">
        <v>19</v>
      </c>
      <c r="S207">
        <v>9</v>
      </c>
      <c r="T207">
        <v>10</v>
      </c>
      <c r="U207">
        <v>62</v>
      </c>
    </row>
    <row r="208" spans="17:21">
      <c r="Q208" s="20" t="s">
        <v>39</v>
      </c>
      <c r="R208">
        <v>9</v>
      </c>
      <c r="S208">
        <v>4</v>
      </c>
      <c r="T208">
        <v>5</v>
      </c>
      <c r="U208">
        <v>40</v>
      </c>
    </row>
    <row r="209" spans="17:21">
      <c r="Q209" s="20" t="s">
        <v>581</v>
      </c>
      <c r="R209">
        <v>288</v>
      </c>
      <c r="S209">
        <v>116</v>
      </c>
      <c r="T209">
        <v>172</v>
      </c>
      <c r="U209">
        <v>1034</v>
      </c>
    </row>
  </sheetData>
  <sortState xmlns:xlrd2="http://schemas.microsoft.com/office/spreadsheetml/2017/richdata2" columnSort="1" ref="A133:F153">
    <sortCondition descending="1" ref="F133"/>
  </sortState>
  <pageMargins left="0.7" right="0.7" top="0.75" bottom="0.75" header="0.3" footer="0.3"/>
  <drawing r:id="rId1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39D7-9A6F-471F-92E2-91B6E6ACD1B6}">
  <dimension ref="A1:BB80"/>
  <sheetViews>
    <sheetView showGridLines="0" zoomScale="85" zoomScaleNormal="85" workbookViewId="0">
      <selection activeCell="AF52" sqref="AF52"/>
    </sheetView>
  </sheetViews>
  <sheetFormatPr defaultRowHeight="15"/>
  <cols>
    <col min="2" max="2" width="21" bestFit="1" customWidth="1"/>
    <col min="3" max="3" width="17.28515625" bestFit="1" customWidth="1"/>
    <col min="4" max="4" width="6.140625" bestFit="1" customWidth="1"/>
    <col min="5" max="5" width="7.7109375" bestFit="1" customWidth="1"/>
    <col min="6" max="6" width="6.140625" bestFit="1" customWidth="1"/>
    <col min="7" max="7" width="8.85546875" bestFit="1" customWidth="1"/>
    <col min="8" max="8" width="8" bestFit="1" customWidth="1"/>
    <col min="9" max="9" width="11.5703125" bestFit="1" customWidth="1"/>
    <col min="10" max="10" width="13.7109375" bestFit="1" customWidth="1"/>
    <col min="11" max="11" width="12.42578125" bestFit="1" customWidth="1"/>
    <col min="12" max="12" width="17.7109375" bestFit="1" customWidth="1"/>
    <col min="13" max="13" width="11.140625" customWidth="1"/>
    <col min="14" max="14" width="16.85546875" customWidth="1"/>
    <col min="17" max="17" width="5.5703125" customWidth="1"/>
    <col min="18" max="18" width="13" customWidth="1"/>
    <col min="19" max="19" width="16.5703125" style="47" customWidth="1"/>
    <col min="20" max="20" width="9.140625" customWidth="1"/>
    <col min="30" max="30" width="13.140625" bestFit="1" customWidth="1"/>
    <col min="31" max="31" width="16.28515625" bestFit="1" customWidth="1"/>
    <col min="34" max="34" width="13.140625" bestFit="1" customWidth="1"/>
    <col min="35" max="36" width="18.140625" bestFit="1" customWidth="1"/>
    <col min="48" max="48" width="9.140625" customWidth="1"/>
  </cols>
  <sheetData>
    <row r="1" spans="1:54" ht="88.5" customHeight="1">
      <c r="A1" s="28" t="s">
        <v>628</v>
      </c>
      <c r="B1" s="28"/>
      <c r="C1" s="28"/>
      <c r="D1" s="28"/>
      <c r="E1" s="28"/>
      <c r="F1" s="28"/>
      <c r="G1" s="28"/>
      <c r="H1" s="28"/>
      <c r="I1" s="28"/>
      <c r="J1" s="28"/>
      <c r="K1" s="28"/>
      <c r="L1" s="28"/>
      <c r="M1" s="28"/>
      <c r="N1" s="28"/>
      <c r="O1" s="28"/>
      <c r="P1" s="28"/>
      <c r="Q1" s="28"/>
      <c r="R1" s="28"/>
      <c r="S1" s="85"/>
      <c r="T1" s="28"/>
      <c r="U1" s="28"/>
      <c r="V1" s="28"/>
      <c r="W1" s="28"/>
      <c r="X1" s="28"/>
      <c r="Y1" s="28"/>
      <c r="Z1" s="29"/>
      <c r="AA1" s="29"/>
      <c r="AB1" s="29"/>
      <c r="AC1" s="29"/>
      <c r="AD1" s="29"/>
      <c r="AE1" s="29"/>
      <c r="AF1" s="29"/>
      <c r="AG1" s="29"/>
      <c r="AH1" s="29"/>
      <c r="AI1" s="29"/>
      <c r="AJ1" s="29"/>
      <c r="AK1" s="29"/>
      <c r="AL1" s="29"/>
    </row>
    <row r="2" spans="1:54">
      <c r="A2" s="51"/>
      <c r="B2" s="51"/>
      <c r="C2" s="51"/>
      <c r="D2" s="51"/>
      <c r="E2" s="51"/>
      <c r="F2" s="51"/>
      <c r="G2" s="51"/>
      <c r="H2" s="51"/>
      <c r="I2" s="51"/>
      <c r="J2" s="51"/>
      <c r="K2" s="51"/>
      <c r="L2" s="51"/>
      <c r="M2" s="51"/>
      <c r="N2" s="51"/>
      <c r="O2" s="51"/>
      <c r="P2" s="51"/>
      <c r="Q2" s="51"/>
      <c r="R2" s="51"/>
      <c r="S2" s="55"/>
      <c r="T2" s="51"/>
      <c r="U2" s="51"/>
      <c r="V2" s="51"/>
      <c r="W2" s="51"/>
      <c r="X2" s="51"/>
      <c r="Y2" s="51"/>
      <c r="Z2" s="51"/>
      <c r="AA2" s="51"/>
      <c r="AB2" s="51"/>
      <c r="AC2" s="51"/>
      <c r="AD2" s="51"/>
      <c r="AE2" s="51"/>
      <c r="AF2" s="51"/>
      <c r="AG2" s="51"/>
      <c r="AH2" s="51"/>
      <c r="AI2" s="51"/>
      <c r="AJ2" s="51"/>
      <c r="AK2" s="51"/>
      <c r="AL2" s="51"/>
      <c r="AM2" s="51"/>
      <c r="AN2" s="39"/>
      <c r="AO2" s="39"/>
      <c r="AP2" s="39"/>
      <c r="AQ2" s="39"/>
      <c r="AR2" s="39"/>
      <c r="AS2" s="39"/>
      <c r="AT2" s="39"/>
      <c r="AU2" s="39"/>
      <c r="AV2" s="40" t="s">
        <v>555</v>
      </c>
      <c r="AW2" s="39"/>
      <c r="AX2" s="39"/>
      <c r="AY2" s="39"/>
      <c r="AZ2" s="39"/>
      <c r="BA2" s="39"/>
      <c r="BB2" s="39"/>
    </row>
    <row r="3" spans="1:54" ht="36">
      <c r="A3" s="51"/>
      <c r="B3" s="52" t="s">
        <v>509</v>
      </c>
      <c r="C3" s="52" t="s">
        <v>579</v>
      </c>
      <c r="D3" s="51"/>
      <c r="E3" s="51"/>
      <c r="F3" s="51"/>
      <c r="G3" s="51"/>
      <c r="H3" s="51"/>
      <c r="I3" s="51"/>
      <c r="J3" s="51"/>
      <c r="K3" s="51"/>
      <c r="L3" s="51"/>
      <c r="M3" s="51"/>
      <c r="N3" s="51"/>
      <c r="O3" s="51"/>
      <c r="P3" s="51"/>
      <c r="Q3" s="51"/>
      <c r="R3" s="51"/>
      <c r="S3" s="55"/>
      <c r="T3" s="51"/>
      <c r="U3" s="51"/>
      <c r="V3" s="51"/>
      <c r="W3" s="51"/>
      <c r="X3" s="51"/>
      <c r="Y3" s="51"/>
      <c r="Z3" s="51"/>
      <c r="AA3" s="51"/>
      <c r="AB3" s="51"/>
      <c r="AC3" s="51"/>
      <c r="AD3" s="51"/>
      <c r="AE3" s="51"/>
      <c r="AF3" s="51"/>
      <c r="AG3" s="51"/>
      <c r="AH3" s="51"/>
      <c r="AI3" s="51"/>
      <c r="AJ3" s="51"/>
      <c r="AK3" s="51"/>
      <c r="AL3" s="51"/>
      <c r="AM3" s="51"/>
      <c r="AN3" s="39"/>
      <c r="AO3" s="39"/>
      <c r="AP3" s="39"/>
      <c r="AQ3" s="39"/>
      <c r="AR3" s="39"/>
      <c r="AS3" s="39"/>
      <c r="AT3" s="39"/>
      <c r="AU3" s="41" t="s">
        <v>714</v>
      </c>
      <c r="AV3" s="41" t="s">
        <v>10</v>
      </c>
      <c r="AW3" s="41">
        <v>1</v>
      </c>
      <c r="AX3" s="39"/>
      <c r="AY3" s="39"/>
      <c r="AZ3" s="39"/>
      <c r="BA3" s="39"/>
      <c r="BB3" s="39"/>
    </row>
    <row r="4" spans="1:54" ht="15.75" thickBot="1">
      <c r="A4" s="51"/>
      <c r="B4" s="51"/>
      <c r="C4" s="51"/>
      <c r="D4" s="51"/>
      <c r="E4" s="51"/>
      <c r="F4" s="51"/>
      <c r="G4" s="51"/>
      <c r="H4" s="51"/>
      <c r="I4" s="51"/>
      <c r="J4" s="51"/>
      <c r="K4" s="51"/>
      <c r="L4" s="51"/>
      <c r="M4" s="51"/>
      <c r="N4" s="51"/>
      <c r="O4" s="51"/>
      <c r="P4" s="51"/>
      <c r="Q4" s="51"/>
      <c r="R4" s="51"/>
      <c r="S4" s="55"/>
      <c r="T4" s="51"/>
      <c r="U4" s="51"/>
      <c r="V4" s="51"/>
      <c r="W4" s="51"/>
      <c r="X4" s="51"/>
      <c r="Y4" s="51"/>
      <c r="Z4" s="51"/>
      <c r="AA4" s="51"/>
      <c r="AB4" s="51"/>
      <c r="AC4" s="51"/>
      <c r="AD4" s="51"/>
      <c r="AE4" s="51"/>
      <c r="AF4" s="51"/>
      <c r="AG4" s="51"/>
      <c r="AH4" s="51"/>
      <c r="AI4" s="51"/>
      <c r="AJ4" s="51"/>
      <c r="AK4" s="51"/>
      <c r="AL4" s="51"/>
      <c r="AM4" s="51"/>
      <c r="AN4" s="39"/>
      <c r="AO4" s="39"/>
      <c r="AP4" s="39"/>
      <c r="AQ4" s="39"/>
      <c r="AR4" s="39"/>
      <c r="AS4" s="39"/>
      <c r="AT4" s="39"/>
      <c r="AU4" s="41" t="s">
        <v>714</v>
      </c>
      <c r="AV4" s="41" t="s">
        <v>70</v>
      </c>
      <c r="AW4" s="41">
        <v>2</v>
      </c>
      <c r="AX4" s="39"/>
      <c r="AY4" s="39"/>
      <c r="AZ4" s="39"/>
      <c r="BA4" s="39"/>
      <c r="BB4" s="39"/>
    </row>
    <row r="5" spans="1:54" s="50" customFormat="1" ht="59.25" thickBot="1">
      <c r="A5" s="53"/>
      <c r="B5" s="72" t="s">
        <v>702</v>
      </c>
      <c r="C5" s="71" t="s">
        <v>701</v>
      </c>
      <c r="D5" s="71" t="s">
        <v>700</v>
      </c>
      <c r="E5" s="71" t="s">
        <v>512</v>
      </c>
      <c r="F5" s="71" t="s">
        <v>699</v>
      </c>
      <c r="G5" s="71" t="s">
        <v>600</v>
      </c>
      <c r="H5" s="71" t="s">
        <v>698</v>
      </c>
      <c r="I5" s="71" t="s">
        <v>697</v>
      </c>
      <c r="J5" s="71" t="s">
        <v>696</v>
      </c>
      <c r="K5" s="71" t="s">
        <v>695</v>
      </c>
      <c r="L5" s="71" t="s">
        <v>709</v>
      </c>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49"/>
      <c r="AO5" s="49"/>
      <c r="AP5" s="49"/>
      <c r="AQ5" s="49"/>
      <c r="AR5" s="49"/>
      <c r="AS5" s="49"/>
      <c r="AT5" s="49"/>
      <c r="AU5" s="41" t="s">
        <v>714</v>
      </c>
      <c r="AV5" s="48" t="s">
        <v>472</v>
      </c>
      <c r="AW5" s="41">
        <v>3</v>
      </c>
      <c r="AX5" s="49"/>
      <c r="AY5" s="49"/>
      <c r="AZ5" s="49"/>
      <c r="BA5" s="49"/>
      <c r="BB5" s="49"/>
    </row>
    <row r="6" spans="1:54" s="47" customFormat="1" ht="17.25">
      <c r="A6" s="56">
        <v>1</v>
      </c>
      <c r="B6" s="98" t="s">
        <v>10</v>
      </c>
      <c r="C6" s="94">
        <v>18</v>
      </c>
      <c r="D6" s="94">
        <v>15</v>
      </c>
      <c r="E6" s="94">
        <v>2</v>
      </c>
      <c r="F6" s="94">
        <v>1</v>
      </c>
      <c r="G6" s="94">
        <v>47</v>
      </c>
      <c r="H6" s="94">
        <v>42</v>
      </c>
      <c r="I6" s="94">
        <v>14</v>
      </c>
      <c r="J6" s="94">
        <v>28</v>
      </c>
      <c r="K6" s="95">
        <v>1.1052631578947369</v>
      </c>
      <c r="L6" s="95">
        <v>0.36842105263157893</v>
      </c>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46"/>
      <c r="AO6" s="46"/>
      <c r="AP6" s="46"/>
      <c r="AQ6" s="46"/>
      <c r="AR6" s="46"/>
      <c r="AS6" s="46"/>
      <c r="AT6" s="46"/>
      <c r="AU6" s="41" t="s">
        <v>714</v>
      </c>
      <c r="AV6" s="75" t="s">
        <v>461</v>
      </c>
      <c r="AW6" s="41">
        <v>4</v>
      </c>
      <c r="AX6" s="46"/>
      <c r="AY6" s="46"/>
      <c r="AZ6" s="46"/>
      <c r="BA6" s="46"/>
      <c r="BB6" s="46"/>
    </row>
    <row r="7" spans="1:54" s="47" customFormat="1" ht="17.25">
      <c r="A7" s="56">
        <v>2</v>
      </c>
      <c r="B7" s="98" t="s">
        <v>73</v>
      </c>
      <c r="C7" s="94">
        <v>19</v>
      </c>
      <c r="D7" s="94">
        <v>13</v>
      </c>
      <c r="E7" s="94">
        <v>3</v>
      </c>
      <c r="F7" s="94">
        <v>3</v>
      </c>
      <c r="G7" s="94">
        <v>42</v>
      </c>
      <c r="H7" s="94">
        <v>50</v>
      </c>
      <c r="I7" s="94">
        <v>20</v>
      </c>
      <c r="J7" s="94">
        <v>30</v>
      </c>
      <c r="K7" s="95">
        <v>1.3157894736842106</v>
      </c>
      <c r="L7" s="95">
        <v>0.52631578947368418</v>
      </c>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46"/>
      <c r="AO7" s="46"/>
      <c r="AP7" s="46"/>
      <c r="AQ7" s="46"/>
      <c r="AR7" s="46"/>
      <c r="AS7" s="46"/>
      <c r="AT7" s="46"/>
      <c r="AU7" s="41" t="s">
        <v>714</v>
      </c>
      <c r="AV7" s="75" t="s">
        <v>42</v>
      </c>
      <c r="AW7" s="41">
        <v>5</v>
      </c>
      <c r="AX7" s="46"/>
      <c r="AY7" s="46"/>
      <c r="AZ7" s="46"/>
      <c r="BA7" s="46"/>
      <c r="BB7" s="46"/>
    </row>
    <row r="8" spans="1:54" s="47" customFormat="1" ht="17.25">
      <c r="A8" s="56">
        <v>3</v>
      </c>
      <c r="B8" s="98" t="s">
        <v>53</v>
      </c>
      <c r="C8" s="94">
        <v>19</v>
      </c>
      <c r="D8" s="94">
        <v>12</v>
      </c>
      <c r="E8" s="94">
        <v>3</v>
      </c>
      <c r="F8" s="94">
        <v>4</v>
      </c>
      <c r="G8" s="94">
        <v>39</v>
      </c>
      <c r="H8" s="94">
        <v>30</v>
      </c>
      <c r="I8" s="94">
        <v>22</v>
      </c>
      <c r="J8" s="94">
        <v>8</v>
      </c>
      <c r="K8" s="95">
        <v>0.78947368421052633</v>
      </c>
      <c r="L8" s="95">
        <v>0.57894736842105265</v>
      </c>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46"/>
      <c r="AO8" s="46"/>
      <c r="AP8" s="46"/>
      <c r="AQ8" s="46"/>
      <c r="AR8" s="46"/>
      <c r="AS8" s="46"/>
      <c r="AT8" s="46"/>
      <c r="AU8" s="41" t="s">
        <v>714</v>
      </c>
      <c r="AV8" s="75" t="s">
        <v>66</v>
      </c>
      <c r="AW8" s="41">
        <v>6</v>
      </c>
      <c r="AX8" s="46"/>
      <c r="AY8" s="46"/>
      <c r="AZ8" s="46"/>
      <c r="BA8" s="46"/>
      <c r="BB8" s="46"/>
    </row>
    <row r="9" spans="1:54" s="47" customFormat="1" ht="17.25">
      <c r="A9" s="56">
        <v>4</v>
      </c>
      <c r="B9" s="98" t="s">
        <v>25</v>
      </c>
      <c r="C9" s="94">
        <v>19</v>
      </c>
      <c r="D9" s="94">
        <v>10</v>
      </c>
      <c r="E9" s="94">
        <v>8</v>
      </c>
      <c r="F9" s="94">
        <v>1</v>
      </c>
      <c r="G9" s="94">
        <v>38</v>
      </c>
      <c r="H9" s="94">
        <v>33</v>
      </c>
      <c r="I9" s="94">
        <v>11</v>
      </c>
      <c r="J9" s="94">
        <v>22</v>
      </c>
      <c r="K9" s="95">
        <v>0.86842105263157898</v>
      </c>
      <c r="L9" s="95">
        <v>0.28947368421052633</v>
      </c>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46"/>
      <c r="AO9" s="46"/>
      <c r="AP9" s="46"/>
      <c r="AQ9" s="46"/>
      <c r="AR9" s="46"/>
      <c r="AS9" s="46"/>
      <c r="AT9" s="46"/>
      <c r="AU9" s="41" t="s">
        <v>714</v>
      </c>
      <c r="AV9" s="75" t="s">
        <v>43</v>
      </c>
      <c r="AW9" s="41">
        <v>7</v>
      </c>
      <c r="AX9" s="46"/>
      <c r="AY9" s="46"/>
      <c r="AZ9" s="46"/>
      <c r="BA9" s="46"/>
      <c r="BB9" s="46"/>
    </row>
    <row r="10" spans="1:54" s="47" customFormat="1" ht="17.25">
      <c r="A10" s="56">
        <v>5</v>
      </c>
      <c r="B10" s="98" t="s">
        <v>33</v>
      </c>
      <c r="C10" s="94">
        <v>20</v>
      </c>
      <c r="D10" s="94">
        <v>10</v>
      </c>
      <c r="E10" s="94">
        <v>3</v>
      </c>
      <c r="F10" s="94">
        <v>7</v>
      </c>
      <c r="G10" s="94">
        <v>33</v>
      </c>
      <c r="H10" s="94">
        <v>39</v>
      </c>
      <c r="I10" s="94">
        <v>31</v>
      </c>
      <c r="J10" s="94">
        <v>8</v>
      </c>
      <c r="K10" s="95">
        <v>1.0263157894736843</v>
      </c>
      <c r="L10" s="95">
        <v>0.81578947368421051</v>
      </c>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46"/>
      <c r="AO10" s="46"/>
      <c r="AP10" s="46"/>
      <c r="AQ10" s="46"/>
      <c r="AR10" s="46"/>
      <c r="AS10" s="46"/>
      <c r="AT10" s="46"/>
      <c r="AU10" s="41" t="s">
        <v>714</v>
      </c>
      <c r="AV10" s="75" t="s">
        <v>14</v>
      </c>
      <c r="AW10" s="41">
        <v>8</v>
      </c>
      <c r="AX10" s="46"/>
      <c r="AY10" s="46"/>
      <c r="AZ10" s="46"/>
      <c r="BA10" s="46"/>
      <c r="BB10" s="46"/>
    </row>
    <row r="11" spans="1:54" s="47" customFormat="1" ht="17.25">
      <c r="A11" s="59">
        <v>6</v>
      </c>
      <c r="B11" s="61" t="s">
        <v>9</v>
      </c>
      <c r="C11" s="96">
        <v>20</v>
      </c>
      <c r="D11" s="96">
        <v>9</v>
      </c>
      <c r="E11" s="96">
        <v>4</v>
      </c>
      <c r="F11" s="96">
        <v>7</v>
      </c>
      <c r="G11" s="96">
        <v>31</v>
      </c>
      <c r="H11" s="96">
        <v>32</v>
      </c>
      <c r="I11" s="96">
        <v>29</v>
      </c>
      <c r="J11" s="96">
        <v>3</v>
      </c>
      <c r="K11" s="54">
        <v>0.84210526315789469</v>
      </c>
      <c r="L11" s="54">
        <v>0.76315789473684215</v>
      </c>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46"/>
      <c r="AO11" s="46"/>
      <c r="AP11" s="46"/>
      <c r="AQ11" s="46"/>
      <c r="AR11" s="46"/>
      <c r="AS11" s="46"/>
      <c r="AT11" s="46"/>
      <c r="AU11" s="41" t="s">
        <v>714</v>
      </c>
      <c r="AV11" s="75" t="s">
        <v>34</v>
      </c>
      <c r="AW11" s="41">
        <v>9</v>
      </c>
      <c r="AX11" s="46"/>
      <c r="AY11" s="46"/>
      <c r="AZ11" s="46"/>
      <c r="BA11" s="46"/>
      <c r="BB11" s="46"/>
    </row>
    <row r="12" spans="1:54" s="47" customFormat="1" ht="17.25">
      <c r="A12" s="59">
        <v>7</v>
      </c>
      <c r="B12" s="98" t="s">
        <v>42</v>
      </c>
      <c r="C12" s="94">
        <v>18</v>
      </c>
      <c r="D12" s="94">
        <v>9</v>
      </c>
      <c r="E12" s="94">
        <v>3</v>
      </c>
      <c r="F12" s="94">
        <v>6</v>
      </c>
      <c r="G12" s="94">
        <v>30</v>
      </c>
      <c r="H12" s="94">
        <v>35</v>
      </c>
      <c r="I12" s="94">
        <v>25</v>
      </c>
      <c r="J12" s="94">
        <v>10</v>
      </c>
      <c r="K12" s="95">
        <v>0.92105263157894735</v>
      </c>
      <c r="L12" s="95">
        <v>0.65789473684210531</v>
      </c>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46"/>
      <c r="AO12" s="46"/>
      <c r="AP12" s="46"/>
      <c r="AQ12" s="46"/>
      <c r="AR12" s="46"/>
      <c r="AS12" s="46"/>
      <c r="AT12" s="46"/>
      <c r="AU12" s="41" t="s">
        <v>714</v>
      </c>
      <c r="AV12" s="48" t="s">
        <v>9</v>
      </c>
      <c r="AW12" s="41">
        <v>10</v>
      </c>
      <c r="AX12" s="46"/>
      <c r="AY12" s="46"/>
      <c r="AZ12" s="46"/>
      <c r="BA12" s="46"/>
      <c r="BB12" s="46"/>
    </row>
    <row r="13" spans="1:54" s="47" customFormat="1" ht="17.25">
      <c r="A13" s="59">
        <v>8</v>
      </c>
      <c r="B13" s="99" t="s">
        <v>461</v>
      </c>
      <c r="C13" s="94">
        <v>19</v>
      </c>
      <c r="D13" s="94">
        <v>7</v>
      </c>
      <c r="E13" s="94">
        <v>8</v>
      </c>
      <c r="F13" s="94">
        <v>4</v>
      </c>
      <c r="G13" s="94">
        <v>29</v>
      </c>
      <c r="H13" s="94">
        <v>32</v>
      </c>
      <c r="I13" s="94">
        <v>28</v>
      </c>
      <c r="J13" s="94">
        <v>4</v>
      </c>
      <c r="K13" s="95">
        <v>0.84210526315789469</v>
      </c>
      <c r="L13" s="95">
        <v>0.73684210526315785</v>
      </c>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46"/>
      <c r="AO13" s="46"/>
      <c r="AP13" s="46"/>
      <c r="AQ13" s="46"/>
      <c r="AR13" s="46"/>
      <c r="AS13" s="46"/>
      <c r="AT13" s="46"/>
      <c r="AU13" s="41" t="s">
        <v>714</v>
      </c>
      <c r="AV13" s="75" t="s">
        <v>20</v>
      </c>
      <c r="AW13" s="41">
        <v>11</v>
      </c>
      <c r="AX13" s="46"/>
      <c r="AY13" s="46"/>
      <c r="AZ13" s="46"/>
      <c r="BA13" s="46"/>
      <c r="BB13" s="46"/>
    </row>
    <row r="14" spans="1:54" s="47" customFormat="1" ht="17.25">
      <c r="A14" s="59">
        <v>9</v>
      </c>
      <c r="B14" s="98" t="s">
        <v>43</v>
      </c>
      <c r="C14" s="94">
        <v>19</v>
      </c>
      <c r="D14" s="94">
        <v>8</v>
      </c>
      <c r="E14" s="94">
        <v>4</v>
      </c>
      <c r="F14" s="94">
        <v>7</v>
      </c>
      <c r="G14" s="94">
        <v>28</v>
      </c>
      <c r="H14" s="94">
        <v>22</v>
      </c>
      <c r="I14" s="94">
        <v>21</v>
      </c>
      <c r="J14" s="94">
        <v>1</v>
      </c>
      <c r="K14" s="95">
        <v>0.57894736842105265</v>
      </c>
      <c r="L14" s="95">
        <v>0.55263157894736847</v>
      </c>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46"/>
      <c r="AO14" s="46"/>
      <c r="AP14" s="46"/>
      <c r="AQ14" s="46"/>
      <c r="AR14" s="46"/>
      <c r="AS14" s="46"/>
      <c r="AT14" s="46"/>
      <c r="AU14" s="41" t="s">
        <v>714</v>
      </c>
      <c r="AV14" s="75" t="s">
        <v>30</v>
      </c>
      <c r="AW14" s="41">
        <v>12</v>
      </c>
      <c r="AX14" s="46"/>
      <c r="AY14" s="46"/>
      <c r="AZ14" s="46"/>
      <c r="BA14" s="46"/>
      <c r="BB14" s="46"/>
    </row>
    <row r="15" spans="1:54" s="47" customFormat="1" ht="17.25">
      <c r="A15" s="59">
        <v>10</v>
      </c>
      <c r="B15" s="98" t="s">
        <v>19</v>
      </c>
      <c r="C15" s="94">
        <v>18</v>
      </c>
      <c r="D15" s="94">
        <v>8</v>
      </c>
      <c r="E15" s="94">
        <v>4</v>
      </c>
      <c r="F15" s="94">
        <v>6</v>
      </c>
      <c r="G15" s="94">
        <v>28</v>
      </c>
      <c r="H15" s="94">
        <v>34</v>
      </c>
      <c r="I15" s="94">
        <v>25</v>
      </c>
      <c r="J15" s="94">
        <v>9</v>
      </c>
      <c r="K15" s="95">
        <v>0.89473684210526316</v>
      </c>
      <c r="L15" s="95">
        <v>0.65789473684210531</v>
      </c>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46"/>
      <c r="AO15" s="46"/>
      <c r="AP15" s="46"/>
      <c r="AQ15" s="46"/>
      <c r="AR15" s="46"/>
      <c r="AS15" s="46"/>
      <c r="AT15" s="46"/>
      <c r="AU15" s="41" t="s">
        <v>714</v>
      </c>
      <c r="AV15" s="75" t="s">
        <v>19</v>
      </c>
      <c r="AW15" s="41">
        <v>13</v>
      </c>
      <c r="AX15" s="46"/>
      <c r="AY15" s="46"/>
      <c r="AZ15" s="46"/>
      <c r="BA15" s="46"/>
      <c r="BB15" s="46"/>
    </row>
    <row r="16" spans="1:54" s="47" customFormat="1" ht="17.25">
      <c r="A16" s="59">
        <v>11</v>
      </c>
      <c r="B16" s="98" t="s">
        <v>70</v>
      </c>
      <c r="C16" s="94">
        <v>19</v>
      </c>
      <c r="D16" s="94">
        <v>7</v>
      </c>
      <c r="E16" s="94">
        <v>4</v>
      </c>
      <c r="F16" s="94">
        <v>8</v>
      </c>
      <c r="G16" s="94">
        <v>25</v>
      </c>
      <c r="H16" s="94">
        <v>22</v>
      </c>
      <c r="I16" s="94">
        <v>27</v>
      </c>
      <c r="J16" s="94">
        <v>-5</v>
      </c>
      <c r="K16" s="95">
        <v>0.57894736842105265</v>
      </c>
      <c r="L16" s="95">
        <v>0.71052631578947367</v>
      </c>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46"/>
      <c r="AO16" s="46"/>
      <c r="AP16" s="46"/>
      <c r="AQ16" s="46"/>
      <c r="AR16" s="46"/>
      <c r="AS16" s="46"/>
      <c r="AT16" s="46"/>
      <c r="AU16" s="41" t="s">
        <v>714</v>
      </c>
      <c r="AV16" s="75" t="s">
        <v>73</v>
      </c>
      <c r="AW16" s="41">
        <v>14</v>
      </c>
      <c r="AX16" s="46"/>
      <c r="AY16" s="46"/>
      <c r="AZ16" s="46"/>
      <c r="BA16" s="46"/>
      <c r="BB16" s="46"/>
    </row>
    <row r="17" spans="1:54" s="47" customFormat="1" ht="17.25">
      <c r="A17" s="59">
        <v>12</v>
      </c>
      <c r="B17" s="98" t="s">
        <v>14</v>
      </c>
      <c r="C17" s="94">
        <v>19</v>
      </c>
      <c r="D17" s="94">
        <v>6</v>
      </c>
      <c r="E17" s="94">
        <v>5</v>
      </c>
      <c r="F17" s="94">
        <v>8</v>
      </c>
      <c r="G17" s="94">
        <v>23</v>
      </c>
      <c r="H17" s="94">
        <v>18</v>
      </c>
      <c r="I17" s="94">
        <v>27</v>
      </c>
      <c r="J17" s="94">
        <v>-9</v>
      </c>
      <c r="K17" s="95">
        <v>0.47368421052631576</v>
      </c>
      <c r="L17" s="95">
        <v>0.71052631578947367</v>
      </c>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46"/>
      <c r="AO17" s="46"/>
      <c r="AP17" s="46"/>
      <c r="AQ17" s="46"/>
      <c r="AR17" s="46"/>
      <c r="AS17" s="46"/>
      <c r="AT17" s="46"/>
      <c r="AU17" s="41" t="s">
        <v>714</v>
      </c>
      <c r="AV17" s="75" t="s">
        <v>53</v>
      </c>
      <c r="AW17" s="41">
        <v>15</v>
      </c>
      <c r="AX17" s="46"/>
      <c r="AY17" s="46"/>
      <c r="AZ17" s="46"/>
      <c r="BA17" s="46"/>
      <c r="BB17" s="46"/>
    </row>
    <row r="18" spans="1:54" s="47" customFormat="1" ht="17.25">
      <c r="A18" s="59">
        <v>13</v>
      </c>
      <c r="B18" s="100" t="s">
        <v>473</v>
      </c>
      <c r="C18" s="97">
        <v>19</v>
      </c>
      <c r="D18" s="97">
        <v>5</v>
      </c>
      <c r="E18" s="97">
        <v>5</v>
      </c>
      <c r="F18" s="97">
        <v>9</v>
      </c>
      <c r="G18" s="97">
        <v>20</v>
      </c>
      <c r="H18" s="97">
        <v>15</v>
      </c>
      <c r="I18" s="97">
        <v>34</v>
      </c>
      <c r="J18" s="97">
        <v>-19</v>
      </c>
      <c r="K18" s="58">
        <v>0.39473684210526316</v>
      </c>
      <c r="L18" s="58">
        <v>0.89473684210526316</v>
      </c>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46"/>
      <c r="AO18" s="46"/>
      <c r="AP18" s="46"/>
      <c r="AQ18" s="46"/>
      <c r="AR18" s="46"/>
      <c r="AS18" s="46"/>
      <c r="AT18" s="46"/>
      <c r="AU18" s="41" t="s">
        <v>714</v>
      </c>
      <c r="AV18" s="75" t="s">
        <v>25</v>
      </c>
      <c r="AW18" s="41">
        <v>16</v>
      </c>
      <c r="AX18" s="46"/>
      <c r="AY18" s="46"/>
      <c r="AZ18" s="46"/>
      <c r="BA18" s="46"/>
      <c r="BB18" s="46"/>
    </row>
    <row r="19" spans="1:54" s="47" customFormat="1" ht="17.25">
      <c r="A19" s="59">
        <v>14</v>
      </c>
      <c r="B19" s="98" t="s">
        <v>30</v>
      </c>
      <c r="C19" s="94">
        <v>19</v>
      </c>
      <c r="D19" s="94">
        <v>5</v>
      </c>
      <c r="E19" s="94">
        <v>2</v>
      </c>
      <c r="F19" s="94">
        <v>12</v>
      </c>
      <c r="G19" s="94">
        <v>17</v>
      </c>
      <c r="H19" s="94">
        <v>26</v>
      </c>
      <c r="I19" s="94">
        <v>33</v>
      </c>
      <c r="J19" s="94">
        <v>-7</v>
      </c>
      <c r="K19" s="95">
        <v>0.68421052631578949</v>
      </c>
      <c r="L19" s="95">
        <v>0.86842105263157898</v>
      </c>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46"/>
      <c r="AO19" s="46"/>
      <c r="AP19" s="46"/>
      <c r="AQ19" s="46"/>
      <c r="AR19" s="46"/>
      <c r="AS19" s="46"/>
      <c r="AT19" s="46"/>
      <c r="AU19" s="41" t="s">
        <v>714</v>
      </c>
      <c r="AV19" s="48" t="s">
        <v>466</v>
      </c>
      <c r="AW19" s="41">
        <v>17</v>
      </c>
      <c r="AX19" s="46"/>
      <c r="AY19" s="46"/>
      <c r="AZ19" s="46"/>
      <c r="BA19" s="46"/>
      <c r="BB19" s="46"/>
    </row>
    <row r="20" spans="1:54" s="47" customFormat="1" ht="17.25">
      <c r="A20" s="59">
        <v>15</v>
      </c>
      <c r="B20" s="98" t="s">
        <v>39</v>
      </c>
      <c r="C20" s="94">
        <v>19</v>
      </c>
      <c r="D20" s="94">
        <v>4</v>
      </c>
      <c r="E20" s="94">
        <v>5</v>
      </c>
      <c r="F20" s="94">
        <v>10</v>
      </c>
      <c r="G20" s="94">
        <v>17</v>
      </c>
      <c r="H20" s="94">
        <v>12</v>
      </c>
      <c r="I20" s="94">
        <v>27</v>
      </c>
      <c r="J20" s="94">
        <v>-15</v>
      </c>
      <c r="K20" s="95">
        <v>0.31578947368421051</v>
      </c>
      <c r="L20" s="95">
        <v>0.71052631578947367</v>
      </c>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46"/>
      <c r="AO20" s="46"/>
      <c r="AP20" s="46"/>
      <c r="AQ20" s="46"/>
      <c r="AR20" s="46"/>
      <c r="AS20" s="46"/>
      <c r="AT20" s="46"/>
      <c r="AU20" s="41" t="s">
        <v>714</v>
      </c>
      <c r="AV20" s="75" t="s">
        <v>473</v>
      </c>
      <c r="AW20" s="41">
        <v>18</v>
      </c>
      <c r="AX20" s="46"/>
      <c r="AY20" s="46"/>
      <c r="AZ20" s="46"/>
      <c r="BA20" s="46"/>
      <c r="BB20" s="46"/>
    </row>
    <row r="21" spans="1:54" s="47" customFormat="1" ht="17.25">
      <c r="A21" s="59">
        <v>16</v>
      </c>
      <c r="B21" s="98" t="s">
        <v>20</v>
      </c>
      <c r="C21" s="94">
        <v>18</v>
      </c>
      <c r="D21" s="94">
        <v>4</v>
      </c>
      <c r="E21" s="94">
        <v>5</v>
      </c>
      <c r="F21" s="94">
        <v>9</v>
      </c>
      <c r="G21" s="94">
        <v>17</v>
      </c>
      <c r="H21" s="94">
        <v>26</v>
      </c>
      <c r="I21" s="94">
        <v>33</v>
      </c>
      <c r="J21" s="94">
        <v>-7</v>
      </c>
      <c r="K21" s="95">
        <v>0.68421052631578949</v>
      </c>
      <c r="L21" s="95">
        <v>0.86842105263157898</v>
      </c>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46"/>
      <c r="AO21" s="46"/>
      <c r="AP21" s="46"/>
      <c r="AQ21" s="46"/>
      <c r="AR21" s="46"/>
      <c r="AS21" s="46"/>
      <c r="AT21" s="46"/>
      <c r="AU21" s="41" t="s">
        <v>714</v>
      </c>
      <c r="AV21" s="75" t="s">
        <v>38</v>
      </c>
      <c r="AW21" s="41">
        <v>19</v>
      </c>
      <c r="AX21" s="46"/>
      <c r="AY21" s="46"/>
      <c r="AZ21" s="46"/>
      <c r="BA21" s="46"/>
      <c r="BB21" s="46"/>
    </row>
    <row r="22" spans="1:54" s="47" customFormat="1" ht="17.25">
      <c r="A22" s="59">
        <v>17</v>
      </c>
      <c r="B22" s="99" t="s">
        <v>472</v>
      </c>
      <c r="C22" s="94">
        <v>19</v>
      </c>
      <c r="D22" s="94">
        <v>4</v>
      </c>
      <c r="E22" s="94">
        <v>4</v>
      </c>
      <c r="F22" s="94">
        <v>11</v>
      </c>
      <c r="G22" s="94">
        <v>16</v>
      </c>
      <c r="H22" s="94">
        <v>18</v>
      </c>
      <c r="I22" s="94">
        <v>41</v>
      </c>
      <c r="J22" s="94">
        <v>-23</v>
      </c>
      <c r="K22" s="95">
        <v>0.47368421052631576</v>
      </c>
      <c r="L22" s="95">
        <v>1.0789473684210527</v>
      </c>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46"/>
      <c r="AO22" s="46"/>
      <c r="AP22" s="46"/>
      <c r="AQ22" s="46"/>
      <c r="AR22" s="46"/>
      <c r="AS22" s="46"/>
      <c r="AT22" s="46"/>
      <c r="AU22" s="41" t="s">
        <v>714</v>
      </c>
      <c r="AV22" s="75" t="s">
        <v>15</v>
      </c>
      <c r="AW22" s="41">
        <v>20</v>
      </c>
      <c r="AX22" s="46"/>
      <c r="AY22" s="46"/>
      <c r="AZ22" s="46"/>
      <c r="BA22" s="46"/>
      <c r="BB22" s="46"/>
    </row>
    <row r="23" spans="1:54" s="47" customFormat="1" ht="17.25">
      <c r="A23" s="60">
        <v>18</v>
      </c>
      <c r="B23" s="61" t="s">
        <v>15</v>
      </c>
      <c r="C23" s="96">
        <v>19</v>
      </c>
      <c r="D23" s="96">
        <v>4</v>
      </c>
      <c r="E23" s="96">
        <v>3</v>
      </c>
      <c r="F23" s="96">
        <v>12</v>
      </c>
      <c r="G23" s="96">
        <v>15</v>
      </c>
      <c r="H23" s="96">
        <v>17</v>
      </c>
      <c r="I23" s="96">
        <v>34</v>
      </c>
      <c r="J23" s="96">
        <v>-17</v>
      </c>
      <c r="K23" s="54">
        <v>0.44736842105263158</v>
      </c>
      <c r="L23" s="54">
        <v>0.89473684210526316</v>
      </c>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46"/>
      <c r="AO23" s="46"/>
      <c r="AP23" s="46"/>
      <c r="AQ23" s="46"/>
      <c r="AR23" s="46"/>
      <c r="AS23" s="46"/>
      <c r="AT23" s="46"/>
      <c r="AU23" s="41" t="s">
        <v>714</v>
      </c>
      <c r="AV23" s="75" t="s">
        <v>33</v>
      </c>
      <c r="AW23" s="41">
        <v>21</v>
      </c>
      <c r="AX23" s="46"/>
      <c r="AY23" s="46"/>
      <c r="AZ23" s="46"/>
      <c r="BA23" s="46"/>
      <c r="BB23" s="46"/>
    </row>
    <row r="24" spans="1:54" s="47" customFormat="1" ht="17.25">
      <c r="A24" s="60">
        <v>19</v>
      </c>
      <c r="B24" s="98" t="s">
        <v>34</v>
      </c>
      <c r="C24" s="94">
        <v>19</v>
      </c>
      <c r="D24" s="94">
        <v>3</v>
      </c>
      <c r="E24" s="94">
        <v>6</v>
      </c>
      <c r="F24" s="94">
        <v>10</v>
      </c>
      <c r="G24" s="94">
        <v>15</v>
      </c>
      <c r="H24" s="94">
        <v>15</v>
      </c>
      <c r="I24" s="94">
        <v>26</v>
      </c>
      <c r="J24" s="94">
        <v>-11</v>
      </c>
      <c r="K24" s="95">
        <v>0.39473684210526316</v>
      </c>
      <c r="L24" s="95">
        <v>0.68421052631578949</v>
      </c>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46"/>
      <c r="AO24" s="46"/>
      <c r="AP24" s="46"/>
      <c r="AQ24" s="46"/>
      <c r="AR24" s="46"/>
      <c r="AS24" s="46"/>
      <c r="AT24" s="46"/>
      <c r="AU24" s="41" t="s">
        <v>714</v>
      </c>
      <c r="AV24" s="48" t="s">
        <v>464</v>
      </c>
      <c r="AW24" s="41">
        <v>22</v>
      </c>
      <c r="AX24" s="46"/>
      <c r="AY24" s="46"/>
      <c r="AZ24" s="46"/>
      <c r="BA24" s="46"/>
      <c r="BB24" s="46"/>
    </row>
    <row r="25" spans="1:54" s="47" customFormat="1" ht="17.25">
      <c r="A25" s="60">
        <v>20</v>
      </c>
      <c r="B25" s="98" t="s">
        <v>24</v>
      </c>
      <c r="C25" s="94">
        <v>19</v>
      </c>
      <c r="D25" s="94">
        <v>4</v>
      </c>
      <c r="E25" s="94">
        <v>3</v>
      </c>
      <c r="F25" s="94">
        <v>12</v>
      </c>
      <c r="G25" s="94">
        <v>15</v>
      </c>
      <c r="H25" s="94">
        <v>15</v>
      </c>
      <c r="I25" s="94">
        <v>25</v>
      </c>
      <c r="J25" s="94">
        <v>-10</v>
      </c>
      <c r="K25" s="95">
        <v>0.39473684210526316</v>
      </c>
      <c r="L25" s="95">
        <v>0.65789473684210531</v>
      </c>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46"/>
      <c r="AO25" s="46"/>
      <c r="AP25" s="46"/>
      <c r="AQ25" s="46"/>
      <c r="AR25" s="46"/>
      <c r="AS25" s="46"/>
      <c r="AT25" s="46"/>
      <c r="AU25" s="41" t="s">
        <v>714</v>
      </c>
      <c r="AV25" s="48" t="s">
        <v>29</v>
      </c>
      <c r="AW25" s="41">
        <v>23</v>
      </c>
      <c r="AX25" s="46"/>
      <c r="AY25" s="46"/>
      <c r="AZ25" s="46"/>
      <c r="BA25" s="46"/>
      <c r="BB25" s="46"/>
    </row>
    <row r="26" spans="1:54">
      <c r="A26" s="62"/>
      <c r="B26" s="51"/>
      <c r="C26" s="51"/>
      <c r="D26" s="51"/>
      <c r="E26" s="51"/>
      <c r="F26" s="51"/>
      <c r="G26" s="51"/>
      <c r="H26" s="51"/>
      <c r="I26" s="51"/>
      <c r="J26" s="51"/>
      <c r="K26" s="51"/>
      <c r="L26" s="51"/>
      <c r="M26" s="55"/>
      <c r="N26" s="55"/>
      <c r="O26" s="55"/>
      <c r="P26" s="51"/>
      <c r="Q26" s="51"/>
      <c r="R26" s="51"/>
      <c r="S26" s="55"/>
      <c r="T26" s="51"/>
      <c r="U26" s="51"/>
      <c r="V26" s="51"/>
      <c r="W26" s="51"/>
      <c r="X26" s="51"/>
      <c r="Y26" s="51"/>
      <c r="Z26" s="51"/>
      <c r="AA26" s="51"/>
      <c r="AB26" s="51"/>
      <c r="AC26" s="51"/>
      <c r="AD26" s="51"/>
      <c r="AE26" s="51"/>
      <c r="AF26" s="51"/>
      <c r="AG26" s="51"/>
      <c r="AH26" s="51"/>
      <c r="AI26" s="51"/>
      <c r="AJ26" s="51"/>
      <c r="AK26" s="51"/>
      <c r="AL26" s="51"/>
      <c r="AM26" s="51"/>
      <c r="AN26" s="39"/>
      <c r="AO26" s="39"/>
      <c r="AP26" s="39"/>
      <c r="AQ26" s="39"/>
      <c r="AR26" s="39"/>
      <c r="AS26" s="39"/>
      <c r="AT26" s="39"/>
      <c r="AU26" s="41" t="s">
        <v>714</v>
      </c>
      <c r="AV26" s="41" t="s">
        <v>24</v>
      </c>
      <c r="AW26" s="41">
        <v>24</v>
      </c>
      <c r="AX26" s="39"/>
      <c r="AY26" s="39"/>
      <c r="AZ26" s="39"/>
      <c r="BA26" s="39"/>
      <c r="BB26" s="39"/>
    </row>
    <row r="27" spans="1:54">
      <c r="A27" s="62"/>
      <c r="B27" s="51"/>
      <c r="C27" s="51"/>
      <c r="D27" s="51"/>
      <c r="E27" s="51"/>
      <c r="F27" s="51"/>
      <c r="G27" s="51"/>
      <c r="H27" s="51"/>
      <c r="I27" s="51"/>
      <c r="J27" s="51"/>
      <c r="K27" s="51"/>
      <c r="L27" s="51"/>
      <c r="M27" s="55"/>
      <c r="N27" s="55"/>
      <c r="O27" s="55"/>
      <c r="P27" s="51"/>
      <c r="Q27" s="51"/>
      <c r="R27" s="51"/>
      <c r="S27" s="55"/>
      <c r="T27" s="51"/>
      <c r="U27" s="51"/>
      <c r="V27" s="51"/>
      <c r="W27" s="51"/>
      <c r="X27" s="51"/>
      <c r="Y27" s="51"/>
      <c r="Z27" s="51"/>
      <c r="AA27" s="51"/>
      <c r="AB27" s="51"/>
      <c r="AC27" s="51"/>
      <c r="AD27" s="51"/>
      <c r="AE27" s="51"/>
      <c r="AF27" s="51"/>
      <c r="AG27" s="51"/>
      <c r="AH27" s="51"/>
      <c r="AI27" s="51"/>
      <c r="AJ27" s="51"/>
      <c r="AK27" s="51"/>
      <c r="AL27" s="51"/>
      <c r="AM27" s="51"/>
      <c r="AN27" s="39"/>
      <c r="AO27" s="39"/>
      <c r="AP27" s="39"/>
      <c r="AQ27" s="39"/>
      <c r="AR27" s="39"/>
      <c r="AS27" s="39"/>
      <c r="AT27" s="39"/>
      <c r="AU27" s="41" t="s">
        <v>714</v>
      </c>
      <c r="AV27" s="41" t="s">
        <v>39</v>
      </c>
      <c r="AW27" s="41">
        <v>25</v>
      </c>
      <c r="AX27" s="39"/>
      <c r="AY27" s="39"/>
      <c r="AZ27" s="39"/>
      <c r="BA27" s="39"/>
      <c r="BB27" s="39"/>
    </row>
    <row r="28" spans="1:54">
      <c r="A28" s="63"/>
      <c r="B28" s="51"/>
      <c r="C28" s="51"/>
      <c r="D28" s="51"/>
      <c r="E28" s="51"/>
      <c r="F28" s="51"/>
      <c r="G28" s="51"/>
      <c r="H28" s="51"/>
      <c r="I28" s="51"/>
      <c r="J28" s="51"/>
      <c r="K28" s="51"/>
      <c r="L28" s="51"/>
      <c r="M28" s="55"/>
      <c r="N28" s="55"/>
      <c r="O28" s="55"/>
      <c r="P28" s="51"/>
      <c r="Q28" s="51"/>
      <c r="R28" s="51"/>
      <c r="S28" s="55"/>
      <c r="T28" s="51"/>
      <c r="U28" s="51"/>
      <c r="V28" s="51"/>
      <c r="W28" s="51"/>
      <c r="X28" s="51"/>
      <c r="Y28" s="51"/>
      <c r="Z28" s="51"/>
      <c r="AA28" s="51"/>
      <c r="AB28" s="51"/>
      <c r="AC28" s="51"/>
      <c r="AD28" s="51"/>
      <c r="AE28" s="51"/>
      <c r="AF28" s="51"/>
      <c r="AG28" s="51"/>
      <c r="AH28" s="51"/>
      <c r="AI28" s="51"/>
      <c r="AJ28" s="51"/>
      <c r="AK28" s="51"/>
      <c r="AL28" s="51"/>
      <c r="AM28" s="51"/>
      <c r="AN28" s="39"/>
      <c r="AO28" s="39"/>
      <c r="AP28" s="39"/>
      <c r="AQ28" s="39"/>
      <c r="AR28" s="39"/>
      <c r="AS28" s="39"/>
      <c r="AT28" s="39"/>
      <c r="AU28" s="39"/>
      <c r="AV28" s="39"/>
      <c r="AW28" s="39"/>
      <c r="AX28" s="39"/>
      <c r="AY28" s="39"/>
      <c r="AZ28" s="39"/>
      <c r="BA28" s="39"/>
      <c r="BB28" s="39"/>
    </row>
    <row r="29" spans="1:54">
      <c r="A29" s="63"/>
      <c r="B29" s="51"/>
      <c r="C29" s="51"/>
      <c r="D29" s="51"/>
      <c r="E29" s="51"/>
      <c r="F29" s="51"/>
      <c r="G29" s="51"/>
      <c r="H29" s="51"/>
      <c r="I29" s="51"/>
      <c r="J29" s="51"/>
      <c r="K29" s="51"/>
      <c r="L29" s="51"/>
      <c r="M29" s="51"/>
      <c r="N29" s="51"/>
      <c r="O29" s="51"/>
      <c r="P29" s="51"/>
      <c r="Q29" s="51"/>
      <c r="R29" s="51"/>
      <c r="S29" s="55"/>
      <c r="T29" s="51"/>
      <c r="U29" s="51"/>
      <c r="V29" s="51"/>
      <c r="W29" s="51"/>
      <c r="X29" s="51"/>
      <c r="Y29" s="51"/>
      <c r="Z29" s="51"/>
      <c r="AA29" s="51"/>
      <c r="AB29" s="51"/>
      <c r="AC29" s="51"/>
      <c r="AD29" s="51"/>
      <c r="AE29" s="51"/>
      <c r="AF29" s="51"/>
      <c r="AG29" s="51"/>
      <c r="AH29" s="51"/>
      <c r="AI29" s="51"/>
      <c r="AJ29" s="51"/>
      <c r="AK29" s="51"/>
      <c r="AL29" s="51"/>
      <c r="AM29" s="51"/>
      <c r="AN29" s="39"/>
      <c r="AO29" s="39"/>
      <c r="AP29" s="39"/>
      <c r="AQ29" s="39"/>
      <c r="AR29" s="39"/>
      <c r="AS29" s="39"/>
      <c r="AT29" s="39"/>
      <c r="AU29" s="39"/>
      <c r="AV29" s="39"/>
      <c r="AW29" s="39"/>
      <c r="AX29" s="39"/>
      <c r="AY29" s="39"/>
      <c r="AZ29" s="39"/>
      <c r="BA29" s="39"/>
      <c r="BB29" s="39"/>
    </row>
    <row r="30" spans="1:54">
      <c r="A30" s="63"/>
      <c r="B30" s="51"/>
      <c r="C30" s="51"/>
      <c r="D30" s="51"/>
      <c r="E30" s="51"/>
      <c r="F30" s="51"/>
      <c r="G30" s="51"/>
      <c r="H30" s="51"/>
      <c r="I30" s="51"/>
      <c r="J30" s="51"/>
      <c r="K30" s="51"/>
      <c r="L30" s="51"/>
      <c r="M30" s="51"/>
      <c r="N30" s="51"/>
      <c r="O30" s="51"/>
      <c r="P30" s="51"/>
      <c r="Q30" s="51"/>
      <c r="R30" s="51"/>
      <c r="S30" s="55"/>
      <c r="T30" s="51"/>
      <c r="U30" s="51"/>
      <c r="V30" s="51"/>
      <c r="W30" s="51"/>
      <c r="X30" s="51"/>
      <c r="Y30" s="51"/>
      <c r="Z30" s="51"/>
      <c r="AA30" s="51"/>
      <c r="AB30" s="51"/>
      <c r="AC30" s="51"/>
      <c r="AD30" s="51"/>
      <c r="AE30" s="51"/>
      <c r="AF30" s="51"/>
      <c r="AG30" s="51"/>
      <c r="AH30" s="51"/>
      <c r="AI30" s="51"/>
      <c r="AJ30" s="51"/>
      <c r="AK30" s="51"/>
      <c r="AL30" s="51"/>
      <c r="AM30" s="51"/>
      <c r="AN30" s="39"/>
      <c r="AO30" s="39"/>
      <c r="AP30" s="39"/>
      <c r="AQ30" s="39"/>
      <c r="AR30" s="39"/>
      <c r="AS30" s="39"/>
      <c r="AT30" s="39"/>
      <c r="AU30" s="39"/>
      <c r="AV30" s="39"/>
      <c r="AW30" s="39"/>
      <c r="AX30" s="39"/>
      <c r="AY30" s="39"/>
      <c r="AZ30" s="39"/>
      <c r="BA30" s="39"/>
      <c r="BB30" s="39"/>
    </row>
    <row r="31" spans="1:54">
      <c r="A31" s="51"/>
      <c r="B31" s="51"/>
      <c r="C31" s="51"/>
      <c r="D31" s="51"/>
      <c r="E31" s="51"/>
      <c r="F31" s="51"/>
      <c r="G31" s="51"/>
      <c r="H31" s="51"/>
      <c r="I31" s="51"/>
      <c r="J31" s="51"/>
      <c r="K31" s="51"/>
      <c r="L31" s="51"/>
      <c r="M31" s="51"/>
      <c r="N31" s="51"/>
      <c r="O31" s="51"/>
      <c r="P31" s="51"/>
      <c r="Q31" s="51"/>
      <c r="R31" s="51"/>
      <c r="S31" s="55"/>
      <c r="T31" s="51"/>
      <c r="U31" s="51"/>
      <c r="V31" s="51"/>
      <c r="W31" s="51"/>
      <c r="X31" s="51"/>
      <c r="Y31" s="51"/>
      <c r="Z31" s="51"/>
      <c r="AA31" s="51"/>
      <c r="AB31" s="51"/>
      <c r="AC31" s="51"/>
      <c r="AD31" s="51"/>
      <c r="AE31" s="51"/>
      <c r="AF31" s="51"/>
      <c r="AG31" s="51"/>
      <c r="AH31" s="51"/>
      <c r="AI31" s="51"/>
      <c r="AJ31" s="51"/>
      <c r="AK31" s="51"/>
      <c r="AL31" s="51"/>
      <c r="AM31" s="51"/>
      <c r="AN31" s="39"/>
      <c r="AO31" s="39"/>
      <c r="AP31" s="39"/>
      <c r="AQ31" s="39"/>
      <c r="AR31" s="39"/>
      <c r="AS31" s="39"/>
      <c r="AT31" s="39"/>
      <c r="AU31" s="39"/>
      <c r="AV31" s="39"/>
      <c r="AW31" s="39"/>
      <c r="AX31" s="39"/>
      <c r="AY31" s="39"/>
      <c r="AZ31" s="39"/>
      <c r="BA31" s="39"/>
      <c r="BB31" s="39"/>
    </row>
    <row r="32" spans="1:54">
      <c r="A32" s="51"/>
      <c r="B32" s="51"/>
      <c r="C32" s="51"/>
      <c r="D32" s="51"/>
      <c r="E32" s="51"/>
      <c r="F32" s="51"/>
      <c r="G32" s="51"/>
      <c r="H32" s="51"/>
      <c r="I32" s="51"/>
      <c r="J32" s="51"/>
      <c r="K32" s="51"/>
      <c r="L32" s="51"/>
      <c r="M32" s="51"/>
      <c r="N32" s="51"/>
      <c r="O32" s="51"/>
      <c r="P32" s="51"/>
      <c r="Q32" s="51"/>
      <c r="R32" s="51"/>
      <c r="S32" s="55"/>
      <c r="T32" s="51"/>
      <c r="U32" s="51"/>
      <c r="V32" s="51"/>
      <c r="W32" s="51"/>
      <c r="X32" s="51"/>
      <c r="Y32" s="51"/>
      <c r="Z32" s="51"/>
      <c r="AA32" s="51"/>
      <c r="AB32" s="51"/>
      <c r="AC32" s="51"/>
      <c r="AD32" s="51"/>
      <c r="AE32" s="51"/>
      <c r="AF32" s="51"/>
      <c r="AG32" s="51"/>
      <c r="AH32" s="51"/>
      <c r="AI32" s="51"/>
      <c r="AJ32" s="51"/>
      <c r="AK32" s="51"/>
      <c r="AL32" s="51"/>
      <c r="AM32" s="51"/>
      <c r="AN32" s="39"/>
      <c r="AO32" s="39"/>
      <c r="AP32" s="39"/>
      <c r="AQ32" s="39"/>
      <c r="AR32" s="39"/>
      <c r="AS32" s="39"/>
      <c r="AT32" s="39"/>
      <c r="AU32" s="39"/>
      <c r="AV32" s="39"/>
      <c r="AW32" s="39"/>
      <c r="AX32" s="39"/>
      <c r="AY32" s="39"/>
      <c r="AZ32" s="39"/>
      <c r="BA32" s="39"/>
      <c r="BB32" s="39"/>
    </row>
    <row r="33" spans="1:54">
      <c r="A33" s="51"/>
      <c r="B33" s="51"/>
      <c r="C33" s="51"/>
      <c r="D33" s="51"/>
      <c r="E33" s="57"/>
      <c r="F33" s="51"/>
      <c r="G33" s="51"/>
      <c r="H33" s="51"/>
      <c r="I33" s="51"/>
      <c r="J33" s="51"/>
      <c r="K33" s="51"/>
      <c r="L33" s="51"/>
      <c r="M33" s="51"/>
      <c r="N33" s="51"/>
      <c r="O33" s="51"/>
      <c r="P33" s="51"/>
      <c r="Q33" s="51"/>
      <c r="R33" s="51"/>
      <c r="S33" s="55"/>
      <c r="T33" s="51"/>
      <c r="U33" s="51"/>
      <c r="V33" s="51"/>
      <c r="W33" s="51"/>
      <c r="X33" s="51"/>
      <c r="Y33" s="51"/>
      <c r="Z33" s="51"/>
      <c r="AA33" s="51"/>
      <c r="AB33" s="51"/>
      <c r="AC33" s="51"/>
      <c r="AD33" s="51"/>
      <c r="AE33" s="51"/>
      <c r="AF33" s="51"/>
      <c r="AG33" s="51"/>
      <c r="AH33" s="51"/>
      <c r="AI33" s="51"/>
      <c r="AJ33" s="51"/>
      <c r="AK33" s="51"/>
      <c r="AL33" s="51"/>
      <c r="AM33" s="51"/>
      <c r="AN33" s="39"/>
      <c r="AO33" s="39"/>
      <c r="AP33" s="39"/>
      <c r="AQ33" s="39"/>
      <c r="AR33" s="39"/>
      <c r="AS33" s="39"/>
      <c r="AT33" s="39"/>
      <c r="AU33" s="39"/>
      <c r="AV33" s="39"/>
      <c r="AW33" s="39"/>
      <c r="AX33" s="39"/>
      <c r="AY33" s="39"/>
      <c r="AZ33" s="39"/>
      <c r="BA33" s="39"/>
      <c r="BB33" s="39"/>
    </row>
    <row r="34" spans="1:54">
      <c r="A34" s="51"/>
      <c r="B34" s="51"/>
      <c r="C34" s="51"/>
      <c r="D34" s="51"/>
      <c r="E34" s="51"/>
      <c r="F34" s="51"/>
      <c r="G34" s="51"/>
      <c r="H34" s="51"/>
      <c r="I34" s="51"/>
      <c r="J34" s="51"/>
      <c r="K34" s="51"/>
      <c r="L34" s="51"/>
      <c r="M34" s="51"/>
      <c r="N34" s="51"/>
      <c r="O34" s="51"/>
      <c r="P34" s="51"/>
      <c r="Q34" s="51"/>
      <c r="R34" s="51"/>
      <c r="S34" s="55"/>
      <c r="T34" s="51"/>
      <c r="U34" s="51"/>
      <c r="V34" s="51"/>
      <c r="W34" s="51"/>
      <c r="X34" s="51"/>
      <c r="Y34" s="51"/>
      <c r="Z34" s="51"/>
      <c r="AA34" s="51"/>
      <c r="AB34" s="51"/>
      <c r="AC34" s="51"/>
      <c r="AD34" s="51"/>
      <c r="AE34" s="51"/>
      <c r="AF34" s="51"/>
      <c r="AG34" s="51"/>
      <c r="AH34" s="51"/>
      <c r="AI34" s="51"/>
      <c r="AJ34" s="51"/>
      <c r="AK34" s="51"/>
      <c r="AL34" s="51"/>
      <c r="AM34" s="51"/>
      <c r="AN34" s="39"/>
      <c r="AO34" s="39"/>
      <c r="AP34" s="39"/>
      <c r="AQ34" s="39"/>
      <c r="AR34" s="39"/>
      <c r="AS34" s="39"/>
      <c r="AT34" s="39"/>
      <c r="AU34" s="39"/>
      <c r="AV34" s="39"/>
      <c r="AW34" s="39"/>
      <c r="AX34" s="39"/>
      <c r="AY34" s="39"/>
      <c r="AZ34" s="39"/>
      <c r="BA34" s="39"/>
      <c r="BB34" s="39"/>
    </row>
    <row r="35" spans="1:54">
      <c r="A35" s="51"/>
      <c r="B35" s="51"/>
      <c r="C35" s="51"/>
      <c r="D35" s="51"/>
      <c r="E35" s="51"/>
      <c r="F35" s="51"/>
      <c r="G35" s="51"/>
      <c r="H35" s="51"/>
      <c r="I35" s="51"/>
      <c r="J35" s="51"/>
      <c r="K35" s="51"/>
      <c r="L35" s="51"/>
      <c r="M35" s="51"/>
      <c r="N35" s="51"/>
      <c r="O35" s="51"/>
      <c r="P35" s="51"/>
      <c r="Q35" s="51"/>
      <c r="R35" s="51"/>
      <c r="S35" s="55"/>
      <c r="T35" s="51"/>
      <c r="U35" s="51"/>
      <c r="V35" s="51"/>
      <c r="W35" s="51"/>
      <c r="X35" s="51"/>
      <c r="Y35" s="51"/>
      <c r="Z35" s="51"/>
      <c r="AA35" s="51"/>
      <c r="AB35" s="51"/>
      <c r="AC35" s="51"/>
      <c r="AD35" s="51"/>
      <c r="AE35" s="51"/>
      <c r="AF35" s="51"/>
      <c r="AG35" s="51"/>
      <c r="AH35" s="51"/>
      <c r="AI35" s="51"/>
      <c r="AJ35" s="51"/>
      <c r="AK35" s="51"/>
      <c r="AL35" s="51"/>
      <c r="AM35" s="51"/>
      <c r="AN35" s="39"/>
      <c r="AO35" s="39"/>
      <c r="AP35" s="39"/>
      <c r="AQ35" s="39"/>
      <c r="AR35" s="39"/>
      <c r="AS35" s="39"/>
      <c r="AT35" s="39"/>
      <c r="AU35" s="39"/>
      <c r="AV35" s="39"/>
      <c r="AW35" s="39"/>
      <c r="AX35" s="39"/>
      <c r="AY35" s="39"/>
      <c r="AZ35" s="39"/>
      <c r="BA35" s="39"/>
      <c r="BB35" s="39"/>
    </row>
    <row r="36" spans="1:54">
      <c r="A36" s="51"/>
      <c r="B36" s="51"/>
      <c r="C36" s="51"/>
      <c r="D36" s="51"/>
      <c r="E36" s="51"/>
      <c r="F36" s="51"/>
      <c r="G36" s="51"/>
      <c r="H36" s="51"/>
      <c r="I36" s="51"/>
      <c r="J36" s="51"/>
      <c r="K36" s="51"/>
      <c r="L36" s="51"/>
      <c r="M36" s="51"/>
      <c r="N36" s="51"/>
      <c r="O36" s="51"/>
      <c r="P36" s="51"/>
      <c r="Q36" s="51"/>
      <c r="R36" s="51"/>
      <c r="S36" s="55"/>
      <c r="T36" s="51"/>
      <c r="U36" s="51"/>
      <c r="V36" s="51"/>
      <c r="W36" s="51"/>
      <c r="X36" s="51"/>
      <c r="Y36" s="51"/>
      <c r="Z36" s="51"/>
      <c r="AA36" s="51"/>
      <c r="AB36" s="51"/>
      <c r="AC36" s="51"/>
      <c r="AD36" s="51"/>
      <c r="AE36" s="51"/>
      <c r="AF36" s="51"/>
      <c r="AG36" s="51"/>
      <c r="AH36" s="51"/>
      <c r="AI36" s="51"/>
      <c r="AJ36" s="51"/>
      <c r="AK36" s="51"/>
      <c r="AL36" s="51"/>
      <c r="AM36" s="51"/>
      <c r="AN36" s="39"/>
      <c r="AO36" s="39"/>
      <c r="AP36" s="39"/>
      <c r="AQ36" s="39"/>
      <c r="AR36" s="39"/>
      <c r="AS36" s="39"/>
      <c r="AT36" s="39"/>
      <c r="AU36" s="39"/>
      <c r="AV36" s="39"/>
      <c r="AW36" s="39"/>
      <c r="AX36" s="39"/>
      <c r="AY36" s="39"/>
      <c r="AZ36" s="39"/>
      <c r="BA36" s="39"/>
      <c r="BB36" s="39"/>
    </row>
    <row r="37" spans="1:54">
      <c r="A37" s="51"/>
      <c r="B37" s="51"/>
      <c r="C37" s="51"/>
      <c r="D37" s="51"/>
      <c r="E37" s="51"/>
      <c r="F37" s="51"/>
      <c r="G37" s="51"/>
      <c r="H37" s="51"/>
      <c r="I37" s="51"/>
      <c r="J37" s="51"/>
      <c r="K37" s="51"/>
      <c r="L37" s="51"/>
      <c r="M37" s="51"/>
      <c r="N37" s="51"/>
      <c r="O37" s="51"/>
      <c r="P37" s="51"/>
      <c r="Q37" s="51"/>
      <c r="R37" s="51"/>
      <c r="S37" s="55"/>
      <c r="T37" s="51"/>
      <c r="U37" s="51"/>
      <c r="V37" s="51"/>
      <c r="W37" s="51"/>
      <c r="X37" s="51"/>
      <c r="Y37" s="51"/>
      <c r="Z37" s="51"/>
      <c r="AA37" s="51"/>
      <c r="AB37" s="51"/>
      <c r="AC37" s="51"/>
      <c r="AD37" s="51"/>
      <c r="AE37" s="51"/>
      <c r="AF37" s="51"/>
      <c r="AG37" s="51"/>
      <c r="AH37" s="51"/>
      <c r="AI37" s="51"/>
      <c r="AJ37" s="51"/>
      <c r="AK37" s="51"/>
      <c r="AL37" s="51"/>
      <c r="AM37" s="51"/>
      <c r="AN37" s="39"/>
      <c r="AO37" s="39"/>
      <c r="AP37" s="39"/>
      <c r="AQ37" s="39"/>
      <c r="AR37" s="39"/>
      <c r="AS37" s="39"/>
      <c r="AT37" s="39"/>
      <c r="AU37" s="39"/>
      <c r="AV37" s="39"/>
      <c r="AW37" s="39"/>
      <c r="AX37" s="39"/>
      <c r="AY37" s="39"/>
      <c r="AZ37" s="39"/>
      <c r="BA37" s="39"/>
      <c r="BB37" s="39"/>
    </row>
    <row r="38" spans="1:54">
      <c r="A38" s="51"/>
      <c r="B38" s="51"/>
      <c r="C38" s="51"/>
      <c r="D38" s="51"/>
      <c r="E38" s="51"/>
      <c r="F38" s="51"/>
      <c r="G38" s="51"/>
      <c r="H38" s="51"/>
      <c r="I38" s="51"/>
      <c r="J38" s="51"/>
      <c r="K38" s="51"/>
      <c r="L38" s="51"/>
      <c r="M38" s="51"/>
      <c r="N38" s="51"/>
      <c r="O38" s="51"/>
      <c r="P38" s="51"/>
      <c r="Q38" s="51"/>
      <c r="R38" s="51"/>
      <c r="S38" s="55"/>
      <c r="T38" s="51"/>
      <c r="U38" s="51"/>
      <c r="V38" s="51"/>
      <c r="W38" s="51"/>
      <c r="X38" s="51"/>
      <c r="Y38" s="51"/>
      <c r="Z38" s="51"/>
      <c r="AA38" s="51"/>
      <c r="AB38" s="51"/>
      <c r="AC38" s="51"/>
      <c r="AD38" s="51"/>
      <c r="AE38" s="51"/>
      <c r="AF38" s="51"/>
      <c r="AG38" s="51"/>
      <c r="AH38" s="51"/>
      <c r="AI38" s="51"/>
      <c r="AJ38" s="51"/>
      <c r="AK38" s="51"/>
      <c r="AL38" s="51"/>
      <c r="AM38" s="51"/>
      <c r="AN38" s="39"/>
      <c r="AO38" s="39"/>
      <c r="AP38" s="39"/>
      <c r="AQ38" s="39"/>
      <c r="AR38" s="39"/>
      <c r="AS38" s="39"/>
      <c r="AT38" s="39"/>
      <c r="AU38" s="39"/>
      <c r="AV38" s="39"/>
      <c r="AW38" s="39"/>
      <c r="AX38" s="39"/>
      <c r="AY38" s="39"/>
      <c r="AZ38" s="39"/>
      <c r="BA38" s="39"/>
      <c r="BB38" s="39"/>
    </row>
    <row r="39" spans="1:54">
      <c r="A39" s="51"/>
      <c r="B39" s="51"/>
      <c r="C39" s="51"/>
      <c r="D39" s="51"/>
      <c r="E39" s="51"/>
      <c r="F39" s="51"/>
      <c r="G39" s="51"/>
      <c r="H39" s="51"/>
      <c r="I39" s="51"/>
      <c r="J39" s="51"/>
      <c r="K39" s="51"/>
      <c r="L39" s="51"/>
      <c r="M39" s="51"/>
      <c r="N39" s="51"/>
      <c r="O39" s="51"/>
      <c r="P39" s="51"/>
      <c r="Q39" s="51"/>
      <c r="R39" s="51"/>
      <c r="S39" s="55"/>
      <c r="T39" s="51"/>
      <c r="U39" s="51"/>
      <c r="V39" s="51"/>
      <c r="W39" s="51"/>
      <c r="X39" s="51"/>
      <c r="Y39" s="51"/>
      <c r="Z39" s="51"/>
      <c r="AA39" s="51"/>
      <c r="AB39" s="51"/>
      <c r="AC39" s="51"/>
      <c r="AD39" s="51"/>
      <c r="AE39" s="51"/>
      <c r="AF39" s="51"/>
      <c r="AG39" s="51"/>
      <c r="AH39" s="51"/>
      <c r="AI39" s="51"/>
      <c r="AJ39" s="51"/>
      <c r="AK39" s="51"/>
      <c r="AL39" s="51"/>
      <c r="AM39" s="51"/>
      <c r="AN39" s="39"/>
      <c r="AO39" s="39"/>
      <c r="AP39" s="39"/>
      <c r="AQ39" s="39"/>
      <c r="AR39" s="39"/>
      <c r="AS39" s="39"/>
      <c r="AT39" s="39"/>
      <c r="AU39" s="39"/>
      <c r="AV39" s="39"/>
      <c r="AW39" s="39"/>
      <c r="AX39" s="39"/>
      <c r="AY39" s="39"/>
      <c r="AZ39" s="39"/>
      <c r="BA39" s="39"/>
      <c r="BB39" s="39"/>
    </row>
    <row r="40" spans="1:54">
      <c r="A40" s="51"/>
      <c r="B40" s="51"/>
      <c r="C40" s="51"/>
      <c r="D40" s="51"/>
      <c r="E40" s="51"/>
      <c r="F40" s="51"/>
      <c r="G40" s="51"/>
      <c r="H40" s="51"/>
      <c r="I40" s="51"/>
      <c r="J40" s="51"/>
      <c r="K40" s="51"/>
      <c r="L40" s="51"/>
      <c r="M40" s="51"/>
      <c r="N40" s="51"/>
      <c r="O40" s="51"/>
      <c r="P40" s="51"/>
      <c r="Q40" s="51"/>
      <c r="R40" s="51"/>
      <c r="S40" s="55"/>
      <c r="T40" s="51"/>
      <c r="U40" s="51"/>
      <c r="V40" s="51"/>
      <c r="W40" s="51"/>
      <c r="X40" s="51"/>
      <c r="Y40" s="51"/>
      <c r="Z40" s="51"/>
      <c r="AA40" s="51"/>
      <c r="AB40" s="51"/>
      <c r="AC40" s="51"/>
      <c r="AD40" s="51"/>
      <c r="AE40" s="51"/>
      <c r="AF40" s="51"/>
      <c r="AG40" s="51"/>
      <c r="AH40" s="51"/>
      <c r="AI40" s="51"/>
      <c r="AJ40" s="51"/>
      <c r="AK40" s="51"/>
      <c r="AL40" s="51"/>
      <c r="AM40" s="51"/>
      <c r="AN40" s="39"/>
      <c r="AO40" s="39"/>
      <c r="AP40" s="39"/>
      <c r="AQ40" s="39"/>
      <c r="AR40" s="39"/>
      <c r="AS40" s="39"/>
      <c r="AT40" s="39"/>
      <c r="AU40" s="39"/>
      <c r="AV40" s="39"/>
      <c r="AW40" s="39"/>
      <c r="AX40" s="39"/>
      <c r="AY40" s="39"/>
      <c r="AZ40" s="39"/>
      <c r="BA40" s="39"/>
      <c r="BB40" s="39"/>
    </row>
    <row r="41" spans="1:54">
      <c r="A41" s="51"/>
      <c r="B41" s="51"/>
      <c r="C41" s="51"/>
      <c r="D41" s="51"/>
      <c r="E41" s="51"/>
      <c r="F41" s="51"/>
      <c r="G41" s="51"/>
      <c r="H41" s="51"/>
      <c r="I41" s="51"/>
      <c r="J41" s="51"/>
      <c r="K41" s="51"/>
      <c r="L41" s="51"/>
      <c r="M41" s="51"/>
      <c r="N41" s="51"/>
      <c r="O41" s="51"/>
      <c r="P41" s="51"/>
      <c r="Q41" s="51"/>
      <c r="R41" s="51"/>
      <c r="S41" s="55"/>
      <c r="T41" s="51"/>
      <c r="U41" s="51"/>
      <c r="V41" s="51"/>
      <c r="W41" s="51"/>
      <c r="X41" s="51"/>
      <c r="Y41" s="51"/>
      <c r="Z41" s="51"/>
      <c r="AA41" s="51"/>
      <c r="AB41" s="51"/>
      <c r="AC41" s="51"/>
      <c r="AD41" s="51"/>
      <c r="AE41" s="51"/>
      <c r="AF41" s="51"/>
      <c r="AG41" s="51"/>
      <c r="AH41" s="51"/>
      <c r="AI41" s="51"/>
      <c r="AJ41" s="51"/>
      <c r="AK41" s="51"/>
      <c r="AL41" s="51"/>
      <c r="AM41" s="51"/>
      <c r="AN41" s="39"/>
      <c r="AO41" s="39"/>
      <c r="AP41" s="39"/>
      <c r="AQ41" s="39"/>
      <c r="AR41" s="39"/>
      <c r="AS41" s="39"/>
      <c r="AT41" s="39"/>
      <c r="AU41" s="39"/>
      <c r="AV41" s="39"/>
      <c r="AW41" s="39"/>
      <c r="AX41" s="39"/>
      <c r="AY41" s="39"/>
      <c r="AZ41" s="39"/>
      <c r="BA41" s="39"/>
      <c r="BB41" s="39"/>
    </row>
    <row r="42" spans="1:54">
      <c r="A42" s="51"/>
      <c r="B42" s="51"/>
      <c r="C42" s="51"/>
      <c r="D42" s="51"/>
      <c r="E42" s="51"/>
      <c r="F42" s="51"/>
      <c r="G42" s="51"/>
      <c r="H42" s="51"/>
      <c r="I42" s="51"/>
      <c r="J42" s="51"/>
      <c r="K42" s="51"/>
      <c r="L42" s="51"/>
      <c r="M42" s="51"/>
      <c r="N42" s="51"/>
      <c r="O42" s="51"/>
      <c r="P42" s="51"/>
      <c r="Q42" s="51"/>
      <c r="R42" s="51"/>
      <c r="S42" s="55"/>
      <c r="T42" s="51"/>
      <c r="U42" s="51"/>
      <c r="V42" s="51"/>
      <c r="W42" s="51"/>
      <c r="X42" s="51"/>
      <c r="Y42" s="51"/>
      <c r="Z42" s="51"/>
      <c r="AA42" s="51"/>
      <c r="AB42" s="51"/>
      <c r="AC42" s="51"/>
      <c r="AD42" s="51"/>
      <c r="AE42" s="51"/>
      <c r="AF42" s="51"/>
      <c r="AG42" s="51"/>
      <c r="AH42" s="51"/>
      <c r="AI42" s="51"/>
      <c r="AJ42" s="51"/>
      <c r="AK42" s="51"/>
      <c r="AL42" s="51"/>
      <c r="AM42" s="51"/>
      <c r="AN42" s="39"/>
      <c r="AO42" s="39"/>
      <c r="AP42" s="39"/>
      <c r="AQ42" s="39"/>
      <c r="AR42" s="39"/>
      <c r="AS42" s="39"/>
      <c r="AT42" s="39"/>
      <c r="AU42" s="39"/>
      <c r="AV42" s="39"/>
      <c r="AW42" s="39"/>
      <c r="AX42" s="39"/>
      <c r="AY42" s="39"/>
      <c r="AZ42" s="39"/>
      <c r="BA42" s="39"/>
      <c r="BB42" s="39"/>
    </row>
    <row r="43" spans="1:54">
      <c r="A43" s="51"/>
      <c r="B43" s="51"/>
      <c r="C43" s="51"/>
      <c r="D43" s="51"/>
      <c r="E43" s="51"/>
      <c r="F43" s="51"/>
      <c r="G43" s="51"/>
      <c r="H43" s="51"/>
      <c r="I43" s="51"/>
      <c r="J43" s="51"/>
      <c r="K43" s="51"/>
      <c r="L43" s="51"/>
      <c r="M43" s="51"/>
      <c r="N43" s="51"/>
      <c r="O43" s="51"/>
      <c r="P43" s="51"/>
      <c r="Q43" s="51"/>
      <c r="R43" s="51"/>
      <c r="S43" s="55"/>
      <c r="T43" s="51"/>
      <c r="U43" s="51"/>
      <c r="V43" s="51"/>
      <c r="W43" s="51"/>
      <c r="X43" s="51"/>
      <c r="Y43" s="51"/>
      <c r="Z43" s="51"/>
      <c r="AA43" s="51"/>
      <c r="AB43" s="51"/>
      <c r="AC43" s="51"/>
      <c r="AD43" s="51"/>
      <c r="AE43" s="51"/>
      <c r="AF43" s="51"/>
      <c r="AG43" s="51"/>
      <c r="AH43" s="51"/>
      <c r="AI43" s="51"/>
      <c r="AJ43" s="51"/>
      <c r="AK43" s="51"/>
      <c r="AL43" s="51"/>
      <c r="AM43" s="51"/>
      <c r="AN43" s="39"/>
      <c r="AO43" s="39"/>
      <c r="AP43" s="39"/>
      <c r="AQ43" s="39"/>
      <c r="AR43" s="39"/>
      <c r="AS43" s="39"/>
      <c r="AT43" s="39"/>
      <c r="AU43" s="39"/>
      <c r="AV43" s="39"/>
      <c r="AW43" s="39"/>
      <c r="AX43" s="39"/>
      <c r="AY43" s="39"/>
      <c r="AZ43" s="39"/>
      <c r="BA43" s="39"/>
      <c r="BB43" s="39"/>
    </row>
    <row r="44" spans="1:54">
      <c r="A44" s="51"/>
      <c r="B44" s="51"/>
      <c r="C44" s="51"/>
      <c r="D44" s="51"/>
      <c r="E44" s="51"/>
      <c r="F44" s="51"/>
      <c r="G44" s="51"/>
      <c r="H44" s="51"/>
      <c r="I44" s="51"/>
      <c r="J44" s="51"/>
      <c r="K44" s="51"/>
      <c r="L44" s="51"/>
      <c r="M44" s="51"/>
      <c r="N44" s="51"/>
      <c r="O44" s="51"/>
      <c r="P44" s="51"/>
      <c r="Q44" s="51"/>
      <c r="R44" s="51"/>
      <c r="S44" s="55"/>
      <c r="T44" s="51"/>
      <c r="U44" s="51"/>
      <c r="V44" s="51"/>
      <c r="W44" s="51"/>
      <c r="X44" s="51"/>
      <c r="Y44" s="51"/>
      <c r="Z44" s="51"/>
      <c r="AA44" s="51"/>
      <c r="AB44" s="51"/>
      <c r="AC44" s="51"/>
      <c r="AD44" s="51"/>
      <c r="AE44" s="51"/>
      <c r="AF44" s="51"/>
      <c r="AG44" s="51"/>
      <c r="AH44" s="51"/>
      <c r="AI44" s="51"/>
      <c r="AJ44" s="51"/>
      <c r="AK44" s="51"/>
      <c r="AL44" s="51"/>
      <c r="AM44" s="51"/>
      <c r="AN44" s="39"/>
      <c r="AO44" s="39"/>
      <c r="AP44" s="39"/>
      <c r="AQ44" s="39"/>
      <c r="AR44" s="39"/>
      <c r="AS44" s="39"/>
      <c r="AT44" s="39"/>
      <c r="AU44" s="39"/>
      <c r="AV44" s="39"/>
      <c r="AW44" s="39"/>
      <c r="AX44" s="39"/>
      <c r="AY44" s="39"/>
      <c r="AZ44" s="39"/>
      <c r="BA44" s="39"/>
      <c r="BB44" s="39"/>
    </row>
    <row r="45" spans="1:54">
      <c r="A45" s="51"/>
      <c r="B45" s="51"/>
      <c r="C45" s="51"/>
      <c r="D45" s="51"/>
      <c r="E45" s="51"/>
      <c r="F45" s="51"/>
      <c r="G45" s="51"/>
      <c r="H45" s="51"/>
      <c r="I45" s="51"/>
      <c r="J45" s="51"/>
      <c r="K45" s="51"/>
      <c r="L45" s="51"/>
      <c r="M45" s="51"/>
      <c r="N45" s="51"/>
      <c r="O45" s="51"/>
      <c r="P45" s="51"/>
      <c r="Q45" s="51"/>
      <c r="R45" s="51"/>
      <c r="S45" s="55"/>
      <c r="T45" s="51"/>
      <c r="U45" s="51"/>
      <c r="V45" s="51"/>
      <c r="W45" s="51"/>
      <c r="X45" s="51"/>
      <c r="Y45" s="51"/>
      <c r="Z45" s="51"/>
      <c r="AA45" s="51"/>
      <c r="AB45" s="51"/>
      <c r="AC45" s="51"/>
      <c r="AD45" s="51"/>
      <c r="AE45" s="51"/>
      <c r="AF45" s="51"/>
      <c r="AG45" s="51"/>
      <c r="AH45" s="51"/>
      <c r="AI45" s="51"/>
      <c r="AJ45" s="51"/>
      <c r="AK45" s="51"/>
      <c r="AL45" s="51"/>
      <c r="AM45" s="51"/>
      <c r="AN45" s="39"/>
      <c r="AO45" s="39"/>
      <c r="AP45" s="39"/>
      <c r="AQ45" s="39"/>
      <c r="AR45" s="39"/>
      <c r="AS45" s="39"/>
      <c r="AT45" s="39"/>
      <c r="AU45" s="39"/>
      <c r="AV45" s="39"/>
      <c r="AW45" s="39"/>
      <c r="AX45" s="39"/>
      <c r="AY45" s="39"/>
      <c r="AZ45" s="39"/>
      <c r="BA45" s="39"/>
      <c r="BB45" s="39"/>
    </row>
    <row r="46" spans="1:54">
      <c r="A46" s="51"/>
      <c r="B46" s="51"/>
      <c r="C46" s="51"/>
      <c r="D46" s="51"/>
      <c r="E46" s="51"/>
      <c r="F46" s="51"/>
      <c r="G46" s="51"/>
      <c r="H46" s="51"/>
      <c r="I46" s="51"/>
      <c r="J46" s="51"/>
      <c r="K46" s="51"/>
      <c r="L46" s="51"/>
      <c r="M46" s="51"/>
      <c r="N46" s="51"/>
      <c r="O46" s="51"/>
      <c r="P46" s="51"/>
      <c r="Q46" s="51"/>
      <c r="R46" s="51"/>
      <c r="S46" s="55"/>
      <c r="T46" s="51"/>
      <c r="U46" s="51"/>
      <c r="V46" s="51"/>
      <c r="W46" s="51"/>
      <c r="X46" s="51"/>
      <c r="Y46" s="51"/>
      <c r="Z46" s="51"/>
      <c r="AA46" s="51"/>
      <c r="AB46" s="51"/>
      <c r="AC46" s="51"/>
      <c r="AD46" s="51"/>
      <c r="AE46" s="51"/>
      <c r="AF46" s="51"/>
      <c r="AG46" s="51"/>
      <c r="AH46" s="51"/>
      <c r="AI46" s="51"/>
      <c r="AJ46" s="51"/>
      <c r="AK46" s="51"/>
      <c r="AL46" s="51"/>
      <c r="AM46" s="51"/>
      <c r="AN46" s="39"/>
      <c r="AO46" s="39"/>
      <c r="AP46" s="39"/>
      <c r="AQ46" s="39"/>
      <c r="AR46" s="39"/>
      <c r="AS46" s="39"/>
      <c r="AT46" s="39"/>
      <c r="AU46" s="39"/>
      <c r="AV46" s="39"/>
      <c r="AW46" s="39"/>
      <c r="AX46" s="39"/>
      <c r="AY46" s="39"/>
      <c r="AZ46" s="39"/>
      <c r="BA46" s="39"/>
      <c r="BB46" s="39"/>
    </row>
    <row r="47" spans="1:54">
      <c r="A47" s="51"/>
      <c r="B47" s="51"/>
      <c r="C47" s="51"/>
      <c r="D47" s="51"/>
      <c r="E47" s="51"/>
      <c r="F47" s="51"/>
      <c r="G47" s="51"/>
      <c r="H47" s="51"/>
      <c r="I47" s="51"/>
      <c r="J47" s="51"/>
      <c r="K47" s="51"/>
      <c r="L47" s="51"/>
      <c r="M47" s="51"/>
      <c r="N47" s="51"/>
      <c r="O47" s="51"/>
      <c r="P47" s="51"/>
      <c r="Q47" s="51"/>
      <c r="R47" s="51"/>
      <c r="S47" s="55"/>
      <c r="T47" s="51"/>
      <c r="U47" s="51"/>
      <c r="V47" s="51"/>
      <c r="W47" s="51"/>
      <c r="X47" s="51"/>
      <c r="Y47" s="51"/>
      <c r="Z47" s="51"/>
      <c r="AA47" s="51"/>
      <c r="AB47" s="51"/>
      <c r="AC47" s="51"/>
      <c r="AD47" s="51"/>
      <c r="AE47" s="51"/>
      <c r="AF47" s="51"/>
      <c r="AG47" s="51"/>
      <c r="AH47" s="51"/>
      <c r="AI47" s="51"/>
      <c r="AJ47" s="51"/>
      <c r="AK47" s="51"/>
      <c r="AL47" s="51"/>
      <c r="AM47" s="51"/>
      <c r="AN47" s="39"/>
      <c r="AO47" s="39"/>
      <c r="AP47" s="39"/>
      <c r="AQ47" s="39"/>
      <c r="AR47" s="39"/>
      <c r="AS47" s="39"/>
      <c r="AT47" s="39"/>
      <c r="AU47" s="39"/>
      <c r="AV47" s="39"/>
      <c r="AW47" s="39"/>
      <c r="AX47" s="39"/>
      <c r="AY47" s="39"/>
      <c r="AZ47" s="39"/>
      <c r="BA47" s="39"/>
      <c r="BB47" s="39"/>
    </row>
    <row r="48" spans="1:54">
      <c r="A48" s="51"/>
      <c r="B48" s="51"/>
      <c r="C48" s="51"/>
      <c r="D48" s="51"/>
      <c r="E48" s="51"/>
      <c r="F48" s="51"/>
      <c r="G48" s="51"/>
      <c r="H48" s="51"/>
      <c r="I48" s="51"/>
      <c r="J48" s="51"/>
      <c r="K48" s="51"/>
      <c r="L48" s="51"/>
      <c r="M48" s="51"/>
      <c r="N48" s="51"/>
      <c r="O48" s="51"/>
      <c r="P48" s="51"/>
      <c r="Q48" s="51"/>
      <c r="R48" s="51"/>
      <c r="S48" s="55"/>
      <c r="T48" s="51"/>
      <c r="U48" s="51"/>
      <c r="V48" s="51"/>
      <c r="W48" s="51"/>
      <c r="X48" s="51"/>
      <c r="Y48" s="51"/>
      <c r="Z48" s="51"/>
      <c r="AA48" s="51"/>
      <c r="AB48" s="51"/>
      <c r="AC48" s="51"/>
      <c r="AD48" s="51"/>
      <c r="AE48" s="51"/>
      <c r="AF48" s="51"/>
      <c r="AG48" s="51"/>
      <c r="AH48" s="51"/>
      <c r="AI48" s="51"/>
      <c r="AJ48" s="51"/>
      <c r="AK48" s="51"/>
      <c r="AL48" s="51"/>
      <c r="AM48" s="51"/>
      <c r="AN48" s="39"/>
      <c r="AO48" s="39"/>
      <c r="AP48" s="39"/>
      <c r="AQ48" s="39"/>
      <c r="AR48" s="39"/>
      <c r="AS48" s="39"/>
      <c r="AT48" s="39"/>
      <c r="AU48" s="39"/>
      <c r="AV48" s="39"/>
      <c r="AW48" s="39"/>
      <c r="AX48" s="39"/>
      <c r="AY48" s="39"/>
      <c r="AZ48" s="39"/>
      <c r="BA48" s="39"/>
      <c r="BB48" s="39"/>
    </row>
    <row r="49" spans="1:54">
      <c r="A49" s="51"/>
      <c r="B49" s="51"/>
      <c r="C49" s="51"/>
      <c r="D49" s="51"/>
      <c r="E49" s="51"/>
      <c r="F49" s="51"/>
      <c r="G49" s="51"/>
      <c r="H49" s="51"/>
      <c r="I49" s="51"/>
      <c r="J49" s="51"/>
      <c r="K49" s="51"/>
      <c r="L49" s="51"/>
      <c r="M49" s="51"/>
      <c r="N49" s="51"/>
      <c r="O49" s="51"/>
      <c r="P49" s="51"/>
      <c r="Q49" s="51"/>
      <c r="R49" s="51"/>
      <c r="S49" s="55"/>
      <c r="T49" s="51"/>
      <c r="U49" s="51"/>
      <c r="V49" s="51"/>
      <c r="W49" s="51"/>
      <c r="X49" s="51"/>
      <c r="Y49" s="51"/>
      <c r="Z49" s="51"/>
      <c r="AA49" s="51"/>
      <c r="AB49" s="51"/>
      <c r="AC49" s="51"/>
      <c r="AD49" s="51"/>
      <c r="AE49" s="51"/>
      <c r="AF49" s="51"/>
      <c r="AG49" s="51"/>
      <c r="AH49" s="51"/>
      <c r="AI49" s="51"/>
      <c r="AJ49" s="51"/>
      <c r="AK49" s="51"/>
      <c r="AL49" s="51"/>
      <c r="AM49" s="51"/>
      <c r="AN49" s="39"/>
      <c r="AO49" s="39"/>
      <c r="AP49" s="39"/>
      <c r="AQ49" s="39"/>
      <c r="AR49" s="39"/>
      <c r="AS49" s="39"/>
      <c r="AT49" s="39"/>
      <c r="AU49" s="39"/>
      <c r="AV49" s="39"/>
      <c r="AW49" s="39"/>
      <c r="AX49" s="39"/>
      <c r="AY49" s="39"/>
      <c r="AZ49" s="39"/>
      <c r="BA49" s="39"/>
      <c r="BB49" s="39"/>
    </row>
    <row r="50" spans="1:54" ht="75" customHeight="1" thickBot="1">
      <c r="A50" s="39"/>
      <c r="B50" s="39"/>
      <c r="C50" s="39"/>
      <c r="D50" s="39"/>
      <c r="E50" s="39"/>
      <c r="F50" s="39"/>
      <c r="G50" s="39"/>
      <c r="H50" s="39"/>
      <c r="I50" s="39"/>
      <c r="J50" s="41"/>
      <c r="K50" s="92" t="s">
        <v>553</v>
      </c>
      <c r="L50" s="92"/>
      <c r="M50" s="92"/>
      <c r="N50" s="92"/>
      <c r="O50" s="92"/>
      <c r="P50" s="92"/>
      <c r="Q50" s="92"/>
      <c r="R50" s="92"/>
      <c r="S50" s="92"/>
      <c r="T50" s="40"/>
      <c r="U50" s="40"/>
      <c r="V50" s="40"/>
      <c r="W50" s="40"/>
      <c r="X50" s="40"/>
      <c r="Y50" s="40"/>
      <c r="Z50" s="40"/>
      <c r="AA50" s="39"/>
      <c r="AB50" s="39"/>
      <c r="AC50" s="39"/>
      <c r="AD50" s="69"/>
      <c r="AE50" s="76" t="s">
        <v>511</v>
      </c>
      <c r="AF50" s="76" t="s">
        <v>510</v>
      </c>
      <c r="AG50" s="76" t="s">
        <v>520</v>
      </c>
      <c r="AH50" s="76" t="s">
        <v>521</v>
      </c>
      <c r="AI50" s="76" t="s">
        <v>559</v>
      </c>
      <c r="AJ50" s="76" t="s">
        <v>560</v>
      </c>
      <c r="AK50" s="76" t="s">
        <v>527</v>
      </c>
      <c r="AL50" s="76" t="s">
        <v>607</v>
      </c>
      <c r="AM50" s="76" t="s">
        <v>528</v>
      </c>
      <c r="AN50" s="76" t="s">
        <v>608</v>
      </c>
      <c r="AO50" s="76" t="s">
        <v>529</v>
      </c>
      <c r="AP50" s="76" t="s">
        <v>609</v>
      </c>
      <c r="AQ50" s="76" t="s">
        <v>531</v>
      </c>
      <c r="AR50" s="76" t="s">
        <v>558</v>
      </c>
      <c r="AS50" s="76" t="s">
        <v>606</v>
      </c>
      <c r="AT50" s="76" t="s">
        <v>632</v>
      </c>
      <c r="AU50" s="76" t="s">
        <v>640</v>
      </c>
      <c r="AV50" s="39"/>
      <c r="AW50" s="39"/>
      <c r="AX50" s="39"/>
      <c r="AY50" s="39"/>
      <c r="AZ50" s="39"/>
      <c r="BA50" s="39"/>
      <c r="BB50" s="39"/>
    </row>
    <row r="51" spans="1:54" ht="56.25" customHeight="1" thickBot="1">
      <c r="A51" s="39"/>
      <c r="B51" s="39"/>
      <c r="C51" s="39"/>
      <c r="D51" s="39"/>
      <c r="E51" s="39"/>
      <c r="F51" s="39"/>
      <c r="G51" s="39"/>
      <c r="H51" s="39"/>
      <c r="I51" s="41"/>
      <c r="J51" s="41"/>
      <c r="K51" s="89" t="s">
        <v>43</v>
      </c>
      <c r="L51" s="90"/>
      <c r="M51" s="90"/>
      <c r="N51" s="90"/>
      <c r="O51" s="89" t="s">
        <v>25</v>
      </c>
      <c r="P51" s="90"/>
      <c r="Q51" s="90"/>
      <c r="R51" s="90"/>
      <c r="S51" s="91"/>
      <c r="T51" s="43"/>
      <c r="U51" s="39"/>
      <c r="V51" s="43"/>
      <c r="W51" s="39"/>
      <c r="X51" s="39"/>
      <c r="Y51" s="39"/>
      <c r="Z51" s="41"/>
      <c r="AA51" s="39"/>
      <c r="AB51" s="39"/>
      <c r="AC51" s="39"/>
      <c r="AD51" s="69" t="str">
        <f>K51</f>
        <v>Chelsea</v>
      </c>
      <c r="AE51" s="69">
        <f>COUNTIFS($M$54:$M$62,$K$51, $S$54:$S$62, "Home Win")</f>
        <v>3</v>
      </c>
      <c r="AF51" s="69">
        <f>COUNTIFS($N$54:$N$62,$K$51, $S$54:$S$62, "Away Win")</f>
        <v>2</v>
      </c>
      <c r="AG51" s="69">
        <f>COUNTIFS($M$54:$M$62,$K$51, $S$54:$S$62, "Draw")</f>
        <v>0</v>
      </c>
      <c r="AH51" s="69">
        <f>COUNTIFS($N$54:$N$62,$K$51, $S$54:$S$62, "Draw")</f>
        <v>0</v>
      </c>
      <c r="AI51" s="69">
        <f>COUNTIFS($M$54:$M$62,$K$51, $S$54:$S$62, "Away Win")</f>
        <v>0</v>
      </c>
      <c r="AJ51" s="69">
        <f>COUNTIFS($N$54:$N$62,$K$51, $S$54:$S$62, "Home Win")</f>
        <v>2</v>
      </c>
      <c r="AK51" s="69">
        <f>SUM(AE51:AF51)</f>
        <v>5</v>
      </c>
      <c r="AL51" s="70">
        <f>AK51/AS51</f>
        <v>0.7142857142857143</v>
      </c>
      <c r="AM51" s="69">
        <f>SUM(AG51:AH51)</f>
        <v>0</v>
      </c>
      <c r="AN51" s="70">
        <f>AM51/AS51</f>
        <v>0</v>
      </c>
      <c r="AO51" s="69">
        <f>SUM(AI51:AJ51)</f>
        <v>2</v>
      </c>
      <c r="AP51" s="70">
        <f>AO51/AS51</f>
        <v>0.2857142857142857</v>
      </c>
      <c r="AQ51" s="69">
        <f>SUM(P54:P57)+SUM(Q58:Q62)</f>
        <v>9</v>
      </c>
      <c r="AR51" s="69">
        <f>SUM(Q54:Q57)+SUM(P58:P62)</f>
        <v>2</v>
      </c>
      <c r="AS51" s="69">
        <f>SUM(AK51+AM51+AO51)</f>
        <v>7</v>
      </c>
      <c r="AT51" s="69">
        <f>MAX(R54:R62)</f>
        <v>3</v>
      </c>
      <c r="AU51" s="77">
        <f>AL51+AN51</f>
        <v>0.7142857142857143</v>
      </c>
      <c r="AV51" s="39"/>
      <c r="AW51" s="39"/>
      <c r="AX51" s="39"/>
      <c r="AY51" s="39"/>
      <c r="AZ51" s="39"/>
      <c r="BA51" s="39"/>
      <c r="BB51" s="39"/>
    </row>
    <row r="52" spans="1:54" ht="67.5" customHeight="1" thickBot="1">
      <c r="A52" s="39"/>
      <c r="B52" s="39"/>
      <c r="C52" s="39"/>
      <c r="D52" s="39"/>
      <c r="E52" s="39"/>
      <c r="F52" s="39"/>
      <c r="G52" s="65"/>
      <c r="H52" s="39"/>
      <c r="I52" s="41"/>
      <c r="J52" s="41"/>
      <c r="K52" s="41"/>
      <c r="L52" s="41"/>
      <c r="M52" s="41"/>
      <c r="N52" s="41"/>
      <c r="O52" s="41"/>
      <c r="P52" s="41"/>
      <c r="Q52" s="39"/>
      <c r="R52" s="42"/>
      <c r="S52" s="46"/>
      <c r="T52" s="43"/>
      <c r="U52" s="39"/>
      <c r="V52" s="39"/>
      <c r="W52" s="39"/>
      <c r="X52" s="39"/>
      <c r="Y52" s="39"/>
      <c r="Z52" s="39"/>
      <c r="AA52" s="39"/>
      <c r="AB52" s="39"/>
      <c r="AC52" s="39"/>
      <c r="AD52" s="69" t="str">
        <f>O51</f>
        <v>Newcastle</v>
      </c>
      <c r="AE52" s="69">
        <f>COUNTIFS($M$54:$M$62,$O$51, $S$54:$S$62, "Home Win")</f>
        <v>2</v>
      </c>
      <c r="AF52" s="69">
        <f>COUNTIFS($N$54:$N$62,$O$51, $S$54:$S$62, "Away Win")</f>
        <v>0</v>
      </c>
      <c r="AG52" s="69">
        <f>COUNTIFS($M$54:$M$62,$O$51, $S$54:$S$62, "Draw")</f>
        <v>0</v>
      </c>
      <c r="AH52" s="69">
        <f>COUNTIFS($N$54:$N$62,$O$51, $S$54:$S$62, "Draw")</f>
        <v>0</v>
      </c>
      <c r="AI52" s="69">
        <f>COUNTIFS($M$54:$M$62,$O$51, $S$54:$S$62, "Away Win")</f>
        <v>2</v>
      </c>
      <c r="AJ52" s="69">
        <f>COUNTIFS($N$54:$N$62,$O$51, $S$54:$S$62, "Home Win")</f>
        <v>3</v>
      </c>
      <c r="AK52" s="69">
        <f>SUM(AE52:AF52)</f>
        <v>2</v>
      </c>
      <c r="AL52" s="70">
        <f>AK52/AS52</f>
        <v>0.2857142857142857</v>
      </c>
      <c r="AM52" s="69">
        <f>SUM(AG52:AH52)</f>
        <v>0</v>
      </c>
      <c r="AN52" s="70">
        <f>AM52/AS52</f>
        <v>0</v>
      </c>
      <c r="AO52" s="69">
        <f>SUM(AI52:AJ52)</f>
        <v>5</v>
      </c>
      <c r="AP52" s="70">
        <f>AO52/AS52</f>
        <v>0.7142857142857143</v>
      </c>
      <c r="AQ52" s="69">
        <f>AR51</f>
        <v>2</v>
      </c>
      <c r="AR52" s="69">
        <f>AQ51</f>
        <v>9</v>
      </c>
      <c r="AS52" s="69">
        <f>SUM(AK52+AM52+AO52)</f>
        <v>7</v>
      </c>
      <c r="AT52" s="69"/>
      <c r="AU52" s="77">
        <f>100%-(AU51)</f>
        <v>0.2857142857142857</v>
      </c>
      <c r="AV52" s="39"/>
      <c r="AW52" s="39"/>
      <c r="AX52" s="39"/>
      <c r="AY52" s="39"/>
      <c r="AZ52" s="39"/>
      <c r="BA52" s="39"/>
      <c r="BB52" s="39"/>
    </row>
    <row r="53" spans="1:54" ht="23.25">
      <c r="A53" s="39"/>
      <c r="B53" s="39"/>
      <c r="C53" s="39"/>
      <c r="D53" s="39"/>
      <c r="E53" s="39"/>
      <c r="F53" s="39"/>
      <c r="G53" s="65"/>
      <c r="H53" s="39"/>
      <c r="I53" s="41"/>
      <c r="J53" s="41"/>
      <c r="K53" s="73"/>
      <c r="L53" s="74"/>
      <c r="M53" s="74"/>
      <c r="N53" s="74"/>
      <c r="O53" s="74"/>
      <c r="P53" s="78"/>
      <c r="Q53" s="78"/>
      <c r="R53" s="83" t="s">
        <v>715</v>
      </c>
      <c r="S53" s="86"/>
      <c r="T53" s="43"/>
      <c r="U53" s="39"/>
      <c r="V53" s="39"/>
      <c r="W53" s="39"/>
      <c r="X53" s="39"/>
      <c r="Y53" s="39"/>
      <c r="Z53" s="39"/>
      <c r="AA53" s="39"/>
      <c r="AB53" s="39"/>
      <c r="AC53" s="39"/>
      <c r="AD53" s="69"/>
      <c r="AE53" s="69"/>
      <c r="AF53" s="69"/>
      <c r="AG53" s="69"/>
      <c r="AH53" s="69"/>
      <c r="AI53" s="69"/>
      <c r="AJ53" s="69"/>
      <c r="AK53" s="69"/>
      <c r="AL53" s="70"/>
      <c r="AM53" s="69"/>
      <c r="AN53" s="70"/>
      <c r="AO53" s="69"/>
      <c r="AP53" s="70"/>
      <c r="AQ53" s="69"/>
      <c r="AR53" s="69"/>
      <c r="AS53" s="69"/>
      <c r="AT53" s="69"/>
      <c r="AU53" s="77"/>
      <c r="AV53" s="39"/>
      <c r="AW53" s="39"/>
      <c r="AX53" s="39"/>
      <c r="AY53" s="39"/>
      <c r="AZ53" s="39"/>
      <c r="BA53" s="39"/>
      <c r="BB53" s="39"/>
    </row>
    <row r="54" spans="1:54" ht="16.5">
      <c r="A54" s="39"/>
      <c r="B54" s="39"/>
      <c r="C54" s="39"/>
      <c r="D54" s="39"/>
      <c r="E54" s="39"/>
      <c r="F54" s="39"/>
      <c r="G54" s="39"/>
      <c r="H54" s="39"/>
      <c r="I54" s="39"/>
      <c r="J54" s="39"/>
      <c r="K54" s="79" cm="1">
        <f t="array" ref="K54:S57">_xlfn._xlws.FILTER('working file'!$D$2:$L$1521, ('working file'!$F$2:'working file'!$F$1521=DashBoard!K51)*('working file'!$G$2:'working file'!$G$1521=DashBoard!O51),"not found")</f>
        <v>43757.625</v>
      </c>
      <c r="L54" s="80" t="str">
        <v>Stamford Bridge</v>
      </c>
      <c r="M54" s="81" t="str">
        <v>Chelsea</v>
      </c>
      <c r="N54" s="81" t="str">
        <v>Newcastle</v>
      </c>
      <c r="O54" s="81" t="str">
        <v>1 - 0</v>
      </c>
      <c r="P54" s="82">
        <v>1</v>
      </c>
      <c r="Q54" s="82">
        <v>0</v>
      </c>
      <c r="R54" s="81">
        <v>1</v>
      </c>
      <c r="S54" s="87" t="str">
        <v>Home Win</v>
      </c>
      <c r="T54" s="39"/>
      <c r="U54" s="39"/>
      <c r="V54" s="39"/>
      <c r="W54" s="39"/>
      <c r="X54" s="39"/>
      <c r="Y54" s="39"/>
      <c r="Z54" s="39"/>
      <c r="AA54" s="39"/>
      <c r="AB54" s="39"/>
      <c r="AC54" s="39"/>
      <c r="AD54" s="69"/>
      <c r="AE54" s="69"/>
      <c r="AF54" s="69"/>
      <c r="AG54" s="69"/>
      <c r="AH54" s="69"/>
      <c r="AI54" s="69"/>
      <c r="AJ54" s="69"/>
      <c r="AK54" s="69"/>
      <c r="AL54" s="69"/>
      <c r="AM54" s="69"/>
      <c r="AN54" s="69"/>
      <c r="AO54" s="69"/>
      <c r="AP54" s="69"/>
      <c r="AQ54" s="69"/>
      <c r="AR54" s="69"/>
      <c r="AS54" s="69"/>
      <c r="AT54" s="69"/>
      <c r="AU54" s="69"/>
      <c r="AV54" s="39"/>
      <c r="AW54" s="39"/>
      <c r="AX54" s="39"/>
      <c r="AY54" s="39"/>
      <c r="AZ54" s="39"/>
      <c r="BA54" s="39"/>
      <c r="BB54" s="39"/>
    </row>
    <row r="55" spans="1:54" ht="16.5">
      <c r="A55" s="39"/>
      <c r="B55" s="39"/>
      <c r="C55" s="39"/>
      <c r="D55" s="39"/>
      <c r="E55" s="39"/>
      <c r="F55" s="39"/>
      <c r="G55" s="39"/>
      <c r="H55" s="39"/>
      <c r="I55" s="39"/>
      <c r="J55" s="39"/>
      <c r="K55" s="79">
        <v>44242.833333333299</v>
      </c>
      <c r="L55" s="80" t="str">
        <v>Stamford Bridge</v>
      </c>
      <c r="M55" s="81" t="str">
        <v>Chelsea</v>
      </c>
      <c r="N55" s="81" t="str">
        <v>Newcastle</v>
      </c>
      <c r="O55" s="81" t="str">
        <v>2 - 0</v>
      </c>
      <c r="P55" s="82">
        <v>2</v>
      </c>
      <c r="Q55" s="82">
        <v>0</v>
      </c>
      <c r="R55" s="81">
        <v>2</v>
      </c>
      <c r="S55" s="87" t="str">
        <v>Home Win</v>
      </c>
      <c r="T55" s="39"/>
      <c r="U55" s="39"/>
      <c r="V55" s="39"/>
      <c r="W55" s="45"/>
      <c r="X55" s="39"/>
      <c r="Y55" s="39"/>
      <c r="Z55" s="39"/>
      <c r="AA55" s="39"/>
      <c r="AB55" s="39"/>
      <c r="AC55" s="39"/>
      <c r="AD55" s="69"/>
      <c r="AE55" s="69"/>
      <c r="AF55" s="69"/>
      <c r="AG55" s="69"/>
      <c r="AH55" s="69"/>
      <c r="AI55" s="69"/>
      <c r="AJ55" s="69"/>
      <c r="AK55" s="69"/>
      <c r="AL55" s="69" t="str">
        <f>AD51</f>
        <v>Chelsea</v>
      </c>
      <c r="AM55" s="69"/>
      <c r="AN55" s="69" t="str">
        <f>AD51</f>
        <v>Chelsea</v>
      </c>
      <c r="AO55" s="69"/>
      <c r="AP55" s="69" t="str">
        <f>AD51</f>
        <v>Chelsea</v>
      </c>
      <c r="AQ55" s="69"/>
      <c r="AR55" s="69"/>
      <c r="AS55" s="69"/>
      <c r="AT55" s="69"/>
      <c r="AU55" s="69"/>
      <c r="AV55" s="39"/>
      <c r="AW55" s="39"/>
      <c r="AX55" s="39"/>
      <c r="AY55" s="39"/>
      <c r="AZ55" s="39"/>
      <c r="BA55" s="39"/>
      <c r="BB55" s="39"/>
    </row>
    <row r="56" spans="1:54" ht="16.5">
      <c r="A56" s="39"/>
      <c r="B56" s="39"/>
      <c r="C56" s="39"/>
      <c r="D56" s="39"/>
      <c r="E56" s="39"/>
      <c r="F56" s="39"/>
      <c r="G56" s="39"/>
      <c r="H56" s="39"/>
      <c r="I56" s="39"/>
      <c r="J56" s="39"/>
      <c r="K56" s="79">
        <v>44633.583333333336</v>
      </c>
      <c r="L56" s="80" t="str">
        <v>Stamford Bridge</v>
      </c>
      <c r="M56" s="81" t="str">
        <v>Chelsea</v>
      </c>
      <c r="N56" s="81" t="str">
        <v>Newcastle</v>
      </c>
      <c r="O56" s="81" t="str">
        <v>1 - 0</v>
      </c>
      <c r="P56" s="82">
        <v>1</v>
      </c>
      <c r="Q56" s="82">
        <v>0</v>
      </c>
      <c r="R56" s="81">
        <v>1</v>
      </c>
      <c r="S56" s="87" t="str">
        <v>Home Win</v>
      </c>
      <c r="T56" s="39"/>
      <c r="U56" s="39"/>
      <c r="V56" s="39"/>
      <c r="W56" s="45"/>
      <c r="X56" s="39"/>
      <c r="Y56" s="39"/>
      <c r="Z56" s="39"/>
      <c r="AA56" s="39"/>
      <c r="AB56" s="39"/>
      <c r="AC56" s="39"/>
      <c r="AD56" s="69"/>
      <c r="AE56" s="69"/>
      <c r="AF56" s="69"/>
      <c r="AG56" s="69"/>
      <c r="AH56" s="69"/>
      <c r="AI56" s="69"/>
      <c r="AJ56" s="69"/>
      <c r="AK56" s="69" t="s">
        <v>700</v>
      </c>
      <c r="AL56" s="77">
        <f>AL51</f>
        <v>0.7142857142857143</v>
      </c>
      <c r="AM56" s="69" t="s">
        <v>640</v>
      </c>
      <c r="AN56" s="77">
        <f>AU51</f>
        <v>0.7142857142857143</v>
      </c>
      <c r="AO56" s="69" t="s">
        <v>712</v>
      </c>
      <c r="AP56" s="69">
        <f>AQ51</f>
        <v>9</v>
      </c>
      <c r="AQ56" s="69"/>
      <c r="AR56" s="69"/>
      <c r="AS56" s="69"/>
      <c r="AT56" s="69"/>
      <c r="AU56" s="69"/>
      <c r="AV56" s="39"/>
      <c r="AW56" s="39"/>
      <c r="AX56" s="39"/>
      <c r="AY56" s="39"/>
      <c r="AZ56" s="39"/>
      <c r="BA56" s="39"/>
      <c r="BB56" s="39"/>
    </row>
    <row r="57" spans="1:54" ht="16.5">
      <c r="A57" s="39"/>
      <c r="B57" s="39"/>
      <c r="C57" s="39"/>
      <c r="D57" s="39"/>
      <c r="E57" s="39"/>
      <c r="F57" s="39"/>
      <c r="G57" s="39"/>
      <c r="H57" s="39"/>
      <c r="I57" s="39"/>
      <c r="J57" s="45"/>
      <c r="K57" s="79">
        <v>45074.625</v>
      </c>
      <c r="L57" s="80" t="str">
        <v>Stamford Bridge</v>
      </c>
      <c r="M57" s="81" t="str">
        <v>Chelsea</v>
      </c>
      <c r="N57" s="81" t="str">
        <v>Newcastle</v>
      </c>
      <c r="O57" s="81">
        <v>0</v>
      </c>
      <c r="P57" s="82">
        <v>0</v>
      </c>
      <c r="Q57" s="82">
        <v>0</v>
      </c>
      <c r="R57" s="81">
        <v>0</v>
      </c>
      <c r="S57" s="87" t="str">
        <v>Not Played</v>
      </c>
      <c r="T57" s="39"/>
      <c r="U57" s="39"/>
      <c r="V57" s="39"/>
      <c r="W57" s="45"/>
      <c r="X57" s="39"/>
      <c r="Y57" s="39"/>
      <c r="Z57" s="39"/>
      <c r="AA57" s="39"/>
      <c r="AB57" s="39"/>
      <c r="AC57" s="39"/>
      <c r="AD57" s="69"/>
      <c r="AE57" s="69"/>
      <c r="AF57" s="69"/>
      <c r="AG57" s="69"/>
      <c r="AH57" s="69"/>
      <c r="AI57" s="69"/>
      <c r="AJ57" s="69"/>
      <c r="AK57" s="69" t="s">
        <v>512</v>
      </c>
      <c r="AL57" s="77">
        <f>AN51</f>
        <v>0</v>
      </c>
      <c r="AM57" s="69" t="s">
        <v>602</v>
      </c>
      <c r="AN57" s="77">
        <f>AU52</f>
        <v>0.2857142857142857</v>
      </c>
      <c r="AO57" s="69" t="s">
        <v>713</v>
      </c>
      <c r="AP57" s="69">
        <f>AQ52</f>
        <v>2</v>
      </c>
      <c r="AQ57" s="69"/>
      <c r="AR57" s="69"/>
      <c r="AS57" s="69"/>
      <c r="AT57" s="69"/>
      <c r="AU57" s="69"/>
      <c r="AV57" s="39"/>
      <c r="AW57" s="39"/>
      <c r="AX57" s="39"/>
      <c r="AY57" s="39"/>
      <c r="AZ57" s="39"/>
      <c r="BA57" s="39"/>
      <c r="BB57" s="39"/>
    </row>
    <row r="58" spans="1:54" ht="16.5">
      <c r="A58" s="39"/>
      <c r="B58" s="39"/>
      <c r="C58" s="39"/>
      <c r="D58" s="39"/>
      <c r="E58" s="39"/>
      <c r="F58" s="39"/>
      <c r="G58" s="39"/>
      <c r="H58" s="39"/>
      <c r="I58" s="39"/>
      <c r="J58" s="39"/>
      <c r="K58" s="79" cm="1">
        <f t="array" ref="K58:S61">_xlfn._xlws.FILTER('working file'!$D$2:$L$1521, ('working file'!$F$2:'working file'!$F$1521=DashBoard!O51)*('working file'!$G$2:'working file'!$G$1521=DashBoard!K51),"not found")</f>
        <v>43848.729166666664</v>
      </c>
      <c r="L58" s="80" t="str">
        <v>St. James' Park</v>
      </c>
      <c r="M58" s="81" t="str">
        <v>Newcastle</v>
      </c>
      <c r="N58" s="81" t="str">
        <v>Chelsea</v>
      </c>
      <c r="O58" s="81" t="str">
        <v>1 - 0</v>
      </c>
      <c r="P58" s="82">
        <v>1</v>
      </c>
      <c r="Q58" s="82">
        <v>0</v>
      </c>
      <c r="R58" s="81">
        <v>1</v>
      </c>
      <c r="S58" s="87" t="str">
        <v>Home Win</v>
      </c>
      <c r="T58" s="39"/>
      <c r="U58" s="39"/>
      <c r="V58" s="39"/>
      <c r="W58" s="39"/>
      <c r="X58" s="39"/>
      <c r="Y58" s="39"/>
      <c r="Z58" s="39"/>
      <c r="AA58" s="39"/>
      <c r="AB58" s="39"/>
      <c r="AC58" s="39"/>
      <c r="AD58" s="69"/>
      <c r="AE58" s="69"/>
      <c r="AF58" s="69"/>
      <c r="AG58" s="69"/>
      <c r="AH58" s="69"/>
      <c r="AI58" s="69"/>
      <c r="AJ58" s="69"/>
      <c r="AK58" s="69" t="s">
        <v>602</v>
      </c>
      <c r="AL58" s="77">
        <f>AP51</f>
        <v>0.2857142857142857</v>
      </c>
      <c r="AM58" s="69"/>
      <c r="AN58" s="69"/>
      <c r="AO58" s="69"/>
      <c r="AP58" s="69"/>
      <c r="AQ58" s="69"/>
      <c r="AR58" s="69"/>
      <c r="AS58" s="69"/>
      <c r="AT58" s="69"/>
      <c r="AU58" s="69"/>
      <c r="AV58" s="39"/>
      <c r="AW58" s="39"/>
      <c r="AX58" s="39"/>
      <c r="AY58" s="39"/>
      <c r="AZ58" s="39"/>
      <c r="BA58" s="39"/>
      <c r="BB58" s="39"/>
    </row>
    <row r="59" spans="1:54" ht="16.5">
      <c r="A59" s="39"/>
      <c r="B59" s="39"/>
      <c r="C59" s="39"/>
      <c r="D59" s="39"/>
      <c r="E59" s="39"/>
      <c r="F59" s="39"/>
      <c r="G59" s="39"/>
      <c r="H59" s="39"/>
      <c r="I59" s="39"/>
      <c r="J59" s="39"/>
      <c r="K59" s="79">
        <v>44156.520833333299</v>
      </c>
      <c r="L59" s="80" t="str">
        <v>St. James' Park</v>
      </c>
      <c r="M59" s="81" t="str">
        <v>Newcastle</v>
      </c>
      <c r="N59" s="81" t="str">
        <v>Chelsea</v>
      </c>
      <c r="O59" s="81" t="str">
        <v>0 - 2</v>
      </c>
      <c r="P59" s="82">
        <v>0</v>
      </c>
      <c r="Q59" s="82">
        <v>2</v>
      </c>
      <c r="R59" s="81">
        <v>2</v>
      </c>
      <c r="S59" s="87" t="str">
        <v>Away Win</v>
      </c>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row>
    <row r="60" spans="1:54" ht="16.5">
      <c r="A60" s="39"/>
      <c r="B60" s="39"/>
      <c r="C60" s="39"/>
      <c r="D60" s="39"/>
      <c r="E60" s="39"/>
      <c r="F60" s="39"/>
      <c r="G60" s="39"/>
      <c r="H60" s="39"/>
      <c r="I60" s="39"/>
      <c r="J60" s="39"/>
      <c r="K60" s="79">
        <v>44499.625</v>
      </c>
      <c r="L60" s="80" t="str">
        <v>St. James' Park</v>
      </c>
      <c r="M60" s="81" t="str">
        <v>Newcastle</v>
      </c>
      <c r="N60" s="81" t="str">
        <v>Chelsea</v>
      </c>
      <c r="O60" s="81" t="str">
        <v>0 - 3</v>
      </c>
      <c r="P60" s="82">
        <v>0</v>
      </c>
      <c r="Q60" s="82">
        <v>3</v>
      </c>
      <c r="R60" s="81">
        <v>3</v>
      </c>
      <c r="S60" s="87" t="str">
        <v>Away Win</v>
      </c>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row>
    <row r="61" spans="1:54" ht="16.5">
      <c r="A61" s="39"/>
      <c r="B61" s="39"/>
      <c r="C61" s="39"/>
      <c r="D61" s="39"/>
      <c r="E61" s="39"/>
      <c r="F61" s="39"/>
      <c r="G61" s="39"/>
      <c r="H61" s="39"/>
      <c r="I61" s="39"/>
      <c r="J61" s="39"/>
      <c r="K61" s="79">
        <v>44877.729166666664</v>
      </c>
      <c r="L61" s="80" t="str">
        <v>St. James' Park</v>
      </c>
      <c r="M61" s="81" t="str">
        <v>Newcastle</v>
      </c>
      <c r="N61" s="81" t="str">
        <v>Chelsea</v>
      </c>
      <c r="O61" s="81" t="str">
        <v>1 - 0</v>
      </c>
      <c r="P61" s="82">
        <v>1</v>
      </c>
      <c r="Q61" s="82">
        <v>0</v>
      </c>
      <c r="R61" s="81">
        <v>1</v>
      </c>
      <c r="S61" s="87" t="str">
        <v>Home Win</v>
      </c>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row>
    <row r="62" spans="1:54" ht="18" thickBot="1">
      <c r="A62" s="39"/>
      <c r="B62" s="39"/>
      <c r="C62" s="39"/>
      <c r="D62" s="39"/>
      <c r="E62" s="39"/>
      <c r="F62" s="39"/>
      <c r="G62" s="39"/>
      <c r="H62" s="39"/>
      <c r="I62" s="39"/>
      <c r="J62" s="39"/>
      <c r="K62" s="66"/>
      <c r="L62" s="67"/>
      <c r="M62" s="68"/>
      <c r="N62" s="68"/>
      <c r="O62" s="68"/>
      <c r="P62" s="68"/>
      <c r="Q62" s="68"/>
      <c r="R62" s="68"/>
      <c r="S62" s="88"/>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row>
    <row r="63" spans="1:54">
      <c r="A63" s="39"/>
      <c r="B63" s="39"/>
      <c r="C63" s="39"/>
      <c r="D63" s="39"/>
      <c r="E63" s="39"/>
      <c r="F63" s="39"/>
      <c r="G63" s="39"/>
      <c r="H63" s="39"/>
      <c r="I63" s="39"/>
      <c r="J63" s="39"/>
      <c r="K63" s="39"/>
      <c r="L63" s="39"/>
      <c r="M63" s="44"/>
      <c r="N63" s="44"/>
      <c r="O63" s="39"/>
      <c r="P63" s="39"/>
      <c r="Q63" s="39"/>
      <c r="R63" s="39"/>
      <c r="S63" s="46"/>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row>
    <row r="64" spans="1:54">
      <c r="A64" s="39"/>
      <c r="B64" s="39"/>
      <c r="C64" s="39"/>
      <c r="D64" s="39"/>
      <c r="E64" s="39"/>
      <c r="F64" s="39"/>
      <c r="G64" s="39"/>
      <c r="H64" s="39"/>
      <c r="I64" s="39"/>
      <c r="J64" s="39"/>
      <c r="K64" s="39"/>
      <c r="L64" s="39"/>
      <c r="M64" s="39"/>
      <c r="N64" s="39"/>
      <c r="O64" s="39"/>
      <c r="P64" s="39"/>
      <c r="Q64" s="39"/>
      <c r="R64" s="39"/>
      <c r="S64" s="46"/>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row>
    <row r="65" spans="1:54">
      <c r="A65" s="39"/>
      <c r="B65" s="39"/>
      <c r="C65" s="39"/>
      <c r="D65" s="39"/>
      <c r="E65" s="39"/>
      <c r="F65" s="39"/>
      <c r="G65" s="39"/>
      <c r="H65" s="39"/>
      <c r="I65" s="39"/>
      <c r="J65" s="39"/>
      <c r="K65" s="39"/>
      <c r="L65" s="39"/>
      <c r="M65" s="39"/>
      <c r="N65" s="39"/>
      <c r="O65" s="39"/>
      <c r="P65" s="39"/>
      <c r="Q65" s="39"/>
      <c r="R65" s="39"/>
      <c r="S65" s="46"/>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row>
    <row r="66" spans="1:54">
      <c r="A66" s="39"/>
      <c r="B66" s="39"/>
      <c r="C66" s="39"/>
      <c r="D66" s="39"/>
      <c r="E66" s="39"/>
      <c r="F66" s="39"/>
      <c r="G66" s="39"/>
      <c r="H66" s="39"/>
      <c r="I66" s="39"/>
      <c r="J66" s="39"/>
      <c r="K66" s="39"/>
      <c r="L66" s="39"/>
      <c r="M66" s="39"/>
      <c r="N66" s="39"/>
      <c r="O66" s="39"/>
      <c r="P66" s="39"/>
      <c r="Q66" s="39"/>
      <c r="R66" s="39"/>
      <c r="S66" s="46"/>
      <c r="T66" s="39"/>
      <c r="U66" s="40"/>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row>
    <row r="67" spans="1:54">
      <c r="A67" s="39"/>
      <c r="B67" s="39"/>
      <c r="C67" s="39"/>
      <c r="D67" s="39"/>
      <c r="E67" s="39"/>
      <c r="F67" s="39"/>
      <c r="G67" s="39"/>
      <c r="H67" s="39"/>
      <c r="I67" s="39"/>
      <c r="J67" s="39"/>
      <c r="K67" s="39"/>
      <c r="L67" s="39"/>
      <c r="M67" s="39"/>
      <c r="N67" s="39"/>
      <c r="O67" s="39"/>
      <c r="P67" s="39"/>
      <c r="Q67" s="39"/>
      <c r="R67" s="39"/>
      <c r="S67" s="46"/>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row>
    <row r="68" spans="1:54">
      <c r="A68" s="39"/>
      <c r="B68" s="39"/>
      <c r="C68" s="39"/>
      <c r="D68" s="39"/>
      <c r="E68" s="39"/>
      <c r="F68" s="39"/>
      <c r="G68" s="39"/>
      <c r="H68" s="39"/>
      <c r="I68" s="39"/>
      <c r="J68" s="39"/>
      <c r="K68" s="39"/>
      <c r="L68" s="39"/>
      <c r="M68" s="39"/>
      <c r="N68" s="39"/>
      <c r="O68" s="39"/>
      <c r="P68" s="39"/>
      <c r="Q68" s="39"/>
      <c r="R68" s="39"/>
      <c r="S68" s="46"/>
      <c r="T68" s="39"/>
      <c r="U68" s="39"/>
      <c r="V68" s="84"/>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row>
    <row r="69" spans="1:54">
      <c r="A69" s="39"/>
      <c r="B69" s="39"/>
      <c r="C69" s="39"/>
      <c r="D69" s="39"/>
      <c r="E69" s="39"/>
      <c r="F69" s="39"/>
      <c r="G69" s="39"/>
      <c r="H69" s="39"/>
      <c r="I69" s="39"/>
      <c r="J69" s="39"/>
      <c r="K69" s="39"/>
      <c r="L69" s="39"/>
      <c r="M69" s="39"/>
      <c r="N69" s="39"/>
      <c r="O69" s="39"/>
      <c r="P69" s="39"/>
      <c r="Q69" s="39"/>
      <c r="R69" s="39"/>
      <c r="S69" s="46"/>
      <c r="T69" s="39"/>
      <c r="U69" s="40"/>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row>
    <row r="70" spans="1:54">
      <c r="A70" s="39"/>
      <c r="B70" s="39"/>
      <c r="C70" s="39"/>
      <c r="D70" s="39"/>
      <c r="E70" s="39"/>
      <c r="F70" s="39"/>
      <c r="G70" s="39"/>
      <c r="H70" s="39"/>
      <c r="I70" s="39"/>
      <c r="J70" s="39"/>
      <c r="K70" s="39"/>
      <c r="L70" s="39"/>
      <c r="M70" s="39"/>
      <c r="N70" s="39"/>
      <c r="O70" s="39"/>
      <c r="P70" s="39"/>
      <c r="Q70" s="39"/>
      <c r="R70" s="39"/>
      <c r="S70" s="46"/>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row>
    <row r="71" spans="1:54">
      <c r="A71" s="39"/>
      <c r="B71" s="39"/>
      <c r="C71" s="39"/>
      <c r="D71" s="39"/>
      <c r="E71" s="39"/>
      <c r="F71" s="39"/>
      <c r="G71" s="39"/>
      <c r="H71" s="39"/>
      <c r="I71" s="39"/>
      <c r="J71" s="39"/>
      <c r="K71" s="39"/>
      <c r="L71" s="39"/>
      <c r="M71" s="39"/>
      <c r="N71" s="39"/>
      <c r="O71" s="39"/>
      <c r="P71" s="39"/>
      <c r="Q71" s="39"/>
      <c r="R71" s="39"/>
      <c r="S71" s="46"/>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row>
    <row r="72" spans="1:54">
      <c r="A72" s="39"/>
      <c r="B72" s="39"/>
      <c r="C72" s="39"/>
      <c r="D72" s="39"/>
      <c r="E72" s="39"/>
      <c r="F72" s="39"/>
      <c r="G72" s="39"/>
      <c r="H72" s="39"/>
      <c r="I72" s="39"/>
      <c r="J72" s="39"/>
      <c r="K72" s="39"/>
      <c r="L72" s="39"/>
      <c r="M72" s="39"/>
      <c r="N72" s="39"/>
      <c r="O72" s="39"/>
      <c r="P72" s="39"/>
      <c r="Q72" s="39"/>
      <c r="R72" s="39"/>
      <c r="S72" s="46"/>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row>
    <row r="73" spans="1:54">
      <c r="A73" s="39"/>
      <c r="B73" s="39"/>
      <c r="C73" s="39"/>
      <c r="D73" s="39"/>
      <c r="E73" s="39"/>
      <c r="F73" s="39"/>
      <c r="G73" s="39"/>
      <c r="H73" s="39"/>
      <c r="I73" s="39"/>
      <c r="J73" s="39"/>
      <c r="K73" s="39"/>
      <c r="L73" s="39"/>
      <c r="M73" s="39"/>
      <c r="N73" s="39"/>
      <c r="O73" s="39"/>
      <c r="P73" s="39"/>
      <c r="Q73" s="39"/>
      <c r="R73" s="39"/>
      <c r="S73" s="46"/>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row>
    <row r="74" spans="1:54">
      <c r="A74" s="39"/>
      <c r="B74" s="39"/>
      <c r="C74" s="39"/>
      <c r="D74" s="39"/>
      <c r="E74" s="39"/>
      <c r="F74" s="39"/>
      <c r="G74" s="39"/>
      <c r="H74" s="39"/>
      <c r="I74" s="39"/>
      <c r="J74" s="39"/>
      <c r="K74" s="39"/>
      <c r="L74" s="39"/>
      <c r="M74" s="39"/>
      <c r="N74" s="39"/>
      <c r="O74" s="39"/>
      <c r="P74" s="39"/>
      <c r="Q74" s="39"/>
      <c r="R74" s="39"/>
      <c r="S74" s="46"/>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row>
    <row r="75" spans="1:54">
      <c r="A75" s="39"/>
      <c r="B75" s="39"/>
      <c r="C75" s="39"/>
      <c r="D75" s="39"/>
      <c r="E75" s="39"/>
      <c r="F75" s="39"/>
      <c r="G75" s="39"/>
      <c r="H75" s="39"/>
      <c r="I75" s="39"/>
      <c r="J75" s="39"/>
      <c r="K75" s="39"/>
      <c r="L75" s="39"/>
      <c r="M75" s="39"/>
      <c r="N75" s="39"/>
      <c r="O75" s="39"/>
      <c r="P75" s="39"/>
      <c r="Q75" s="39"/>
      <c r="R75" s="39"/>
      <c r="S75" s="46"/>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row>
    <row r="76" spans="1:54">
      <c r="A76" s="39"/>
      <c r="B76" s="39"/>
      <c r="C76" s="39"/>
      <c r="D76" s="39"/>
      <c r="E76" s="39"/>
      <c r="F76" s="39"/>
      <c r="G76" s="39"/>
      <c r="H76" s="39"/>
      <c r="I76" s="39"/>
      <c r="J76" s="39"/>
      <c r="K76" s="39"/>
      <c r="L76" s="39"/>
      <c r="M76" s="39"/>
      <c r="N76" s="39"/>
      <c r="O76" s="39"/>
      <c r="P76" s="39"/>
      <c r="Q76" s="39"/>
      <c r="R76" s="39"/>
      <c r="S76" s="46"/>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row>
    <row r="77" spans="1:54">
      <c r="A77" s="39"/>
      <c r="B77" s="39"/>
      <c r="C77" s="39"/>
      <c r="D77" s="39"/>
      <c r="E77" s="39"/>
      <c r="F77" s="39"/>
      <c r="G77" s="39"/>
      <c r="H77" s="39"/>
      <c r="I77" s="39"/>
      <c r="J77" s="39"/>
      <c r="K77" s="39"/>
      <c r="L77" s="39"/>
      <c r="M77" s="39"/>
      <c r="N77" s="39"/>
      <c r="O77" s="39"/>
      <c r="P77" s="39"/>
      <c r="Q77" s="39"/>
      <c r="R77" s="39"/>
      <c r="S77" s="46"/>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row>
    <row r="78" spans="1:54">
      <c r="A78" s="39"/>
      <c r="B78" s="39"/>
      <c r="C78" s="39"/>
      <c r="D78" s="39"/>
      <c r="E78" s="39"/>
      <c r="F78" s="39"/>
      <c r="G78" s="39"/>
      <c r="H78" s="39"/>
      <c r="I78" s="39"/>
      <c r="J78" s="39"/>
      <c r="K78" s="39"/>
      <c r="L78" s="39"/>
      <c r="M78" s="39"/>
      <c r="N78" s="39"/>
      <c r="O78" s="39"/>
      <c r="P78" s="39"/>
      <c r="Q78" s="39"/>
      <c r="R78" s="39"/>
      <c r="S78" s="46"/>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row>
    <row r="79" spans="1:54">
      <c r="A79" s="39"/>
      <c r="B79" s="39"/>
      <c r="C79" s="39"/>
      <c r="D79" s="39"/>
      <c r="E79" s="39"/>
      <c r="F79" s="39"/>
      <c r="G79" s="39"/>
      <c r="H79" s="39"/>
      <c r="I79" s="39"/>
      <c r="J79" s="39"/>
      <c r="K79" s="39"/>
      <c r="L79" s="39"/>
      <c r="M79" s="39"/>
      <c r="N79" s="39"/>
      <c r="O79" s="39"/>
      <c r="P79" s="39"/>
      <c r="Q79" s="39"/>
      <c r="R79" s="39"/>
      <c r="S79" s="46"/>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row>
    <row r="80" spans="1:54" ht="264.75" customHeight="1">
      <c r="A80" s="39"/>
      <c r="B80" s="39"/>
      <c r="C80" s="39"/>
      <c r="D80" s="39"/>
      <c r="E80" s="39"/>
      <c r="F80" s="39"/>
      <c r="G80" s="39"/>
      <c r="H80" s="39"/>
      <c r="I80" s="39"/>
      <c r="J80" s="39"/>
      <c r="K80" s="39"/>
      <c r="L80" s="39"/>
      <c r="M80" s="39"/>
      <c r="N80" s="39"/>
      <c r="O80" s="39"/>
      <c r="P80" s="39"/>
      <c r="Q80" s="39"/>
      <c r="R80" s="39"/>
      <c r="S80" s="46"/>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row>
  </sheetData>
  <mergeCells count="3">
    <mergeCell ref="K51:N51"/>
    <mergeCell ref="O51:S51"/>
    <mergeCell ref="K50:S50"/>
  </mergeCells>
  <dataValidations count="1">
    <dataValidation type="list" allowBlank="1" showInputMessage="1" showErrorMessage="1" sqref="K51 O51" xr:uid="{512A907D-1488-408E-BFBD-D9F1097B1C1D}">
      <formula1>$AV$3:$AV$27</formula1>
    </dataValidation>
  </dataValidations>
  <pageMargins left="0.7" right="0.7" top="0.75" bottom="0.75" header="0.3" footer="0.3"/>
  <pageSetup orientation="portrait" horizontalDpi="4294967292" verticalDpi="0"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D7523-0EE5-4133-A18F-0D074B1924EE}">
  <dimension ref="E3:G69"/>
  <sheetViews>
    <sheetView topLeftCell="A25" workbookViewId="0">
      <selection activeCell="F35" sqref="F35"/>
    </sheetView>
  </sheetViews>
  <sheetFormatPr defaultRowHeight="15"/>
  <sheetData>
    <row r="3" spans="6:7">
      <c r="F3" s="17" t="s">
        <v>661</v>
      </c>
    </row>
    <row r="4" spans="6:7">
      <c r="F4" s="5" t="s">
        <v>662</v>
      </c>
      <c r="G4" s="22">
        <v>44927</v>
      </c>
    </row>
    <row r="5" spans="6:7">
      <c r="F5" s="5" t="s">
        <v>663</v>
      </c>
    </row>
    <row r="6" spans="6:7">
      <c r="F6" s="22" t="s">
        <v>664</v>
      </c>
    </row>
    <row r="7" spans="6:7">
      <c r="F7" s="5" t="s">
        <v>665</v>
      </c>
    </row>
    <row r="8" spans="6:7">
      <c r="F8" s="5"/>
    </row>
    <row r="9" spans="6:7">
      <c r="F9" s="5" t="s">
        <v>666</v>
      </c>
    </row>
    <row r="10" spans="6:7">
      <c r="F10" s="5" t="s">
        <v>667</v>
      </c>
    </row>
    <row r="11" spans="6:7">
      <c r="F11" s="5" t="s">
        <v>668</v>
      </c>
    </row>
    <row r="12" spans="6:7">
      <c r="F12" s="5" t="s">
        <v>669</v>
      </c>
    </row>
    <row r="13" spans="6:7">
      <c r="F13" s="5" t="s">
        <v>670</v>
      </c>
    </row>
    <row r="14" spans="6:7">
      <c r="F14" s="5" t="s">
        <v>671</v>
      </c>
    </row>
    <row r="15" spans="6:7">
      <c r="F15" s="5" t="s">
        <v>672</v>
      </c>
    </row>
    <row r="16" spans="6:7">
      <c r="F16" s="5"/>
    </row>
    <row r="17" spans="6:6">
      <c r="F17" s="5"/>
    </row>
    <row r="18" spans="6:6">
      <c r="F18" s="5"/>
    </row>
    <row r="19" spans="6:6">
      <c r="F19" s="5"/>
    </row>
    <row r="20" spans="6:6">
      <c r="F20" s="5"/>
    </row>
    <row r="21" spans="6:6">
      <c r="F21" s="5"/>
    </row>
    <row r="22" spans="6:6">
      <c r="F22" s="5"/>
    </row>
    <row r="23" spans="6:6">
      <c r="F23" s="5"/>
    </row>
    <row r="24" spans="6:6">
      <c r="F24" s="5"/>
    </row>
    <row r="25" spans="6:6">
      <c r="F25" s="5"/>
    </row>
    <row r="26" spans="6:6">
      <c r="F26" s="5"/>
    </row>
    <row r="27" spans="6:6">
      <c r="F27" s="5"/>
    </row>
    <row r="28" spans="6:6">
      <c r="F28" s="5"/>
    </row>
    <row r="29" spans="6:6">
      <c r="F29" s="22"/>
    </row>
    <row r="32" spans="6:6">
      <c r="F32" t="s">
        <v>655</v>
      </c>
    </row>
    <row r="34" spans="5:6">
      <c r="F34" t="s">
        <v>482</v>
      </c>
    </row>
    <row r="35" spans="5:6">
      <c r="F35" t="s">
        <v>654</v>
      </c>
    </row>
    <row r="36" spans="5:6">
      <c r="F36" t="s">
        <v>653</v>
      </c>
    </row>
    <row r="37" spans="5:6">
      <c r="F37" t="s">
        <v>652</v>
      </c>
    </row>
    <row r="38" spans="5:6">
      <c r="F38" t="s">
        <v>651</v>
      </c>
    </row>
    <row r="39" spans="5:6">
      <c r="F39" t="s">
        <v>650</v>
      </c>
    </row>
    <row r="40" spans="5:6">
      <c r="F40" t="s">
        <v>649</v>
      </c>
    </row>
    <row r="45" spans="5:6">
      <c r="F45" t="s">
        <v>554</v>
      </c>
    </row>
    <row r="46" spans="5:6">
      <c r="F46" t="s">
        <v>648</v>
      </c>
    </row>
    <row r="47" spans="5:6">
      <c r="F47" t="s">
        <v>647</v>
      </c>
    </row>
    <row r="48" spans="5:6">
      <c r="E48" t="s">
        <v>646</v>
      </c>
      <c r="F48" t="s">
        <v>645</v>
      </c>
    </row>
    <row r="51" spans="5:6">
      <c r="F51" t="s">
        <v>644</v>
      </c>
    </row>
    <row r="52" spans="5:6">
      <c r="E52" t="s">
        <v>643</v>
      </c>
      <c r="F52" t="s">
        <v>642</v>
      </c>
    </row>
    <row r="54" spans="5:6">
      <c r="F54" t="s">
        <v>641</v>
      </c>
    </row>
    <row r="59" spans="5:6">
      <c r="F59" s="30" t="s">
        <v>680</v>
      </c>
    </row>
    <row r="60" spans="5:6">
      <c r="F60" s="30" t="s">
        <v>681</v>
      </c>
    </row>
    <row r="61" spans="5:6">
      <c r="F61" s="30" t="s">
        <v>682</v>
      </c>
    </row>
    <row r="62" spans="5:6">
      <c r="F62" s="30" t="s">
        <v>683</v>
      </c>
    </row>
    <row r="63" spans="5:6">
      <c r="F63" s="30" t="s">
        <v>684</v>
      </c>
    </row>
    <row r="64" spans="5:6">
      <c r="F64" s="30" t="s">
        <v>685</v>
      </c>
    </row>
    <row r="65" spans="6:6">
      <c r="F65" s="30"/>
    </row>
    <row r="66" spans="6:6">
      <c r="F66" s="30" t="s">
        <v>686</v>
      </c>
    </row>
    <row r="67" spans="6:6">
      <c r="F67" s="30" t="s">
        <v>687</v>
      </c>
    </row>
    <row r="68" spans="6:6">
      <c r="F68" s="30" t="s">
        <v>688</v>
      </c>
    </row>
    <row r="69" spans="6:6" ht="16.5">
      <c r="F69" s="30" t="s">
        <v>689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AF3A0-51CA-40B1-954A-0A6C4B64B17C}">
  <dimension ref="A1"/>
  <sheetViews>
    <sheetView showGridLines="0" workbookViewId="0">
      <selection activeCell="J79" sqref="J79"/>
    </sheetView>
  </sheetViews>
  <sheetFormatPr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7CD46-9C8B-4ED9-A328-2F55E535EC80}">
  <dimension ref="A1:E97"/>
  <sheetViews>
    <sheetView workbookViewId="0">
      <selection activeCell="B48" sqref="B48"/>
    </sheetView>
  </sheetViews>
  <sheetFormatPr defaultRowHeight="15"/>
  <cols>
    <col min="1" max="1" width="46.5703125" customWidth="1"/>
    <col min="2" max="2" width="173.28515625" bestFit="1" customWidth="1"/>
  </cols>
  <sheetData>
    <row r="1" spans="1:4">
      <c r="A1" t="s">
        <v>596</v>
      </c>
      <c r="B1" s="5" t="s">
        <v>597</v>
      </c>
    </row>
    <row r="2" spans="1:4">
      <c r="A2" s="4" t="s">
        <v>594</v>
      </c>
      <c r="B2" s="5" t="s">
        <v>595</v>
      </c>
    </row>
    <row r="3" spans="1:4">
      <c r="A3" s="4" t="s">
        <v>592</v>
      </c>
    </row>
    <row r="4" spans="1:4">
      <c r="A4" s="4" t="s">
        <v>475</v>
      </c>
    </row>
    <row r="5" spans="1:4">
      <c r="A5" s="4" t="s">
        <v>598</v>
      </c>
    </row>
    <row r="6" spans="1:4">
      <c r="A6" s="4" t="s">
        <v>639</v>
      </c>
    </row>
    <row r="7" spans="1:4">
      <c r="A7" s="4" t="s">
        <v>673</v>
      </c>
    </row>
    <row r="8" spans="1:4">
      <c r="A8" s="4"/>
    </row>
    <row r="9" spans="1:4">
      <c r="A9" s="4"/>
    </row>
    <row r="10" spans="1:4">
      <c r="A10" s="4"/>
    </row>
    <row r="11" spans="1:4">
      <c r="A11" s="4"/>
    </row>
    <row r="12" spans="1:4">
      <c r="A12" s="4"/>
    </row>
    <row r="13" spans="1:4">
      <c r="A13" s="4"/>
    </row>
    <row r="15" spans="1:4">
      <c r="B15" s="5" t="s">
        <v>488</v>
      </c>
      <c r="D15" t="s">
        <v>515</v>
      </c>
    </row>
    <row r="16" spans="1:4">
      <c r="B16" s="5" t="s">
        <v>561</v>
      </c>
      <c r="D16" t="s">
        <v>516</v>
      </c>
    </row>
    <row r="17" spans="1:4">
      <c r="B17" s="5" t="s">
        <v>481</v>
      </c>
    </row>
    <row r="19" spans="1:4" ht="20.25" thickBot="1">
      <c r="B19" s="5" t="s">
        <v>482</v>
      </c>
      <c r="D19" s="25" t="s">
        <v>589</v>
      </c>
    </row>
    <row r="20" spans="1:4" ht="15.75" thickTop="1">
      <c r="A20">
        <v>1</v>
      </c>
      <c r="B20" s="5" t="s">
        <v>483</v>
      </c>
      <c r="D20" s="5" t="s">
        <v>590</v>
      </c>
    </row>
    <row r="21" spans="1:4">
      <c r="A21" s="5" t="s">
        <v>541</v>
      </c>
      <c r="B21" s="5" t="s">
        <v>484</v>
      </c>
      <c r="D21" s="5" t="s">
        <v>591</v>
      </c>
    </row>
    <row r="22" spans="1:4">
      <c r="B22" s="5" t="s">
        <v>507</v>
      </c>
    </row>
    <row r="23" spans="1:4">
      <c r="B23" s="5" t="s">
        <v>508</v>
      </c>
      <c r="D23" s="5" t="s">
        <v>656</v>
      </c>
    </row>
    <row r="24" spans="1:4">
      <c r="B24" s="5" t="s">
        <v>504</v>
      </c>
      <c r="D24" s="5" t="s">
        <v>657</v>
      </c>
    </row>
    <row r="25" spans="1:4">
      <c r="B25" s="5" t="s">
        <v>505</v>
      </c>
      <c r="D25" s="5" t="s">
        <v>660</v>
      </c>
    </row>
    <row r="26" spans="1:4">
      <c r="B26" s="5" t="s">
        <v>506</v>
      </c>
    </row>
    <row r="27" spans="1:4">
      <c r="B27" s="5" t="s">
        <v>542</v>
      </c>
      <c r="D27" s="16" t="s">
        <v>675</v>
      </c>
    </row>
    <row r="28" spans="1:4">
      <c r="A28" s="5" t="s">
        <v>541</v>
      </c>
      <c r="B28" s="5" t="s">
        <v>517</v>
      </c>
      <c r="D28" s="5" t="s">
        <v>707</v>
      </c>
    </row>
    <row r="29" spans="1:4">
      <c r="B29" s="5"/>
      <c r="D29" s="5" t="s">
        <v>708</v>
      </c>
    </row>
    <row r="30" spans="1:4">
      <c r="B30" s="5" t="s">
        <v>492</v>
      </c>
    </row>
    <row r="31" spans="1:4">
      <c r="B31" s="5" t="s">
        <v>493</v>
      </c>
    </row>
    <row r="32" spans="1:4">
      <c r="A32" s="5" t="s">
        <v>543</v>
      </c>
      <c r="B32" s="5" t="s">
        <v>544</v>
      </c>
    </row>
    <row r="33" spans="2:4">
      <c r="B33" s="5" t="s">
        <v>545</v>
      </c>
    </row>
    <row r="34" spans="2:4">
      <c r="B34" s="15" t="s">
        <v>549</v>
      </c>
    </row>
    <row r="35" spans="2:4">
      <c r="B35" s="5"/>
    </row>
    <row r="36" spans="2:4">
      <c r="B36" s="5" t="s">
        <v>551</v>
      </c>
    </row>
    <row r="37" spans="2:4" ht="20.25" thickBot="1">
      <c r="B37" s="5"/>
      <c r="D37" s="25" t="s">
        <v>658</v>
      </c>
    </row>
    <row r="38" spans="2:4" ht="15.75" thickTop="1">
      <c r="B38" s="17" t="s">
        <v>556</v>
      </c>
    </row>
    <row r="39" spans="2:4">
      <c r="B39" s="17" t="s">
        <v>557</v>
      </c>
      <c r="D39" s="5" t="s">
        <v>659</v>
      </c>
    </row>
    <row r="40" spans="2:4">
      <c r="B40" s="5"/>
    </row>
    <row r="41" spans="2:4">
      <c r="B41" s="5"/>
    </row>
    <row r="42" spans="2:4" ht="21" customHeight="1">
      <c r="B42" s="5" t="s">
        <v>494</v>
      </c>
    </row>
    <row r="43" spans="2:4" ht="21" customHeight="1">
      <c r="B43" s="5" t="s">
        <v>495</v>
      </c>
    </row>
    <row r="44" spans="2:4" ht="21" customHeight="1">
      <c r="B44" s="5" t="s">
        <v>496</v>
      </c>
    </row>
    <row r="45" spans="2:4" ht="21" customHeight="1"/>
    <row r="46" spans="2:4" ht="21" customHeight="1">
      <c r="B46" s="5" t="s">
        <v>497</v>
      </c>
    </row>
    <row r="47" spans="2:4" ht="21" customHeight="1">
      <c r="B47" s="5" t="s">
        <v>498</v>
      </c>
    </row>
    <row r="48" spans="2:4" ht="21" customHeight="1">
      <c r="B48" s="5" t="s">
        <v>499</v>
      </c>
    </row>
    <row r="49" spans="2:2">
      <c r="B49" s="5" t="s">
        <v>500</v>
      </c>
    </row>
    <row r="51" spans="2:2">
      <c r="B51" s="5" t="s">
        <v>501</v>
      </c>
    </row>
    <row r="53" spans="2:2">
      <c r="B53" s="5" t="s">
        <v>502</v>
      </c>
    </row>
    <row r="54" spans="2:2" ht="30">
      <c r="B54" s="10" t="s">
        <v>503</v>
      </c>
    </row>
    <row r="56" spans="2:2">
      <c r="B56" s="5" t="s">
        <v>538</v>
      </c>
    </row>
    <row r="57" spans="2:2">
      <c r="B57" s="5" t="s">
        <v>539</v>
      </c>
    </row>
    <row r="59" spans="2:2">
      <c r="B59" s="5" t="s">
        <v>552</v>
      </c>
    </row>
    <row r="61" spans="2:2">
      <c r="B61" s="5" t="s">
        <v>540</v>
      </c>
    </row>
    <row r="64" spans="2:2">
      <c r="B64" s="5" t="s">
        <v>582</v>
      </c>
    </row>
    <row r="65" spans="2:2">
      <c r="B65" s="5" t="s">
        <v>583</v>
      </c>
    </row>
    <row r="66" spans="2:2">
      <c r="B66" s="5" t="s">
        <v>584</v>
      </c>
    </row>
    <row r="67" spans="2:2">
      <c r="B67" s="5" t="s">
        <v>585</v>
      </c>
    </row>
    <row r="69" spans="2:2">
      <c r="B69" s="5" t="s">
        <v>586</v>
      </c>
    </row>
    <row r="70" spans="2:2">
      <c r="B70" s="5" t="s">
        <v>587</v>
      </c>
    </row>
    <row r="73" spans="2:2">
      <c r="B73" s="5" t="s">
        <v>593</v>
      </c>
    </row>
    <row r="75" spans="2:2">
      <c r="B75" s="5" t="s">
        <v>611</v>
      </c>
    </row>
    <row r="76" spans="2:2">
      <c r="B76" s="5" t="s">
        <v>604</v>
      </c>
    </row>
    <row r="77" spans="2:2">
      <c r="B77" s="5" t="s">
        <v>605</v>
      </c>
    </row>
    <row r="78" spans="2:2">
      <c r="B78" s="5" t="s">
        <v>610</v>
      </c>
    </row>
    <row r="79" spans="2:2">
      <c r="B79" s="5" t="s">
        <v>620</v>
      </c>
    </row>
    <row r="83" spans="1:5">
      <c r="C83" t="s">
        <v>621</v>
      </c>
      <c r="D83" t="s">
        <v>622</v>
      </c>
      <c r="E83" t="s">
        <v>622</v>
      </c>
    </row>
    <row r="84" spans="1:5">
      <c r="B84" t="s">
        <v>623</v>
      </c>
      <c r="C84" t="s">
        <v>624</v>
      </c>
      <c r="D84" t="s">
        <v>624</v>
      </c>
      <c r="E84" t="s">
        <v>624</v>
      </c>
    </row>
    <row r="85" spans="1:5">
      <c r="B85" t="s">
        <v>625</v>
      </c>
      <c r="C85">
        <v>45</v>
      </c>
      <c r="D85">
        <v>45</v>
      </c>
      <c r="E85">
        <v>45</v>
      </c>
    </row>
    <row r="86" spans="1:5">
      <c r="B86" t="s">
        <v>626</v>
      </c>
      <c r="C86">
        <v>0</v>
      </c>
      <c r="D86">
        <v>40</v>
      </c>
      <c r="E86">
        <v>100</v>
      </c>
    </row>
    <row r="87" spans="1:5">
      <c r="B87" t="s">
        <v>627</v>
      </c>
      <c r="C87">
        <v>10</v>
      </c>
    </row>
    <row r="89" spans="1:5">
      <c r="A89" s="5" t="s">
        <v>629</v>
      </c>
      <c r="B89" s="5" t="s">
        <v>630</v>
      </c>
    </row>
    <row r="90" spans="1:5">
      <c r="B90" s="5" t="s">
        <v>631</v>
      </c>
    </row>
    <row r="92" spans="1:5">
      <c r="A92" s="5" t="s">
        <v>633</v>
      </c>
    </row>
    <row r="94" spans="1:5">
      <c r="A94" s="5" t="s">
        <v>635</v>
      </c>
      <c r="B94" s="5" t="s">
        <v>634</v>
      </c>
    </row>
    <row r="96" spans="1:5" ht="15.75">
      <c r="A96" s="5" t="s">
        <v>637</v>
      </c>
      <c r="B96" s="26" t="s">
        <v>636</v>
      </c>
    </row>
    <row r="97" spans="2:2">
      <c r="B97" t="s">
        <v>638</v>
      </c>
    </row>
  </sheetData>
  <hyperlinks>
    <hyperlink ref="A4" r:id="rId1" xr:uid="{36CA5856-0BD6-4C75-B964-47AD49AA102B}"/>
    <hyperlink ref="A3" r:id="rId2" xr:uid="{64C4D467-231B-4892-AFE1-3B347BB923AA}"/>
    <hyperlink ref="A2" r:id="rId3" xr:uid="{76F43F7D-42F0-442C-B67A-2A15D7C4DBE9}"/>
    <hyperlink ref="A5" r:id="rId4" xr:uid="{BD1CB817-95D0-45F7-822F-25A648A5A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vt:lpstr>
      <vt:lpstr>Intro</vt:lpstr>
      <vt:lpstr>Match data</vt:lpstr>
      <vt:lpstr>old sheet</vt:lpstr>
      <vt:lpstr>working file</vt:lpstr>
      <vt:lpstr>new table</vt:lpstr>
      <vt:lpstr>old table</vt:lpstr>
      <vt:lpstr>DashBoard</vt:lpstr>
      <vt:lpstr>presentation</vt:lpstr>
      <vt:lpstr>FC Dynamo</vt:lpstr>
      <vt:lpstr>link</vt:lpstr>
      <vt:lpstr>'`'!Print_Titles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English Premier League 2020/21 Fixture</dc:title>
  <dc:creator>fixturedownload.com</dc:creator>
  <cp:lastModifiedBy>User</cp:lastModifiedBy>
  <dcterms:created xsi:type="dcterms:W3CDTF">2023-01-21T01:51:33Z</dcterms:created>
  <dcterms:modified xsi:type="dcterms:W3CDTF">2023-02-03T11:52:43Z</dcterms:modified>
</cp:coreProperties>
</file>