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600" windowHeight="9750" tabRatio="762"/>
  </bookViews>
  <sheets>
    <sheet name="Sheet1" sheetId="1" r:id="rId1"/>
  </sheets>
  <definedNames>
    <definedName name="B">Sheet1!$C$4</definedName>
    <definedName name="delta">Sheet1!$G$3</definedName>
    <definedName name="E">Sheet1!$C$3</definedName>
    <definedName name="H">Sheet1!$C$5</definedName>
    <definedName name="I">Sheet1!$C$6</definedName>
  </definedNames>
  <calcPr calcId="145621" calcMode="manual" iterate="1" iterateCount="32766" iterateDelta="1.0000000000000001E-15" calcCompleted="0" calcOnSave="0"/>
</workbook>
</file>

<file path=xl/calcChain.xml><?xml version="1.0" encoding="utf-8"?>
<calcChain xmlns="http://schemas.openxmlformats.org/spreadsheetml/2006/main">
  <c r="AB52" i="1" l="1"/>
  <c r="AB12" i="1"/>
  <c r="U32" i="1"/>
  <c r="O32" i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C6" i="1"/>
  <c r="D11" i="1"/>
  <c r="J11" i="1"/>
  <c r="P11" i="1"/>
  <c r="V11" i="1"/>
  <c r="E12" i="1"/>
  <c r="F12" i="1"/>
  <c r="G12" i="1"/>
  <c r="H12" i="1"/>
  <c r="K12" i="1"/>
  <c r="L12" i="1"/>
  <c r="M12" i="1"/>
  <c r="N12" i="1"/>
  <c r="Q12" i="1"/>
  <c r="R12" i="1"/>
  <c r="S12" i="1"/>
  <c r="T12" i="1"/>
  <c r="W12" i="1"/>
  <c r="X12" i="1"/>
  <c r="Y12" i="1"/>
  <c r="Z12" i="1"/>
  <c r="D13" i="1"/>
  <c r="E13" i="1"/>
  <c r="F13" i="1"/>
  <c r="G13" i="1"/>
  <c r="H13" i="1"/>
  <c r="J13" i="1"/>
  <c r="K13" i="1"/>
  <c r="L13" i="1"/>
  <c r="M13" i="1"/>
  <c r="N13" i="1"/>
  <c r="P13" i="1"/>
  <c r="Q13" i="1"/>
  <c r="R13" i="1"/>
  <c r="S13" i="1"/>
  <c r="T13" i="1"/>
  <c r="V13" i="1"/>
  <c r="W13" i="1"/>
  <c r="X13" i="1"/>
  <c r="Y13" i="1"/>
  <c r="Z13" i="1"/>
  <c r="AB13" i="1"/>
  <c r="D14" i="1"/>
  <c r="E14" i="1"/>
  <c r="F14" i="1"/>
  <c r="G14" i="1"/>
  <c r="H14" i="1"/>
  <c r="J14" i="1"/>
  <c r="K14" i="1"/>
  <c r="L14" i="1"/>
  <c r="M14" i="1"/>
  <c r="N14" i="1"/>
  <c r="P14" i="1"/>
  <c r="Q14" i="1"/>
  <c r="R14" i="1"/>
  <c r="S14" i="1"/>
  <c r="T14" i="1"/>
  <c r="V14" i="1"/>
  <c r="W14" i="1"/>
  <c r="X14" i="1"/>
  <c r="Y14" i="1"/>
  <c r="Z14" i="1"/>
  <c r="AB14" i="1"/>
  <c r="D15" i="1"/>
  <c r="E15" i="1"/>
  <c r="F15" i="1"/>
  <c r="G15" i="1"/>
  <c r="H15" i="1"/>
  <c r="J15" i="1"/>
  <c r="K15" i="1"/>
  <c r="L15" i="1"/>
  <c r="M15" i="1"/>
  <c r="N15" i="1"/>
  <c r="P15" i="1"/>
  <c r="Q15" i="1"/>
  <c r="R15" i="1"/>
  <c r="S15" i="1"/>
  <c r="T15" i="1"/>
  <c r="V15" i="1"/>
  <c r="W15" i="1"/>
  <c r="X15" i="1"/>
  <c r="Y15" i="1"/>
  <c r="Z15" i="1"/>
  <c r="AB15" i="1"/>
  <c r="D16" i="1"/>
  <c r="E16" i="1"/>
  <c r="F16" i="1"/>
  <c r="G16" i="1"/>
  <c r="H16" i="1"/>
  <c r="J16" i="1"/>
  <c r="K16" i="1"/>
  <c r="L16" i="1"/>
  <c r="M16" i="1"/>
  <c r="N16" i="1"/>
  <c r="P16" i="1"/>
  <c r="Q16" i="1"/>
  <c r="R16" i="1"/>
  <c r="S16" i="1"/>
  <c r="T16" i="1"/>
  <c r="V16" i="1"/>
  <c r="W16" i="1"/>
  <c r="X16" i="1"/>
  <c r="Y16" i="1"/>
  <c r="Z16" i="1"/>
  <c r="AB16" i="1"/>
  <c r="D17" i="1"/>
  <c r="E17" i="1"/>
  <c r="F17" i="1"/>
  <c r="G17" i="1"/>
  <c r="H17" i="1"/>
  <c r="J17" i="1"/>
  <c r="K17" i="1"/>
  <c r="L17" i="1"/>
  <c r="M17" i="1"/>
  <c r="N17" i="1"/>
  <c r="P17" i="1"/>
  <c r="Q17" i="1"/>
  <c r="R17" i="1"/>
  <c r="S17" i="1"/>
  <c r="T17" i="1"/>
  <c r="V17" i="1"/>
  <c r="W17" i="1"/>
  <c r="X17" i="1"/>
  <c r="Y17" i="1"/>
  <c r="Z17" i="1"/>
  <c r="AB17" i="1"/>
  <c r="D18" i="1"/>
  <c r="E18" i="1"/>
  <c r="F18" i="1"/>
  <c r="G18" i="1"/>
  <c r="H18" i="1"/>
  <c r="J18" i="1"/>
  <c r="K18" i="1"/>
  <c r="L18" i="1"/>
  <c r="M18" i="1"/>
  <c r="N18" i="1"/>
  <c r="P18" i="1"/>
  <c r="Q18" i="1"/>
  <c r="R18" i="1"/>
  <c r="S18" i="1"/>
  <c r="T18" i="1"/>
  <c r="V18" i="1"/>
  <c r="W18" i="1"/>
  <c r="X18" i="1"/>
  <c r="Y18" i="1"/>
  <c r="Z18" i="1"/>
  <c r="AB18" i="1"/>
  <c r="D19" i="1"/>
  <c r="E19" i="1"/>
  <c r="F19" i="1"/>
  <c r="G19" i="1"/>
  <c r="H19" i="1"/>
  <c r="J19" i="1"/>
  <c r="K19" i="1"/>
  <c r="L19" i="1"/>
  <c r="M19" i="1"/>
  <c r="N19" i="1"/>
  <c r="P19" i="1"/>
  <c r="Q19" i="1"/>
  <c r="R19" i="1"/>
  <c r="S19" i="1"/>
  <c r="T19" i="1"/>
  <c r="V19" i="1"/>
  <c r="W19" i="1"/>
  <c r="X19" i="1"/>
  <c r="Y19" i="1"/>
  <c r="Z19" i="1"/>
  <c r="AB19" i="1"/>
  <c r="D20" i="1"/>
  <c r="E20" i="1"/>
  <c r="F20" i="1"/>
  <c r="G20" i="1"/>
  <c r="H20" i="1"/>
  <c r="J20" i="1"/>
  <c r="K20" i="1"/>
  <c r="L20" i="1"/>
  <c r="M20" i="1"/>
  <c r="N20" i="1"/>
  <c r="P20" i="1"/>
  <c r="Q20" i="1"/>
  <c r="R20" i="1"/>
  <c r="S20" i="1"/>
  <c r="T20" i="1"/>
  <c r="V20" i="1"/>
  <c r="W20" i="1"/>
  <c r="X20" i="1"/>
  <c r="Y20" i="1"/>
  <c r="Z20" i="1"/>
  <c r="AB20" i="1"/>
  <c r="D21" i="1"/>
  <c r="E21" i="1"/>
  <c r="F21" i="1"/>
  <c r="G21" i="1"/>
  <c r="H21" i="1"/>
  <c r="J21" i="1"/>
  <c r="K21" i="1"/>
  <c r="L21" i="1"/>
  <c r="M21" i="1"/>
  <c r="N21" i="1"/>
  <c r="P21" i="1"/>
  <c r="Q21" i="1"/>
  <c r="R21" i="1"/>
  <c r="S21" i="1"/>
  <c r="T21" i="1"/>
  <c r="V21" i="1"/>
  <c r="W21" i="1"/>
  <c r="X21" i="1"/>
  <c r="Y21" i="1"/>
  <c r="Z21" i="1"/>
  <c r="AB21" i="1"/>
  <c r="D22" i="1"/>
  <c r="E22" i="1"/>
  <c r="F22" i="1"/>
  <c r="G22" i="1"/>
  <c r="H22" i="1"/>
  <c r="J22" i="1"/>
  <c r="K22" i="1"/>
  <c r="L22" i="1"/>
  <c r="M22" i="1"/>
  <c r="N22" i="1"/>
  <c r="P22" i="1"/>
  <c r="Q22" i="1"/>
  <c r="R22" i="1"/>
  <c r="S22" i="1"/>
  <c r="T22" i="1"/>
  <c r="V22" i="1"/>
  <c r="W22" i="1"/>
  <c r="X22" i="1"/>
  <c r="Y22" i="1"/>
  <c r="Z22" i="1"/>
  <c r="AB22" i="1"/>
  <c r="D23" i="1"/>
  <c r="E23" i="1"/>
  <c r="F23" i="1"/>
  <c r="G23" i="1"/>
  <c r="H23" i="1"/>
  <c r="J23" i="1"/>
  <c r="K23" i="1"/>
  <c r="L23" i="1"/>
  <c r="M23" i="1"/>
  <c r="N23" i="1"/>
  <c r="P23" i="1"/>
  <c r="Q23" i="1"/>
  <c r="R23" i="1"/>
  <c r="S23" i="1"/>
  <c r="T23" i="1"/>
  <c r="V23" i="1"/>
  <c r="W23" i="1"/>
  <c r="X23" i="1"/>
  <c r="Y23" i="1"/>
  <c r="Z23" i="1"/>
  <c r="AB23" i="1"/>
  <c r="D24" i="1"/>
  <c r="E24" i="1"/>
  <c r="F24" i="1"/>
  <c r="G24" i="1"/>
  <c r="H24" i="1"/>
  <c r="J24" i="1"/>
  <c r="K24" i="1"/>
  <c r="L24" i="1"/>
  <c r="M24" i="1"/>
  <c r="N24" i="1"/>
  <c r="P24" i="1"/>
  <c r="Q24" i="1"/>
  <c r="R24" i="1"/>
  <c r="S24" i="1"/>
  <c r="T24" i="1"/>
  <c r="V24" i="1"/>
  <c r="W24" i="1"/>
  <c r="X24" i="1"/>
  <c r="Y24" i="1"/>
  <c r="Z24" i="1"/>
  <c r="AB24" i="1"/>
  <c r="D25" i="1"/>
  <c r="E25" i="1"/>
  <c r="F25" i="1"/>
  <c r="G25" i="1"/>
  <c r="H25" i="1"/>
  <c r="J25" i="1"/>
  <c r="K25" i="1"/>
  <c r="L25" i="1"/>
  <c r="M25" i="1"/>
  <c r="N25" i="1"/>
  <c r="P25" i="1"/>
  <c r="Q25" i="1"/>
  <c r="R25" i="1"/>
  <c r="S25" i="1"/>
  <c r="T25" i="1"/>
  <c r="V25" i="1"/>
  <c r="W25" i="1"/>
  <c r="X25" i="1"/>
  <c r="Y25" i="1"/>
  <c r="Z25" i="1"/>
  <c r="AB25" i="1"/>
  <c r="D26" i="1"/>
  <c r="E26" i="1"/>
  <c r="F26" i="1"/>
  <c r="G26" i="1"/>
  <c r="H26" i="1"/>
  <c r="J26" i="1"/>
  <c r="K26" i="1"/>
  <c r="L26" i="1"/>
  <c r="M26" i="1"/>
  <c r="N26" i="1"/>
  <c r="P26" i="1"/>
  <c r="Q26" i="1"/>
  <c r="R26" i="1"/>
  <c r="S26" i="1"/>
  <c r="T26" i="1"/>
  <c r="V26" i="1"/>
  <c r="W26" i="1"/>
  <c r="X26" i="1"/>
  <c r="Y26" i="1"/>
  <c r="Z26" i="1"/>
  <c r="AB26" i="1"/>
  <c r="D27" i="1"/>
  <c r="E27" i="1"/>
  <c r="F27" i="1"/>
  <c r="G27" i="1"/>
  <c r="H27" i="1"/>
  <c r="J27" i="1"/>
  <c r="K27" i="1"/>
  <c r="L27" i="1"/>
  <c r="M27" i="1"/>
  <c r="N27" i="1"/>
  <c r="P27" i="1"/>
  <c r="Q27" i="1"/>
  <c r="R27" i="1"/>
  <c r="S27" i="1"/>
  <c r="T27" i="1"/>
  <c r="V27" i="1"/>
  <c r="W27" i="1"/>
  <c r="X27" i="1"/>
  <c r="Y27" i="1"/>
  <c r="Z27" i="1"/>
  <c r="AB27" i="1"/>
  <c r="D28" i="1"/>
  <c r="E28" i="1"/>
  <c r="F28" i="1"/>
  <c r="G28" i="1"/>
  <c r="H28" i="1"/>
  <c r="J28" i="1"/>
  <c r="K28" i="1"/>
  <c r="L28" i="1"/>
  <c r="M28" i="1"/>
  <c r="N28" i="1"/>
  <c r="P28" i="1"/>
  <c r="Q28" i="1"/>
  <c r="R28" i="1"/>
  <c r="S28" i="1"/>
  <c r="T28" i="1"/>
  <c r="V28" i="1"/>
  <c r="W28" i="1"/>
  <c r="X28" i="1"/>
  <c r="Y28" i="1"/>
  <c r="Z28" i="1"/>
  <c r="AB28" i="1"/>
  <c r="D29" i="1"/>
  <c r="E29" i="1"/>
  <c r="F29" i="1"/>
  <c r="G29" i="1"/>
  <c r="H29" i="1"/>
  <c r="J29" i="1"/>
  <c r="K29" i="1"/>
  <c r="L29" i="1"/>
  <c r="M29" i="1"/>
  <c r="N29" i="1"/>
  <c r="P29" i="1"/>
  <c r="Q29" i="1"/>
  <c r="R29" i="1"/>
  <c r="S29" i="1"/>
  <c r="T29" i="1"/>
  <c r="V29" i="1"/>
  <c r="W29" i="1"/>
  <c r="X29" i="1"/>
  <c r="Y29" i="1"/>
  <c r="Z29" i="1"/>
  <c r="AB29" i="1"/>
  <c r="D30" i="1"/>
  <c r="E30" i="1"/>
  <c r="F30" i="1"/>
  <c r="G30" i="1"/>
  <c r="H30" i="1"/>
  <c r="J30" i="1"/>
  <c r="K30" i="1"/>
  <c r="L30" i="1"/>
  <c r="M30" i="1"/>
  <c r="N30" i="1"/>
  <c r="P30" i="1"/>
  <c r="Q30" i="1"/>
  <c r="R30" i="1"/>
  <c r="S30" i="1"/>
  <c r="T30" i="1"/>
  <c r="V30" i="1"/>
  <c r="W30" i="1"/>
  <c r="X30" i="1"/>
  <c r="Y30" i="1"/>
  <c r="Z30" i="1"/>
  <c r="AB30" i="1"/>
  <c r="D31" i="1"/>
  <c r="E31" i="1"/>
  <c r="F31" i="1"/>
  <c r="G31" i="1"/>
  <c r="H31" i="1"/>
  <c r="J31" i="1"/>
  <c r="K31" i="1"/>
  <c r="L31" i="1"/>
  <c r="M31" i="1"/>
  <c r="N31" i="1"/>
  <c r="P31" i="1"/>
  <c r="Q31" i="1"/>
  <c r="R31" i="1"/>
  <c r="S31" i="1"/>
  <c r="T31" i="1"/>
  <c r="V31" i="1"/>
  <c r="W31" i="1"/>
  <c r="X31" i="1"/>
  <c r="Y31" i="1"/>
  <c r="Z31" i="1"/>
  <c r="AB31" i="1"/>
  <c r="D32" i="1"/>
  <c r="E32" i="1"/>
  <c r="F32" i="1"/>
  <c r="G32" i="1"/>
  <c r="H32" i="1"/>
  <c r="J32" i="1"/>
  <c r="K32" i="1"/>
  <c r="L32" i="1"/>
  <c r="M32" i="1"/>
  <c r="N32" i="1"/>
  <c r="P32" i="1"/>
  <c r="Q32" i="1"/>
  <c r="R32" i="1"/>
  <c r="S32" i="1"/>
  <c r="T32" i="1"/>
  <c r="V32" i="1"/>
  <c r="W32" i="1"/>
  <c r="X32" i="1"/>
  <c r="Y32" i="1"/>
  <c r="Z32" i="1"/>
  <c r="AB32" i="1"/>
  <c r="D33" i="1"/>
  <c r="E33" i="1"/>
  <c r="F33" i="1"/>
  <c r="G33" i="1"/>
  <c r="H33" i="1"/>
  <c r="J33" i="1"/>
  <c r="K33" i="1"/>
  <c r="L33" i="1"/>
  <c r="M33" i="1"/>
  <c r="N33" i="1"/>
  <c r="P33" i="1"/>
  <c r="Q33" i="1"/>
  <c r="R33" i="1"/>
  <c r="S33" i="1"/>
  <c r="T33" i="1"/>
  <c r="V33" i="1"/>
  <c r="W33" i="1"/>
  <c r="X33" i="1"/>
  <c r="Y33" i="1"/>
  <c r="Z33" i="1"/>
  <c r="AB33" i="1"/>
  <c r="D34" i="1"/>
  <c r="E34" i="1"/>
  <c r="F34" i="1"/>
  <c r="G34" i="1"/>
  <c r="H34" i="1"/>
  <c r="J34" i="1"/>
  <c r="K34" i="1"/>
  <c r="L34" i="1"/>
  <c r="M34" i="1"/>
  <c r="N34" i="1"/>
  <c r="P34" i="1"/>
  <c r="Q34" i="1"/>
  <c r="R34" i="1"/>
  <c r="S34" i="1"/>
  <c r="T34" i="1"/>
  <c r="V34" i="1"/>
  <c r="W34" i="1"/>
  <c r="X34" i="1"/>
  <c r="Y34" i="1"/>
  <c r="Z34" i="1"/>
  <c r="AB34" i="1"/>
  <c r="D35" i="1"/>
  <c r="E35" i="1"/>
  <c r="F35" i="1"/>
  <c r="G35" i="1"/>
  <c r="H35" i="1"/>
  <c r="J35" i="1"/>
  <c r="K35" i="1"/>
  <c r="L35" i="1"/>
  <c r="M35" i="1"/>
  <c r="N35" i="1"/>
  <c r="P35" i="1"/>
  <c r="Q35" i="1"/>
  <c r="R35" i="1"/>
  <c r="S35" i="1"/>
  <c r="T35" i="1"/>
  <c r="V35" i="1"/>
  <c r="W35" i="1"/>
  <c r="X35" i="1"/>
  <c r="Y35" i="1"/>
  <c r="Z35" i="1"/>
  <c r="AB35" i="1"/>
  <c r="D36" i="1"/>
  <c r="E36" i="1"/>
  <c r="F36" i="1"/>
  <c r="G36" i="1"/>
  <c r="H36" i="1"/>
  <c r="J36" i="1"/>
  <c r="K36" i="1"/>
  <c r="L36" i="1"/>
  <c r="M36" i="1"/>
  <c r="N36" i="1"/>
  <c r="P36" i="1"/>
  <c r="Q36" i="1"/>
  <c r="R36" i="1"/>
  <c r="S36" i="1"/>
  <c r="T36" i="1"/>
  <c r="V36" i="1"/>
  <c r="W36" i="1"/>
  <c r="X36" i="1"/>
  <c r="Y36" i="1"/>
  <c r="Z36" i="1"/>
  <c r="AB36" i="1"/>
  <c r="D37" i="1"/>
  <c r="E37" i="1"/>
  <c r="F37" i="1"/>
  <c r="G37" i="1"/>
  <c r="H37" i="1"/>
  <c r="J37" i="1"/>
  <c r="K37" i="1"/>
  <c r="L37" i="1"/>
  <c r="M37" i="1"/>
  <c r="N37" i="1"/>
  <c r="P37" i="1"/>
  <c r="Q37" i="1"/>
  <c r="R37" i="1"/>
  <c r="S37" i="1"/>
  <c r="T37" i="1"/>
  <c r="V37" i="1"/>
  <c r="W37" i="1"/>
  <c r="X37" i="1"/>
  <c r="Y37" i="1"/>
  <c r="Z37" i="1"/>
  <c r="AB37" i="1"/>
  <c r="D38" i="1"/>
  <c r="E38" i="1"/>
  <c r="F38" i="1"/>
  <c r="G38" i="1"/>
  <c r="H38" i="1"/>
  <c r="J38" i="1"/>
  <c r="K38" i="1"/>
  <c r="L38" i="1"/>
  <c r="M38" i="1"/>
  <c r="N38" i="1"/>
  <c r="P38" i="1"/>
  <c r="Q38" i="1"/>
  <c r="R38" i="1"/>
  <c r="S38" i="1"/>
  <c r="T38" i="1"/>
  <c r="V38" i="1"/>
  <c r="W38" i="1"/>
  <c r="X38" i="1"/>
  <c r="Y38" i="1"/>
  <c r="Z38" i="1"/>
  <c r="AB38" i="1"/>
  <c r="D39" i="1"/>
  <c r="E39" i="1"/>
  <c r="F39" i="1"/>
  <c r="G39" i="1"/>
  <c r="H39" i="1"/>
  <c r="J39" i="1"/>
  <c r="K39" i="1"/>
  <c r="L39" i="1"/>
  <c r="M39" i="1"/>
  <c r="N39" i="1"/>
  <c r="P39" i="1"/>
  <c r="Q39" i="1"/>
  <c r="R39" i="1"/>
  <c r="S39" i="1"/>
  <c r="T39" i="1"/>
  <c r="V39" i="1"/>
  <c r="W39" i="1"/>
  <c r="X39" i="1"/>
  <c r="Y39" i="1"/>
  <c r="Z39" i="1"/>
  <c r="AB39" i="1"/>
  <c r="D40" i="1"/>
  <c r="E40" i="1"/>
  <c r="F40" i="1"/>
  <c r="G40" i="1"/>
  <c r="H40" i="1"/>
  <c r="J40" i="1"/>
  <c r="K40" i="1"/>
  <c r="L40" i="1"/>
  <c r="M40" i="1"/>
  <c r="N40" i="1"/>
  <c r="P40" i="1"/>
  <c r="Q40" i="1"/>
  <c r="R40" i="1"/>
  <c r="S40" i="1"/>
  <c r="T40" i="1"/>
  <c r="V40" i="1"/>
  <c r="W40" i="1"/>
  <c r="X40" i="1"/>
  <c r="Y40" i="1"/>
  <c r="Z40" i="1"/>
  <c r="AB40" i="1"/>
  <c r="D41" i="1"/>
  <c r="E41" i="1"/>
  <c r="F41" i="1"/>
  <c r="G41" i="1"/>
  <c r="H41" i="1"/>
  <c r="J41" i="1"/>
  <c r="K41" i="1"/>
  <c r="L41" i="1"/>
  <c r="M41" i="1"/>
  <c r="N41" i="1"/>
  <c r="P41" i="1"/>
  <c r="Q41" i="1"/>
  <c r="R41" i="1"/>
  <c r="S41" i="1"/>
  <c r="T41" i="1"/>
  <c r="V41" i="1"/>
  <c r="W41" i="1"/>
  <c r="X41" i="1"/>
  <c r="Y41" i="1"/>
  <c r="Z41" i="1"/>
  <c r="AB41" i="1"/>
  <c r="D42" i="1"/>
  <c r="E42" i="1"/>
  <c r="F42" i="1"/>
  <c r="G42" i="1"/>
  <c r="H42" i="1"/>
  <c r="J42" i="1"/>
  <c r="K42" i="1"/>
  <c r="L42" i="1"/>
  <c r="M42" i="1"/>
  <c r="N42" i="1"/>
  <c r="P42" i="1"/>
  <c r="Q42" i="1"/>
  <c r="R42" i="1"/>
  <c r="S42" i="1"/>
  <c r="T42" i="1"/>
  <c r="V42" i="1"/>
  <c r="W42" i="1"/>
  <c r="X42" i="1"/>
  <c r="Y42" i="1"/>
  <c r="Z42" i="1"/>
  <c r="AB42" i="1"/>
  <c r="D43" i="1"/>
  <c r="E43" i="1"/>
  <c r="F43" i="1"/>
  <c r="G43" i="1"/>
  <c r="H43" i="1"/>
  <c r="J43" i="1"/>
  <c r="K43" i="1"/>
  <c r="L43" i="1"/>
  <c r="M43" i="1"/>
  <c r="N43" i="1"/>
  <c r="P43" i="1"/>
  <c r="Q43" i="1"/>
  <c r="R43" i="1"/>
  <c r="S43" i="1"/>
  <c r="T43" i="1"/>
  <c r="V43" i="1"/>
  <c r="W43" i="1"/>
  <c r="X43" i="1"/>
  <c r="Y43" i="1"/>
  <c r="Z43" i="1"/>
  <c r="AB43" i="1"/>
  <c r="D44" i="1"/>
  <c r="E44" i="1"/>
  <c r="F44" i="1"/>
  <c r="G44" i="1"/>
  <c r="H44" i="1"/>
  <c r="J44" i="1"/>
  <c r="K44" i="1"/>
  <c r="L44" i="1"/>
  <c r="M44" i="1"/>
  <c r="N44" i="1"/>
  <c r="P44" i="1"/>
  <c r="Q44" i="1"/>
  <c r="R44" i="1"/>
  <c r="S44" i="1"/>
  <c r="T44" i="1"/>
  <c r="V44" i="1"/>
  <c r="W44" i="1"/>
  <c r="X44" i="1"/>
  <c r="Y44" i="1"/>
  <c r="Z44" i="1"/>
  <c r="AB44" i="1"/>
  <c r="D45" i="1"/>
  <c r="E45" i="1"/>
  <c r="F45" i="1"/>
  <c r="G45" i="1"/>
  <c r="H45" i="1"/>
  <c r="J45" i="1"/>
  <c r="K45" i="1"/>
  <c r="L45" i="1"/>
  <c r="M45" i="1"/>
  <c r="N45" i="1"/>
  <c r="P45" i="1"/>
  <c r="Q45" i="1"/>
  <c r="R45" i="1"/>
  <c r="S45" i="1"/>
  <c r="T45" i="1"/>
  <c r="V45" i="1"/>
  <c r="W45" i="1"/>
  <c r="X45" i="1"/>
  <c r="Y45" i="1"/>
  <c r="Z45" i="1"/>
  <c r="AB45" i="1"/>
  <c r="D46" i="1"/>
  <c r="E46" i="1"/>
  <c r="F46" i="1"/>
  <c r="G46" i="1"/>
  <c r="H46" i="1"/>
  <c r="J46" i="1"/>
  <c r="K46" i="1"/>
  <c r="L46" i="1"/>
  <c r="M46" i="1"/>
  <c r="N46" i="1"/>
  <c r="P46" i="1"/>
  <c r="Q46" i="1"/>
  <c r="R46" i="1"/>
  <c r="S46" i="1"/>
  <c r="T46" i="1"/>
  <c r="V46" i="1"/>
  <c r="W46" i="1"/>
  <c r="X46" i="1"/>
  <c r="Y46" i="1"/>
  <c r="Z46" i="1"/>
  <c r="AB46" i="1"/>
  <c r="D47" i="1"/>
  <c r="E47" i="1"/>
  <c r="F47" i="1"/>
  <c r="G47" i="1"/>
  <c r="H47" i="1"/>
  <c r="J47" i="1"/>
  <c r="K47" i="1"/>
  <c r="L47" i="1"/>
  <c r="M47" i="1"/>
  <c r="N47" i="1"/>
  <c r="P47" i="1"/>
  <c r="Q47" i="1"/>
  <c r="R47" i="1"/>
  <c r="S47" i="1"/>
  <c r="T47" i="1"/>
  <c r="V47" i="1"/>
  <c r="W47" i="1"/>
  <c r="X47" i="1"/>
  <c r="Y47" i="1"/>
  <c r="Z47" i="1"/>
  <c r="AB47" i="1"/>
  <c r="D48" i="1"/>
  <c r="E48" i="1"/>
  <c r="F48" i="1"/>
  <c r="G48" i="1"/>
  <c r="H48" i="1"/>
  <c r="J48" i="1"/>
  <c r="K48" i="1"/>
  <c r="L48" i="1"/>
  <c r="M48" i="1"/>
  <c r="N48" i="1"/>
  <c r="P48" i="1"/>
  <c r="Q48" i="1"/>
  <c r="R48" i="1"/>
  <c r="S48" i="1"/>
  <c r="T48" i="1"/>
  <c r="V48" i="1"/>
  <c r="W48" i="1"/>
  <c r="X48" i="1"/>
  <c r="Y48" i="1"/>
  <c r="Z48" i="1"/>
  <c r="AB48" i="1"/>
  <c r="D49" i="1"/>
  <c r="E49" i="1"/>
  <c r="F49" i="1"/>
  <c r="G49" i="1"/>
  <c r="H49" i="1"/>
  <c r="J49" i="1"/>
  <c r="K49" i="1"/>
  <c r="L49" i="1"/>
  <c r="M49" i="1"/>
  <c r="N49" i="1"/>
  <c r="P49" i="1"/>
  <c r="Q49" i="1"/>
  <c r="R49" i="1"/>
  <c r="S49" i="1"/>
  <c r="T49" i="1"/>
  <c r="V49" i="1"/>
  <c r="W49" i="1"/>
  <c r="X49" i="1"/>
  <c r="Y49" i="1"/>
  <c r="Z49" i="1"/>
  <c r="AB49" i="1"/>
  <c r="D50" i="1"/>
  <c r="E50" i="1"/>
  <c r="F50" i="1"/>
  <c r="G50" i="1"/>
  <c r="H50" i="1"/>
  <c r="J50" i="1"/>
  <c r="K50" i="1"/>
  <c r="L50" i="1"/>
  <c r="M50" i="1"/>
  <c r="N50" i="1"/>
  <c r="P50" i="1"/>
  <c r="Q50" i="1"/>
  <c r="R50" i="1"/>
  <c r="S50" i="1"/>
  <c r="T50" i="1"/>
  <c r="V50" i="1"/>
  <c r="W50" i="1"/>
  <c r="X50" i="1"/>
  <c r="Y50" i="1"/>
  <c r="Z50" i="1"/>
  <c r="AB50" i="1"/>
  <c r="D51" i="1"/>
  <c r="E51" i="1"/>
  <c r="F51" i="1"/>
  <c r="G51" i="1"/>
  <c r="H51" i="1"/>
  <c r="J51" i="1"/>
  <c r="K51" i="1"/>
  <c r="L51" i="1"/>
  <c r="M51" i="1"/>
  <c r="N51" i="1"/>
  <c r="P51" i="1"/>
  <c r="Q51" i="1"/>
  <c r="R51" i="1"/>
  <c r="S51" i="1"/>
  <c r="T51" i="1"/>
  <c r="V51" i="1"/>
  <c r="W51" i="1"/>
  <c r="X51" i="1"/>
  <c r="Y51" i="1"/>
  <c r="Z51" i="1"/>
  <c r="AB51" i="1"/>
  <c r="E52" i="1"/>
  <c r="F52" i="1"/>
  <c r="G52" i="1"/>
  <c r="H52" i="1"/>
  <c r="K52" i="1"/>
  <c r="L52" i="1"/>
  <c r="M52" i="1"/>
  <c r="N52" i="1"/>
  <c r="Q52" i="1"/>
  <c r="R52" i="1"/>
  <c r="S52" i="1"/>
  <c r="T52" i="1"/>
  <c r="W52" i="1"/>
  <c r="X52" i="1"/>
  <c r="Y52" i="1"/>
  <c r="Z52" i="1"/>
  <c r="D53" i="1"/>
  <c r="J53" i="1"/>
  <c r="P53" i="1"/>
  <c r="V53" i="1"/>
</calcChain>
</file>

<file path=xl/sharedStrings.xml><?xml version="1.0" encoding="utf-8"?>
<sst xmlns="http://schemas.openxmlformats.org/spreadsheetml/2006/main" count="48" uniqueCount="26">
  <si>
    <t>Propiedades</t>
  </si>
  <si>
    <t>E =</t>
  </si>
  <si>
    <t>kPa</t>
  </si>
  <si>
    <t>Delta =</t>
  </si>
  <si>
    <t>m</t>
  </si>
  <si>
    <t>B =</t>
  </si>
  <si>
    <t>H =</t>
  </si>
  <si>
    <t>I =</t>
  </si>
  <si>
    <t>m⁴</t>
  </si>
  <si>
    <t>L =</t>
  </si>
  <si>
    <t>carga distribuida N°1</t>
  </si>
  <si>
    <t>x [m]</t>
  </si>
  <si>
    <t>q (x) [kN / m]</t>
  </si>
  <si>
    <t>v(x) [m]</t>
  </si>
  <si>
    <t>theta(x) [rad]</t>
  </si>
  <si>
    <t>M(x) [kN – m]</t>
  </si>
  <si>
    <t>V(x) [kN]</t>
  </si>
  <si>
    <t>q(x) [kN/m]</t>
  </si>
  <si>
    <t>carga distribuida N°2</t>
  </si>
  <si>
    <t>carga puntual</t>
  </si>
  <si>
    <t xml:space="preserve">Carga completa </t>
  </si>
  <si>
    <t>Principio de la superposición</t>
  </si>
  <si>
    <t>Celda ficticia por condición de frontera</t>
  </si>
  <si>
    <t>Condición de frontera</t>
  </si>
  <si>
    <t>Celda calculada</t>
  </si>
  <si>
    <t>Celda calculada con diferencias finitas no centrales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</si>
</sst>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E+000"/>
    <numFmt numFmtId="165" formatCode="0.000"/>
    <numFmt numFmtId="166" formatCode="0.0000"/>
  </numFmts>
  <fonts count="4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66CCFF"/>
        <bgColor rgb="FF9999FF"/>
      </patternFill>
    </fill>
    <fill>
      <patternFill patternType="solid">
        <fgColor rgb="FF66FF99"/>
        <bgColor rgb="FF66CCFF"/>
      </patternFill>
    </fill>
    <fill>
      <patternFill patternType="solid">
        <fgColor rgb="FFFFCCCC"/>
        <bgColor rgb="FFCCCCFF"/>
      </patternFill>
    </fill>
  </fills>
  <borders count="18">
    <border>
      <left/>
      <right/>
      <top/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0" fontId="0" fillId="0" borderId="0" xfId="0" applyFont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166" fontId="0" fillId="3" borderId="0" xfId="0" applyNumberFormat="1" applyFill="1" applyBorder="1" applyAlignment="1">
      <alignment horizontal="center" vertical="center"/>
    </xf>
    <xf numFmtId="165" fontId="0" fillId="4" borderId="0" xfId="0" applyNumberFormat="1" applyFill="1" applyBorder="1" applyAlignment="1">
      <alignment horizontal="center" vertical="center"/>
    </xf>
    <xf numFmtId="165" fontId="0" fillId="5" borderId="0" xfId="0" applyNumberFormat="1" applyFill="1" applyBorder="1" applyAlignment="1">
      <alignment horizontal="center" vertical="center"/>
    </xf>
    <xf numFmtId="165" fontId="0" fillId="5" borderId="8" xfId="0" applyNumberFormat="1" applyFill="1" applyBorder="1" applyAlignment="1">
      <alignment horizontal="center" vertical="center"/>
    </xf>
    <xf numFmtId="166" fontId="0" fillId="4" borderId="0" xfId="0" applyNumberFormat="1" applyFill="1" applyBorder="1" applyAlignment="1">
      <alignment horizontal="center" vertical="center"/>
    </xf>
    <xf numFmtId="165" fontId="0" fillId="4" borderId="8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6" fontId="0" fillId="2" borderId="10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6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166" fontId="0" fillId="0" borderId="16" xfId="0" applyNumberForma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66CCFF"/>
      <rgbColor rgb="00FF99CC"/>
      <rgbColor rgb="00CC99FF"/>
      <rgbColor rgb="00FFCCCC"/>
      <rgbColor rgb="003366FF"/>
      <rgbColor rgb="0066FF99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Sheet1!$D$10</c:f>
              <c:strCache>
                <c:ptCount val="1"/>
                <c:pt idx="0">
                  <c:v>v(x) [m]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Sheet1!$B$12:$B$52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Sheet1!$D$12:$D$52</c:f>
              <c:numCache>
                <c:formatCode>0.0000</c:formatCode>
                <c:ptCount val="41"/>
                <c:pt idx="0">
                  <c:v>0</c:v>
                </c:pt>
                <c:pt idx="1">
                  <c:v>-5.0109408694618354E-4</c:v>
                </c:pt>
                <c:pt idx="2">
                  <c:v>-9.9789308348665739E-4</c:v>
                </c:pt>
                <c:pt idx="3">
                  <c:v>-1.4863622074808753E-3</c:v>
                </c:pt>
                <c:pt idx="4">
                  <c:v>-1.9627269850731547E-3</c:v>
                </c:pt>
                <c:pt idx="5">
                  <c:v>-2.4234732507219148E-3</c:v>
                </c:pt>
                <c:pt idx="6">
                  <c:v>-2.8653471472282234E-3</c:v>
                </c:pt>
                <c:pt idx="7">
                  <c:v>-3.2853551257634823E-3</c:v>
                </c:pt>
                <c:pt idx="8">
                  <c:v>-3.6807639458960721E-3</c:v>
                </c:pt>
                <c:pt idx="9">
                  <c:v>-4.0491006756167899E-3</c:v>
                </c:pt>
                <c:pt idx="10">
                  <c:v>-4.3881526913629246E-3</c:v>
                </c:pt>
                <c:pt idx="11">
                  <c:v>-4.6959676780408289E-3</c:v>
                </c:pt>
                <c:pt idx="12">
                  <c:v>-4.9708536290468345E-3</c:v>
                </c:pt>
                <c:pt idx="13">
                  <c:v>-5.2113788462863917E-3</c:v>
                </c:pt>
                <c:pt idx="14">
                  <c:v>-5.4163719401913142E-3</c:v>
                </c:pt>
                <c:pt idx="15">
                  <c:v>-5.5849218297350312E-3</c:v>
                </c:pt>
                <c:pt idx="16">
                  <c:v>-5.7163777424457359E-3</c:v>
                </c:pt>
                <c:pt idx="17">
                  <c:v>-5.8103492144173791E-3</c:v>
                </c:pt>
                <c:pt idx="18">
                  <c:v>-5.8667060903184066E-3</c:v>
                </c:pt>
                <c:pt idx="19">
                  <c:v>-5.8855785233982308E-3</c:v>
                </c:pt>
                <c:pt idx="20">
                  <c:v>-5.867356975491355E-3</c:v>
                </c:pt>
                <c:pt idx="21">
                  <c:v>-5.8126922170191756E-3</c:v>
                </c:pt>
                <c:pt idx="22">
                  <c:v>-5.7224953269894106E-3</c:v>
                </c:pt>
                <c:pt idx="23">
                  <c:v>-5.5979376929931792E-3</c:v>
                </c:pt>
                <c:pt idx="24">
                  <c:v>-5.440451011199764E-3</c:v>
                </c:pt>
                <c:pt idx="25">
                  <c:v>-5.251727286349062E-3</c:v>
                </c:pt>
                <c:pt idx="26">
                  <c:v>-5.033718831741813E-3</c:v>
                </c:pt>
                <c:pt idx="27">
                  <c:v>-4.7883779610227066E-3</c:v>
                </c:pt>
                <c:pt idx="28">
                  <c:v>-4.5176569881663145E-3</c:v>
                </c:pt>
                <c:pt idx="29">
                  <c:v>-4.2235082274610022E-3</c:v>
                </c:pt>
                <c:pt idx="30">
                  <c:v>-3.9078839934909224E-3</c:v>
                </c:pt>
                <c:pt idx="31">
                  <c:v>-3.5727366011162006E-3</c:v>
                </c:pt>
                <c:pt idx="32">
                  <c:v>-3.2200183654514472E-3</c:v>
                </c:pt>
                <c:pt idx="33">
                  <c:v>-2.8516816018427137E-3</c:v>
                </c:pt>
                <c:pt idx="34">
                  <c:v>-2.4696786258430487E-3</c:v>
                </c:pt>
                <c:pt idx="35">
                  <c:v>-2.0759617531867927E-3</c:v>
                </c:pt>
                <c:pt idx="36">
                  <c:v>-1.6724832997627806E-3</c:v>
                </c:pt>
                <c:pt idx="37">
                  <c:v>-1.2611955815866067E-3</c:v>
                </c:pt>
                <c:pt idx="38">
                  <c:v>-8.4405091477212648E-4</c:v>
                </c:pt>
                <c:pt idx="39">
                  <c:v>-4.2300161550236283E-4</c:v>
                </c:pt>
                <c:pt idx="4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3952"/>
        <c:axId val="82544512"/>
      </c:scatterChart>
      <c:valAx>
        <c:axId val="49773952"/>
        <c:scaling>
          <c:orientation val="minMax"/>
          <c:max val="10"/>
        </c:scaling>
        <c:delete val="0"/>
        <c:axPos val="b"/>
        <c:numFmt formatCode="0.00" sourceLinked="1"/>
        <c:majorTickMark val="out"/>
        <c:minorTickMark val="none"/>
        <c:tickLblPos val="nextTo"/>
        <c:crossAx val="82544512"/>
        <c:crosses val="autoZero"/>
        <c:crossBetween val="midCat"/>
      </c:valAx>
      <c:valAx>
        <c:axId val="82544512"/>
        <c:scaling>
          <c:orientation val="minMax"/>
          <c:min val="-6.0000000000000019E-3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9773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Sheet1!$N$10</c:f>
              <c:strCache>
                <c:ptCount val="1"/>
                <c:pt idx="0">
                  <c:v>q(x) [kN/m]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Sheet1!$B$12:$B$52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Sheet1!$N$12:$N$52</c:f>
              <c:numCache>
                <c:formatCode>0.000</c:formatCode>
                <c:ptCount val="41"/>
                <c:pt idx="0">
                  <c:v>2.0746822855244318E-6</c:v>
                </c:pt>
                <c:pt idx="1">
                  <c:v>3.7323201773631354E-6</c:v>
                </c:pt>
                <c:pt idx="2">
                  <c:v>6.609609584984355E-6</c:v>
                </c:pt>
                <c:pt idx="3">
                  <c:v>9.0294638113164183E-6</c:v>
                </c:pt>
                <c:pt idx="4">
                  <c:v>1.1392431492396327E-5</c:v>
                </c:pt>
                <c:pt idx="5">
                  <c:v>1.3683746402648467E-5</c:v>
                </c:pt>
                <c:pt idx="6">
                  <c:v>1.5889104695077094E-5</c:v>
                </c:pt>
                <c:pt idx="7">
                  <c:v>1.7994868841242351E-5</c:v>
                </c:pt>
                <c:pt idx="8">
                  <c:v>1.9987992772030339E-5</c:v>
                </c:pt>
                <c:pt idx="9">
                  <c:v>2.1856185469459888E-5</c:v>
                </c:pt>
                <c:pt idx="10">
                  <c:v>2.358791367385038E-5</c:v>
                </c:pt>
                <c:pt idx="11">
                  <c:v>2.5172510817128568E-5</c:v>
                </c:pt>
                <c:pt idx="12">
                  <c:v>2.6600355454320379E-5</c:v>
                </c:pt>
                <c:pt idx="13">
                  <c:v>2.786279264910263E-5</c:v>
                </c:pt>
                <c:pt idx="14">
                  <c:v>2.895213367537508E-5</c:v>
                </c:pt>
                <c:pt idx="15">
                  <c:v>2.9861943488640463E-5</c:v>
                </c:pt>
                <c:pt idx="16">
                  <c:v>3.058660752230935E-5</c:v>
                </c:pt>
                <c:pt idx="17">
                  <c:v>3.1122035721864449E-5</c:v>
                </c:pt>
                <c:pt idx="18">
                  <c:v>3.1465104314065684E-5</c:v>
                </c:pt>
                <c:pt idx="19">
                  <c:v>3.1613855639989197E-5</c:v>
                </c:pt>
                <c:pt idx="20">
                  <c:v>3.1567581800118205E-5</c:v>
                </c:pt>
                <c:pt idx="21">
                  <c:v>3.1326848954904563E-5</c:v>
                </c:pt>
                <c:pt idx="22">
                  <c:v>3.0893373377693933E-5</c:v>
                </c:pt>
                <c:pt idx="23">
                  <c:v>3.0269995477283373E-5</c:v>
                </c:pt>
                <c:pt idx="24">
                  <c:v>5.0000294608859122</c:v>
                </c:pt>
                <c:pt idx="25">
                  <c:v>15.000028471026155</c:v>
                </c:pt>
                <c:pt idx="26">
                  <c:v>20.000027306910965</c:v>
                </c:pt>
                <c:pt idx="27">
                  <c:v>20.000025975745928</c:v>
                </c:pt>
                <c:pt idx="28">
                  <c:v>20.000024485899985</c:v>
                </c:pt>
                <c:pt idx="29">
                  <c:v>20.000022846694606</c:v>
                </c:pt>
                <c:pt idx="30">
                  <c:v>20.000021068234332</c:v>
                </c:pt>
                <c:pt idx="31">
                  <c:v>20.000019161648027</c:v>
                </c:pt>
                <c:pt idx="32">
                  <c:v>20.000017138602232</c:v>
                </c:pt>
                <c:pt idx="33">
                  <c:v>20.000015011579507</c:v>
                </c:pt>
                <c:pt idx="34">
                  <c:v>20.000012793625046</c:v>
                </c:pt>
                <c:pt idx="35">
                  <c:v>20.00001049831269</c:v>
                </c:pt>
                <c:pt idx="36">
                  <c:v>20.00000813952883</c:v>
                </c:pt>
                <c:pt idx="37">
                  <c:v>20.000005731699133</c:v>
                </c:pt>
                <c:pt idx="38">
                  <c:v>20.000003289364997</c:v>
                </c:pt>
                <c:pt idx="39">
                  <c:v>15.000001237833956</c:v>
                </c:pt>
                <c:pt idx="40">
                  <c:v>10.000000411782423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10304"/>
        <c:axId val="97811840"/>
      </c:scatterChart>
      <c:valAx>
        <c:axId val="97810304"/>
        <c:scaling>
          <c:orientation val="minMax"/>
          <c:max val="10"/>
        </c:scaling>
        <c:delete val="0"/>
        <c:axPos val="b"/>
        <c:numFmt formatCode="0.00" sourceLinked="1"/>
        <c:majorTickMark val="out"/>
        <c:minorTickMark val="none"/>
        <c:tickLblPos val="nextTo"/>
        <c:crossAx val="97811840"/>
        <c:crosses val="autoZero"/>
        <c:crossBetween val="midCat"/>
      </c:valAx>
      <c:valAx>
        <c:axId val="9781184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7810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Sheet1!$P$10</c:f>
              <c:strCache>
                <c:ptCount val="1"/>
                <c:pt idx="0">
                  <c:v>v(x) [m]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Sheet1!$B$12:$B$52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Sheet1!$P$12:$P$52</c:f>
              <c:numCache>
                <c:formatCode>0.0000</c:formatCode>
                <c:ptCount val="41"/>
                <c:pt idx="0">
                  <c:v>0</c:v>
                </c:pt>
                <c:pt idx="1">
                  <c:v>-1.5618170549158402E-4</c:v>
                </c:pt>
                <c:pt idx="2">
                  <c:v>-3.1158250676815915E-4</c:v>
                </c:pt>
                <c:pt idx="3">
                  <c:v>-4.6542149937011095E-4</c:v>
                </c:pt>
                <c:pt idx="4">
                  <c:v>-6.1691777851323438E-4</c:v>
                </c:pt>
                <c:pt idx="5">
                  <c:v>-7.6529043897003107E-4</c:v>
                </c:pt>
                <c:pt idx="6">
                  <c:v>-9.0975857495380081E-4</c:v>
                </c:pt>
                <c:pt idx="7">
                  <c:v>-1.0495412800062499E-3</c:v>
                </c:pt>
                <c:pt idx="8">
                  <c:v>-1.1838576468893188E-3</c:v>
                </c:pt>
                <c:pt idx="9">
                  <c:v>-1.3119267674818976E-3</c:v>
                </c:pt>
                <c:pt idx="10">
                  <c:v>-1.432967732682075E-3</c:v>
                </c:pt>
                <c:pt idx="11">
                  <c:v>-1.5461996323155127E-3</c:v>
                </c:pt>
                <c:pt idx="12">
                  <c:v>-1.6508415550505235E-3</c:v>
                </c:pt>
                <c:pt idx="13">
                  <c:v>-1.7461125883203616E-3</c:v>
                </c:pt>
                <c:pt idx="14">
                  <c:v>-1.8312318182532043E-3</c:v>
                </c:pt>
                <c:pt idx="15">
                  <c:v>-1.9054183296102532E-3</c:v>
                </c:pt>
                <c:pt idx="16">
                  <c:v>-1.9678912057323225E-3</c:v>
                </c:pt>
                <c:pt idx="17">
                  <c:v>-2.0178695284952426E-3</c:v>
                </c:pt>
                <c:pt idx="18">
                  <c:v>-2.0545723782743408E-3</c:v>
                </c:pt>
                <c:pt idx="19">
                  <c:v>-2.077218833918211E-3</c:v>
                </c:pt>
                <c:pt idx="20">
                  <c:v>-2.0850279727319143E-3</c:v>
                </c:pt>
                <c:pt idx="21">
                  <c:v>-2.0772188704697215E-3</c:v>
                </c:pt>
                <c:pt idx="22">
                  <c:v>-2.0545724505668995E-3</c:v>
                </c:pt>
                <c:pt idx="23">
                  <c:v>-2.0178696349220627E-3</c:v>
                </c:pt>
                <c:pt idx="24">
                  <c:v>-1.9678913439184712E-3</c:v>
                </c:pt>
                <c:pt idx="25">
                  <c:v>-1.9054184964546364E-3</c:v>
                </c:pt>
                <c:pt idx="26">
                  <c:v>-1.8312320099840456E-3</c:v>
                </c:pt>
                <c:pt idx="27">
                  <c:v>-1.7461128005637435E-3</c:v>
                </c:pt>
                <c:pt idx="28">
                  <c:v>-1.6508417829114654E-3</c:v>
                </c:pt>
                <c:pt idx="29">
                  <c:v>-1.5461998704709616E-3</c:v>
                </c:pt>
                <c:pt idx="30">
                  <c:v>-1.4329679754851036E-3</c:v>
                </c:pt>
                <c:pt idx="31">
                  <c:v>-1.3119270090763157E-3</c:v>
                </c:pt>
                <c:pt idx="32">
                  <c:v>-1.1838578813338327E-3</c:v>
                </c:pt>
                <c:pt idx="33">
                  <c:v>-1.0495415014072436E-3</c:v>
                </c:pt>
                <c:pt idx="34">
                  <c:v>-9.0975877760574085E-4</c:v>
                </c:pt>
                <c:pt idx="35">
                  <c:v>-7.652906175024711E-4</c:v>
                </c:pt>
                <c:pt idx="36">
                  <c:v>-6.1691792804334197E-4</c:v>
                </c:pt>
                <c:pt idx="37">
                  <c:v>-4.6542161565962315E-4</c:v>
                </c:pt>
                <c:pt idx="38">
                  <c:v>-3.1158258638365227E-4</c:v>
                </c:pt>
                <c:pt idx="39">
                  <c:v>-1.5618174596694612E-4</c:v>
                </c:pt>
                <c:pt idx="4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41152"/>
        <c:axId val="97842688"/>
      </c:scatterChart>
      <c:valAx>
        <c:axId val="97841152"/>
        <c:scaling>
          <c:orientation val="minMax"/>
          <c:max val="10"/>
        </c:scaling>
        <c:delete val="0"/>
        <c:axPos val="b"/>
        <c:numFmt formatCode="0.00" sourceLinked="1"/>
        <c:majorTickMark val="out"/>
        <c:minorTickMark val="none"/>
        <c:tickLblPos val="nextTo"/>
        <c:crossAx val="97842688"/>
        <c:crosses val="autoZero"/>
        <c:crossBetween val="midCat"/>
      </c:valAx>
      <c:valAx>
        <c:axId val="97842688"/>
        <c:scaling>
          <c:orientation val="minMax"/>
          <c:min val="-6.0000000000000019E-3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7841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Sheet1!$Q$10</c:f>
              <c:strCache>
                <c:ptCount val="1"/>
                <c:pt idx="0">
                  <c:v>theta(x) [rad]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Sheet1!$B$12:$B$52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Sheet1!$Q$12:$Q$52</c:f>
              <c:numCache>
                <c:formatCode>0.000</c:formatCode>
                <c:ptCount val="41"/>
                <c:pt idx="0">
                  <c:v>-6.2472682180326339E-4</c:v>
                </c:pt>
                <c:pt idx="1">
                  <c:v>-6.2316501337376278E-4</c:v>
                </c:pt>
                <c:pt idx="2">
                  <c:v>-6.1847958751450668E-4</c:v>
                </c:pt>
                <c:pt idx="3">
                  <c:v>-6.1067054316914183E-4</c:v>
                </c:pt>
                <c:pt idx="4">
                  <c:v>-5.9973787880239189E-4</c:v>
                </c:pt>
                <c:pt idx="5">
                  <c:v>-5.8568159240974366E-4</c:v>
                </c:pt>
                <c:pt idx="6">
                  <c:v>-5.6850168153006601E-4</c:v>
                </c:pt>
                <c:pt idx="7">
                  <c:v>-5.4819814326108112E-4</c:v>
                </c:pt>
                <c:pt idx="8">
                  <c:v>-5.2477097427757521E-4</c:v>
                </c:pt>
                <c:pt idx="9">
                  <c:v>-4.9822017085223618E-4</c:v>
                </c:pt>
                <c:pt idx="10">
                  <c:v>-4.6854572887897444E-4</c:v>
                </c:pt>
                <c:pt idx="11">
                  <c:v>-4.357476438985753E-4</c:v>
                </c:pt>
                <c:pt idx="12">
                  <c:v>-3.9982591112652788E-4</c:v>
                </c:pt>
                <c:pt idx="13">
                  <c:v>-3.6078052548283498E-4</c:v>
                </c:pt>
                <c:pt idx="14">
                  <c:v>-3.1861148162362586E-4</c:v>
                </c:pt>
                <c:pt idx="15">
                  <c:v>-2.7331877397437834E-4</c:v>
                </c:pt>
                <c:pt idx="16">
                  <c:v>-2.2490239676451569E-4</c:v>
                </c:pt>
                <c:pt idx="17">
                  <c:v>-1.7336234406318922E-4</c:v>
                </c:pt>
                <c:pt idx="18">
                  <c:v>-1.186986098160106E-4</c:v>
                </c:pt>
                <c:pt idx="19">
                  <c:v>-6.0911187882501522E-5</c:v>
                </c:pt>
                <c:pt idx="20">
                  <c:v>-7.2074022097745605E-11</c:v>
                </c:pt>
                <c:pt idx="21">
                  <c:v>6.0911045349046865E-5</c:v>
                </c:pt>
                <c:pt idx="22">
                  <c:v>1.1869847209808413E-4</c:v>
                </c:pt>
                <c:pt idx="23">
                  <c:v>1.7336221427721298E-4</c:v>
                </c:pt>
                <c:pt idx="24">
                  <c:v>2.2490227788678208E-4</c:v>
                </c:pt>
                <c:pt idx="25">
                  <c:v>2.7331866878651991E-4</c:v>
                </c:pt>
                <c:pt idx="26">
                  <c:v>3.1861139265957662E-4</c:v>
                </c:pt>
                <c:pt idx="27">
                  <c:v>3.607804549777072E-4</c:v>
                </c:pt>
                <c:pt idx="28">
                  <c:v>3.9982586096778353E-4</c:v>
                </c:pt>
                <c:pt idx="29">
                  <c:v>4.3574761557984686E-4</c:v>
                </c:pt>
                <c:pt idx="30">
                  <c:v>4.6854572345689065E-4</c:v>
                </c:pt>
                <c:pt idx="31">
                  <c:v>4.9822018890655463E-4</c:v>
                </c:pt>
                <c:pt idx="32">
                  <c:v>5.2477101587490495E-4</c:v>
                </c:pt>
                <c:pt idx="33">
                  <c:v>5.4819820792243769E-4</c:v>
                </c:pt>
                <c:pt idx="34">
                  <c:v>5.6850176820246942E-4</c:v>
                </c:pt>
                <c:pt idx="35">
                  <c:v>5.8568169944201711E-4</c:v>
                </c:pt>
                <c:pt idx="36">
                  <c:v>5.9973800392529634E-4</c:v>
                </c:pt>
                <c:pt idx="37">
                  <c:v>6.1067068347991753E-4</c:v>
                </c:pt>
                <c:pt idx="38">
                  <c:v>6.1847973946586475E-4</c:v>
                </c:pt>
                <c:pt idx="39">
                  <c:v>6.2316517276730455E-4</c:v>
                </c:pt>
                <c:pt idx="40">
                  <c:v>6.2472698378727379E-4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37280"/>
        <c:axId val="97938816"/>
      </c:scatterChart>
      <c:valAx>
        <c:axId val="97937280"/>
        <c:scaling>
          <c:orientation val="minMax"/>
          <c:max val="10"/>
        </c:scaling>
        <c:delete val="0"/>
        <c:axPos val="b"/>
        <c:numFmt formatCode="0.00" sourceLinked="1"/>
        <c:majorTickMark val="out"/>
        <c:minorTickMark val="none"/>
        <c:tickLblPos val="nextTo"/>
        <c:crossAx val="97938816"/>
        <c:crosses val="autoZero"/>
        <c:crossBetween val="midCat"/>
      </c:valAx>
      <c:valAx>
        <c:axId val="9793881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7937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Sheet1!$R$10</c:f>
              <c:strCache>
                <c:ptCount val="1"/>
                <c:pt idx="0">
                  <c:v>M(x) [kN – m]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Sheet1!$B$12:$B$52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Sheet1!$R$12:$R$52</c:f>
              <c:numCache>
                <c:formatCode>0.000</c:formatCode>
                <c:ptCount val="41"/>
                <c:pt idx="0">
                  <c:v>0</c:v>
                </c:pt>
                <c:pt idx="1">
                  <c:v>1.8749512153842347</c:v>
                </c:pt>
                <c:pt idx="2">
                  <c:v>3.7499029189485094</c:v>
                </c:pt>
                <c:pt idx="3">
                  <c:v>5.6248554000177933</c:v>
                </c:pt>
                <c:pt idx="4">
                  <c:v>7.4998089430072188</c:v>
                </c:pt>
                <c:pt idx="5">
                  <c:v>9.3747638256404695</c:v>
                </c:pt>
                <c:pt idx="6">
                  <c:v>11.249720317218026</c:v>
                </c:pt>
                <c:pt idx="7">
                  <c:v>13.124678676932781</c:v>
                </c:pt>
                <c:pt idx="8">
                  <c:v>14.99963915226753</c:v>
                </c:pt>
                <c:pt idx="9">
                  <c:v>16.874601977454155</c:v>
                </c:pt>
                <c:pt idx="10">
                  <c:v>18.749567372042925</c:v>
                </c:pt>
                <c:pt idx="11">
                  <c:v>20.624535539528274</c:v>
                </c:pt>
                <c:pt idx="12">
                  <c:v>22.499506666124809</c:v>
                </c:pt>
                <c:pt idx="13">
                  <c:v>24.374480919619291</c:v>
                </c:pt>
                <c:pt idx="14">
                  <c:v>26.249458448348122</c:v>
                </c:pt>
                <c:pt idx="15">
                  <c:v>28.124439380307582</c:v>
                </c:pt>
                <c:pt idx="16">
                  <c:v>29.999423822375476</c:v>
                </c:pt>
                <c:pt idx="17">
                  <c:v>31.874411859683775</c:v>
                </c:pt>
                <c:pt idx="18">
                  <c:v>33.749403555108913</c:v>
                </c:pt>
                <c:pt idx="19">
                  <c:v>35.624398948921396</c:v>
                </c:pt>
                <c:pt idx="20">
                  <c:v>37.499398058539555</c:v>
                </c:pt>
                <c:pt idx="21">
                  <c:v>35.624400878481161</c:v>
                </c:pt>
                <c:pt idx="22">
                  <c:v>33.749407380398686</c:v>
                </c:pt>
                <c:pt idx="23">
                  <c:v>31.874417513287725</c:v>
                </c:pt>
                <c:pt idx="24">
                  <c:v>29.999431203835726</c:v>
                </c:pt>
                <c:pt idx="25">
                  <c:v>28.124448356882279</c:v>
                </c:pt>
                <c:pt idx="26">
                  <c:v>26.249468856044885</c:v>
                </c:pt>
                <c:pt idx="27">
                  <c:v>24.374492564446804</c:v>
                </c:pt>
                <c:pt idx="28">
                  <c:v>22.499519325584462</c:v>
                </c:pt>
                <c:pt idx="29">
                  <c:v>20.624548964307241</c:v>
                </c:pt>
                <c:pt idx="30">
                  <c:v>18.749581287906675</c:v>
                </c:pt>
                <c:pt idx="31">
                  <c:v>16.874616087319627</c:v>
                </c:pt>
                <c:pt idx="32">
                  <c:v>14.999653138419978</c:v>
                </c:pt>
                <c:pt idx="33">
                  <c:v>13.124692203405599</c:v>
                </c:pt>
                <c:pt idx="34">
                  <c:v>11.249733032248317</c:v>
                </c:pt>
                <c:pt idx="35">
                  <c:v>9.3747753642401896</c:v>
                </c:pt>
                <c:pt idx="36">
                  <c:v>7.4998189295801518</c:v>
                </c:pt>
                <c:pt idx="37">
                  <c:v>5.6248634510233702</c:v>
                </c:pt>
                <c:pt idx="38">
                  <c:v>3.7499086455584734</c:v>
                </c:pt>
                <c:pt idx="39">
                  <c:v>1.8749542261261594</c:v>
                </c:pt>
                <c:pt idx="40">
                  <c:v>-9.6653012172541104E-8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68128"/>
        <c:axId val="97969664"/>
      </c:scatterChart>
      <c:valAx>
        <c:axId val="97968128"/>
        <c:scaling>
          <c:orientation val="minMax"/>
          <c:max val="10"/>
        </c:scaling>
        <c:delete val="0"/>
        <c:axPos val="b"/>
        <c:numFmt formatCode="0.00" sourceLinked="1"/>
        <c:majorTickMark val="out"/>
        <c:minorTickMark val="none"/>
        <c:tickLblPos val="nextTo"/>
        <c:crossAx val="97969664"/>
        <c:crosses val="autoZero"/>
        <c:crossBetween val="midCat"/>
      </c:valAx>
      <c:valAx>
        <c:axId val="979696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7968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Sheet1!$S$10</c:f>
              <c:strCache>
                <c:ptCount val="1"/>
                <c:pt idx="0">
                  <c:v>V(x) [kN]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Sheet1!$B$12:$B$52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Sheet1!$S$12:$S$52</c:f>
              <c:numCache>
                <c:formatCode>0.000</c:formatCode>
                <c:ptCount val="41"/>
                <c:pt idx="0">
                  <c:v>7.499804859064449</c:v>
                </c:pt>
                <c:pt idx="1">
                  <c:v>7.4998058354375443</c:v>
                </c:pt>
                <c:pt idx="2">
                  <c:v>7.4998083656028962</c:v>
                </c:pt>
                <c:pt idx="3">
                  <c:v>7.4998120432752637</c:v>
                </c:pt>
                <c:pt idx="4">
                  <c:v>7.4998168452606677</c:v>
                </c:pt>
                <c:pt idx="5">
                  <c:v>7.4998227413342278</c:v>
                </c:pt>
                <c:pt idx="6">
                  <c:v>7.499829694441388</c:v>
                </c:pt>
                <c:pt idx="7">
                  <c:v>7.4998376609535526</c:v>
                </c:pt>
                <c:pt idx="8">
                  <c:v>7.4998465909570271</c:v>
                </c:pt>
                <c:pt idx="9">
                  <c:v>7.4998564285841525</c:v>
                </c:pt>
                <c:pt idx="10">
                  <c:v>7.4998671123756679</c:v>
                </c:pt>
                <c:pt idx="11">
                  <c:v>7.4998785756633524</c:v>
                </c:pt>
                <c:pt idx="12">
                  <c:v>7.4998907470287364</c:v>
                </c:pt>
                <c:pt idx="13">
                  <c:v>7.4999035507279288</c:v>
                </c:pt>
                <c:pt idx="14">
                  <c:v>7.4999169071695277</c:v>
                </c:pt>
                <c:pt idx="15">
                  <c:v>7.499930733453013</c:v>
                </c:pt>
                <c:pt idx="16">
                  <c:v>7.4999449438497621</c:v>
                </c:pt>
                <c:pt idx="17">
                  <c:v>7.4999594503560019</c:v>
                </c:pt>
                <c:pt idx="18">
                  <c:v>7.4999741632394148</c:v>
                </c:pt>
                <c:pt idx="19">
                  <c:v>7.4999889916108771</c:v>
                </c:pt>
                <c:pt idx="20">
                  <c:v>3.8439378471366581E-6</c:v>
                </c:pt>
                <c:pt idx="21">
                  <c:v>-7.4999813713030647</c:v>
                </c:pt>
                <c:pt idx="22">
                  <c:v>-7.4999667451478871</c:v>
                </c:pt>
                <c:pt idx="23">
                  <c:v>-7.4999523675433082</c:v>
                </c:pt>
                <c:pt idx="24">
                  <c:v>-7.4999383267909465</c:v>
                </c:pt>
                <c:pt idx="25">
                  <c:v>-7.4999247090421548</c:v>
                </c:pt>
                <c:pt idx="26">
                  <c:v>-7.4999115977295645</c:v>
                </c:pt>
                <c:pt idx="27">
                  <c:v>-7.4998990730995132</c:v>
                </c:pt>
                <c:pt idx="28">
                  <c:v>-7.499887211708085</c:v>
                </c:pt>
                <c:pt idx="29">
                  <c:v>-7.4998760859681752</c:v>
                </c:pt>
                <c:pt idx="30">
                  <c:v>-7.499865763705877</c:v>
                </c:pt>
                <c:pt idx="31">
                  <c:v>-7.499856307759611</c:v>
                </c:pt>
                <c:pt idx="32">
                  <c:v>-7.49984777562819</c:v>
                </c:pt>
                <c:pt idx="33">
                  <c:v>-7.4998402191094833</c:v>
                </c:pt>
                <c:pt idx="34">
                  <c:v>-7.4998336840244733</c:v>
                </c:pt>
                <c:pt idx="35">
                  <c:v>-7.4998282099246776</c:v>
                </c:pt>
                <c:pt idx="36">
                  <c:v>-7.4998238298948134</c:v>
                </c:pt>
                <c:pt idx="37">
                  <c:v>-7.499820570358616</c:v>
                </c:pt>
                <c:pt idx="38">
                  <c:v>-7.4998184509543933</c:v>
                </c:pt>
                <c:pt idx="39">
                  <c:v>-7.4998174844251837</c:v>
                </c:pt>
                <c:pt idx="40">
                  <c:v>-7.4998172911166865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0032"/>
        <c:axId val="98385920"/>
      </c:scatterChart>
      <c:valAx>
        <c:axId val="98380032"/>
        <c:scaling>
          <c:orientation val="minMax"/>
          <c:max val="10"/>
        </c:scaling>
        <c:delete val="0"/>
        <c:axPos val="b"/>
        <c:numFmt formatCode="0.00" sourceLinked="1"/>
        <c:majorTickMark val="out"/>
        <c:minorTickMark val="none"/>
        <c:tickLblPos val="nextTo"/>
        <c:crossAx val="98385920"/>
        <c:crosses val="autoZero"/>
        <c:crossBetween val="midCat"/>
      </c:valAx>
      <c:valAx>
        <c:axId val="9838592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8380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Sheet1!$T$10</c:f>
              <c:strCache>
                <c:ptCount val="1"/>
                <c:pt idx="0">
                  <c:v>q(x) [kN/m]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Sheet1!$B$12:$B$52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Sheet1!$T$12:$T$52</c:f>
              <c:numCache>
                <c:formatCode>0.000</c:formatCode>
                <c:ptCount val="41"/>
                <c:pt idx="0">
                  <c:v>-3.8956508383591881E-6</c:v>
                </c:pt>
                <c:pt idx="1">
                  <c:v>-7.0082204199906073E-6</c:v>
                </c:pt>
                <c:pt idx="2">
                  <c:v>-1.2410910596116764E-5</c:v>
                </c:pt>
                <c:pt idx="3">
                  <c:v>-1.6954674608271603E-5</c:v>
                </c:pt>
                <c:pt idx="4">
                  <c:v>-2.1391626413347353E-5</c:v>
                </c:pt>
                <c:pt idx="5">
                  <c:v>-2.5694047465663061E-5</c:v>
                </c:pt>
                <c:pt idx="6">
                  <c:v>-2.9835122511201462E-5</c:v>
                </c:pt>
                <c:pt idx="7">
                  <c:v>-3.3789146307583451E-5</c:v>
                </c:pt>
                <c:pt idx="8">
                  <c:v>-3.7531627178566396E-5</c:v>
                </c:pt>
                <c:pt idx="9">
                  <c:v>-4.1039467731707191E-5</c:v>
                </c:pt>
                <c:pt idx="10">
                  <c:v>-4.4291084577707807E-5</c:v>
                </c:pt>
                <c:pt idx="11">
                  <c:v>-4.7266542608781492E-5</c:v>
                </c:pt>
                <c:pt idx="12">
                  <c:v>-4.9947677993600337E-5</c:v>
                </c:pt>
                <c:pt idx="13">
                  <c:v>-5.2318165728593158E-5</c:v>
                </c:pt>
                <c:pt idx="14">
                  <c:v>-5.4363677918445319E-5</c:v>
                </c:pt>
                <c:pt idx="15">
                  <c:v>-5.6071965161663684E-5</c:v>
                </c:pt>
                <c:pt idx="16">
                  <c:v>-5.7432787599509538E-5</c:v>
                </c:pt>
                <c:pt idx="17">
                  <c:v>-5.8438125378756922E-5</c:v>
                </c:pt>
                <c:pt idx="18">
                  <c:v>-5.9082218200501302E-5</c:v>
                </c:pt>
                <c:pt idx="19">
                  <c:v>14.999940638499027</c:v>
                </c:pt>
                <c:pt idx="20">
                  <c:v>29.999940725365548</c:v>
                </c:pt>
                <c:pt idx="21">
                  <c:v>14.999941177338457</c:v>
                </c:pt>
                <c:pt idx="22">
                  <c:v>-5.8008735706494008E-5</c:v>
                </c:pt>
                <c:pt idx="23">
                  <c:v>-5.6838271618175895E-5</c:v>
                </c:pt>
                <c:pt idx="24">
                  <c:v>-5.5318920317404263E-5</c:v>
                </c:pt>
                <c:pt idx="25">
                  <c:v>-5.3460367723801028E-5</c:v>
                </c:pt>
                <c:pt idx="26">
                  <c:v>-5.1274442640192319E-5</c:v>
                </c:pt>
                <c:pt idx="27">
                  <c:v>-4.8774893940617403E-5</c:v>
                </c:pt>
                <c:pt idx="28">
                  <c:v>-4.5977392730378597E-5</c:v>
                </c:pt>
                <c:pt idx="29">
                  <c:v>-4.2899405201524132E-5</c:v>
                </c:pt>
                <c:pt idx="30">
                  <c:v>-3.9560057402354687E-5</c:v>
                </c:pt>
                <c:pt idx="31">
                  <c:v>-3.5980018481041043E-5</c:v>
                </c:pt>
                <c:pt idx="32">
                  <c:v>-3.2181342454862261E-5</c:v>
                </c:pt>
                <c:pt idx="33">
                  <c:v>-2.8187422486780633E-5</c:v>
                </c:pt>
                <c:pt idx="34">
                  <c:v>-2.4022725241934495E-5</c:v>
                </c:pt>
                <c:pt idx="35">
                  <c:v>-1.9712727404197494E-5</c:v>
                </c:pt>
                <c:pt idx="36">
                  <c:v>-1.5283679340782896E-5</c:v>
                </c:pt>
                <c:pt idx="37">
                  <c:v>-1.0762483242388043E-5</c:v>
                </c:pt>
                <c:pt idx="38">
                  <c:v>-6.1764919152551556E-6</c:v>
                </c:pt>
                <c:pt idx="39">
                  <c:v>-2.3243064521949464E-6</c:v>
                </c:pt>
                <c:pt idx="40">
                  <c:v>-7.7323398883777372E-7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3168"/>
        <c:axId val="98424704"/>
      </c:scatterChart>
      <c:valAx>
        <c:axId val="98423168"/>
        <c:scaling>
          <c:orientation val="minMax"/>
          <c:max val="10"/>
        </c:scaling>
        <c:delete val="0"/>
        <c:axPos val="b"/>
        <c:numFmt formatCode="0.00" sourceLinked="1"/>
        <c:majorTickMark val="out"/>
        <c:minorTickMark val="none"/>
        <c:tickLblPos val="nextTo"/>
        <c:crossAx val="98424704"/>
        <c:crosses val="autoZero"/>
        <c:crossBetween val="midCat"/>
      </c:valAx>
      <c:valAx>
        <c:axId val="9842470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842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Sheet1!$V$10</c:f>
              <c:strCache>
                <c:ptCount val="1"/>
                <c:pt idx="0">
                  <c:v>v(x) [m]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Sheet1!$B$12:$B$52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Sheet1!$V$12:$V$52</c:f>
              <c:numCache>
                <c:formatCode>0.0000</c:formatCode>
                <c:ptCount val="41"/>
                <c:pt idx="0">
                  <c:v>0</c:v>
                </c:pt>
                <c:pt idx="1">
                  <c:v>-1.028574608554215E-3</c:v>
                </c:pt>
                <c:pt idx="2">
                  <c:v>-2.0505998672982716E-3</c:v>
                </c:pt>
                <c:pt idx="3">
                  <c:v>-3.0597856733419852E-3</c:v>
                </c:pt>
                <c:pt idx="4">
                  <c:v>-4.0501008236823906E-3</c:v>
                </c:pt>
                <c:pt idx="5">
                  <c:v>-5.0157725001813477E-3</c:v>
                </c:pt>
                <c:pt idx="6">
                  <c:v>-5.9512857666648E-3</c:v>
                </c:pt>
                <c:pt idx="7">
                  <c:v>-6.8513830812858955E-3</c:v>
                </c:pt>
                <c:pt idx="8">
                  <c:v>-7.7110638271893524E-3</c:v>
                </c:pt>
                <c:pt idx="9">
                  <c:v>-8.5255838643915026E-3</c:v>
                </c:pt>
                <c:pt idx="10">
                  <c:v>-9.2904551056502051E-3</c:v>
                </c:pt>
                <c:pt idx="11">
                  <c:v>-1.000144511894209E-2</c:v>
                </c:pt>
                <c:pt idx="12">
                  <c:v>-1.0654576758992399E-2</c:v>
                </c:pt>
                <c:pt idx="13">
                  <c:v>-1.1246127830116063E-2</c:v>
                </c:pt>
                <c:pt idx="14">
                  <c:v>-1.1772630782428795E-2</c:v>
                </c:pt>
                <c:pt idx="15">
                  <c:v>-1.2230872443275202E-2</c:v>
                </c:pt>
                <c:pt idx="16">
                  <c:v>-1.261789378549834E-2</c:v>
                </c:pt>
                <c:pt idx="17">
                  <c:v>-1.2930989733943341E-2</c:v>
                </c:pt>
                <c:pt idx="18">
                  <c:v>-1.3167709011348056E-2</c:v>
                </c:pt>
                <c:pt idx="19">
                  <c:v>-1.3325854024527749E-2</c:v>
                </c:pt>
                <c:pt idx="20">
                  <c:v>-1.3403480791509784E-2</c:v>
                </c:pt>
                <c:pt idx="21">
                  <c:v>-1.3398898910020232E-2</c:v>
                </c:pt>
                <c:pt idx="22">
                  <c:v>-1.3312233416697919E-2</c:v>
                </c:pt>
                <c:pt idx="23">
                  <c:v>-1.3143862989237347E-2</c:v>
                </c:pt>
                <c:pt idx="24">
                  <c:v>-1.2894420038784327E-2</c:v>
                </c:pt>
                <c:pt idx="25">
                  <c:v>-1.2564790842738538E-2</c:v>
                </c:pt>
                <c:pt idx="26">
                  <c:v>-1.2156115717099718E-2</c:v>
                </c:pt>
                <c:pt idx="27">
                  <c:v>-1.1670049535458077E-2</c:v>
                </c:pt>
                <c:pt idx="28">
                  <c:v>-1.1108761976881296E-2</c:v>
                </c:pt>
                <c:pt idx="29">
                  <c:v>-1.0474937809340815E-2</c:v>
                </c:pt>
                <c:pt idx="30">
                  <c:v>-9.7717772069009813E-3</c:v>
                </c:pt>
                <c:pt idx="31">
                  <c:v>-9.0029960986922168E-3</c:v>
                </c:pt>
                <c:pt idx="32">
                  <c:v>-8.1728265474997012E-3</c:v>
                </c:pt>
                <c:pt idx="33">
                  <c:v>-7.2860171556236135E-3</c:v>
                </c:pt>
                <c:pt idx="34">
                  <c:v>-6.3478334955064568E-3</c:v>
                </c:pt>
                <c:pt idx="35">
                  <c:v>-5.3640585624787056E-3</c:v>
                </c:pt>
                <c:pt idx="36">
                  <c:v>-4.3409932468466209E-3</c:v>
                </c:pt>
                <c:pt idx="37">
                  <c:v>-3.2854568224364154E-3</c:v>
                </c:pt>
                <c:pt idx="38">
                  <c:v>-2.2047874486177633E-3</c:v>
                </c:pt>
                <c:pt idx="39">
                  <c:v>-1.1068426827573158E-3</c:v>
                </c:pt>
                <c:pt idx="4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Sheet1!$AB$9</c:f>
              <c:strCache>
                <c:ptCount val="1"/>
                <c:pt idx="0">
                  <c:v>Principio de la superposición</c:v>
                </c:pt>
              </c:strCache>
            </c:strRef>
          </c:tx>
          <c:marker>
            <c:symbol val="none"/>
          </c:marker>
          <c:xVal>
            <c:numRef>
              <c:f>Sheet1!$B$12:$B$52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Sheet1!$AB$12:$AB$52</c:f>
              <c:numCache>
                <c:formatCode>0.0000</c:formatCode>
                <c:ptCount val="41"/>
                <c:pt idx="0">
                  <c:v>0</c:v>
                </c:pt>
                <c:pt idx="1">
                  <c:v>-1.0425336492135171E-3</c:v>
                </c:pt>
                <c:pt idx="2">
                  <c:v>-2.0784294437126588E-3</c:v>
                </c:pt>
                <c:pt idx="3">
                  <c:v>-3.1013098369338772E-3</c:v>
                </c:pt>
                <c:pt idx="4">
                  <c:v>-4.1050575904467614E-3</c:v>
                </c:pt>
                <c:pt idx="5">
                  <c:v>-5.0838157739277919E-3</c:v>
                </c:pt>
                <c:pt idx="6">
                  <c:v>-6.0319877651347073E-3</c:v>
                </c:pt>
                <c:pt idx="7">
                  <c:v>-6.944237249881656E-3</c:v>
                </c:pt>
                <c:pt idx="8">
                  <c:v>-7.8154882220152714E-3</c:v>
                </c:pt>
                <c:pt idx="9">
                  <c:v>-8.6409249833918362E-3</c:v>
                </c:pt>
                <c:pt idx="10">
                  <c:v>-9.4159921438556615E-3</c:v>
                </c:pt>
                <c:pt idx="11">
                  <c:v>-1.0136394621218832E-2</c:v>
                </c:pt>
                <c:pt idx="12">
                  <c:v>-1.0798097641242427E-2</c:v>
                </c:pt>
                <c:pt idx="13">
                  <c:v>-1.1397326737619333E-2</c:v>
                </c:pt>
                <c:pt idx="14">
                  <c:v>-1.193056775195876E-2</c:v>
                </c:pt>
                <c:pt idx="15">
                  <c:v>-1.2394566833772566E-2</c:v>
                </c:pt>
                <c:pt idx="16">
                  <c:v>-1.2786330440463428E-2</c:v>
                </c:pt>
                <c:pt idx="17">
                  <c:v>-1.3103125337314992E-2</c:v>
                </c:pt>
                <c:pt idx="18">
                  <c:v>-1.3342478597484018E-2</c:v>
                </c:pt>
                <c:pt idx="19">
                  <c:v>-1.3502177601994575E-2</c:v>
                </c:pt>
                <c:pt idx="20">
                  <c:v>-1.3580270039734322E-2</c:v>
                </c:pt>
                <c:pt idx="21">
                  <c:v>-1.3575063907452922E-2</c:v>
                </c:pt>
                <c:pt idx="22">
                  <c:v>-1.3486689358992018E-2</c:v>
                </c:pt>
                <c:pt idx="23">
                  <c:v>-1.3315536856058378E-2</c:v>
                </c:pt>
                <c:pt idx="24">
                  <c:v>-1.3062257168228592E-2</c:v>
                </c:pt>
                <c:pt idx="25">
                  <c:v>-1.2727761372955844E-2</c:v>
                </c:pt>
                <c:pt idx="26">
                  <c:v>-1.2313220855578707E-2</c:v>
                </c:pt>
                <c:pt idx="27">
                  <c:v>-1.1820327617536779E-2</c:v>
                </c:pt>
                <c:pt idx="28">
                  <c:v>-1.1251294276383333E-2</c:v>
                </c:pt>
                <c:pt idx="29">
                  <c:v>-1.0608854065799755E-2</c:v>
                </c:pt>
                <c:pt idx="30">
                  <c:v>-9.8962608356117157E-3</c:v>
                </c:pt>
                <c:pt idx="31">
                  <c:v>-9.1172890518069431E-3</c:v>
                </c:pt>
                <c:pt idx="32">
                  <c:v>-8.276233796554535E-3</c:v>
                </c:pt>
                <c:pt idx="33">
                  <c:v>-7.3779107682256356E-3</c:v>
                </c:pt>
                <c:pt idx="34">
                  <c:v>-6.4276562814153783E-3</c:v>
                </c:pt>
                <c:pt idx="35">
                  <c:v>-5.4313272669659629E-3</c:v>
                </c:pt>
                <c:pt idx="36">
                  <c:v>-4.3953012719907224E-3</c:v>
                </c:pt>
                <c:pt idx="37">
                  <c:v>-3.3264764598990161E-3</c:v>
                </c:pt>
                <c:pt idx="38">
                  <c:v>-2.2322716104218191E-3</c:v>
                </c:pt>
                <c:pt idx="39">
                  <c:v>-1.1206261196378376E-3</c:v>
                </c:pt>
                <c:pt idx="4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31968"/>
        <c:axId val="98133504"/>
      </c:scatterChart>
      <c:valAx>
        <c:axId val="98131968"/>
        <c:scaling>
          <c:orientation val="minMax"/>
          <c:max val="10"/>
        </c:scaling>
        <c:delete val="0"/>
        <c:axPos val="b"/>
        <c:numFmt formatCode="0.00" sourceLinked="1"/>
        <c:majorTickMark val="out"/>
        <c:minorTickMark val="none"/>
        <c:tickLblPos val="nextTo"/>
        <c:crossAx val="98133504"/>
        <c:crosses val="autoZero"/>
        <c:crossBetween val="midCat"/>
      </c:valAx>
      <c:valAx>
        <c:axId val="9813350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8131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Sheet1!$W$10</c:f>
              <c:strCache>
                <c:ptCount val="1"/>
                <c:pt idx="0">
                  <c:v>theta(x) [rad]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Sheet1!$B$12:$B$52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Sheet1!$W$12:$W$52</c:f>
              <c:numCache>
                <c:formatCode>0.000</c:formatCode>
                <c:ptCount val="41"/>
                <c:pt idx="0">
                  <c:v>-4.1142977266846016E-3</c:v>
                </c:pt>
                <c:pt idx="1">
                  <c:v>-4.1011990293072778E-3</c:v>
                </c:pt>
                <c:pt idx="2">
                  <c:v>-4.0624210772222287E-3</c:v>
                </c:pt>
                <c:pt idx="3">
                  <c:v>-3.9990005199903866E-3</c:v>
                </c:pt>
                <c:pt idx="4">
                  <c:v>-3.9119719292474986E-3</c:v>
                </c:pt>
                <c:pt idx="5">
                  <c:v>-3.8023678407215697E-3</c:v>
                </c:pt>
                <c:pt idx="6">
                  <c:v>-3.67121880899152E-3</c:v>
                </c:pt>
                <c:pt idx="7">
                  <c:v>-3.5195534746054954E-3</c:v>
                </c:pt>
                <c:pt idx="8">
                  <c:v>-3.3483986431033716E-3</c:v>
                </c:pt>
                <c:pt idx="9">
                  <c:v>-3.1587793754171041E-3</c:v>
                </c:pt>
                <c:pt idx="10">
                  <c:v>-2.9517190890550396E-3</c:v>
                </c:pt>
                <c:pt idx="11">
                  <c:v>-2.7282396694124425E-3</c:v>
                </c:pt>
                <c:pt idx="12">
                  <c:v>-2.4893615904906137E-3</c:v>
                </c:pt>
                <c:pt idx="13">
                  <c:v>-2.2361040442517091E-3</c:v>
                </c:pt>
                <c:pt idx="14">
                  <c:v>-1.9694850777859894E-3</c:v>
                </c:pt>
                <c:pt idx="15">
                  <c:v>-1.6905217374228627E-3</c:v>
                </c:pt>
                <c:pt idx="16">
                  <c:v>-1.400230218877016E-3</c:v>
                </c:pt>
                <c:pt idx="17">
                  <c:v>-1.099626022486741E-3</c:v>
                </c:pt>
                <c:pt idx="18">
                  <c:v>-7.8972411257308486E-4</c:v>
                </c:pt>
                <c:pt idx="19">
                  <c:v>-4.7153907992615249E-4</c:v>
                </c:pt>
                <c:pt idx="20">
                  <c:v>-1.4608530640814604E-4</c:v>
                </c:pt>
                <c:pt idx="21">
                  <c:v>1.8249917088769552E-4</c:v>
                </c:pt>
                <c:pt idx="22">
                  <c:v>5.1007619232316254E-4</c:v>
                </c:pt>
                <c:pt idx="23">
                  <c:v>8.3563100934954532E-4</c:v>
                </c:pt>
                <c:pt idx="24">
                  <c:v>1.1581484231850056E-3</c:v>
                </c:pt>
                <c:pt idx="25">
                  <c:v>1.4766126249090676E-3</c:v>
                </c:pt>
                <c:pt idx="26">
                  <c:v>1.7894864230816321E-3</c:v>
                </c:pt>
                <c:pt idx="27">
                  <c:v>2.094711092654987E-3</c:v>
                </c:pt>
                <c:pt idx="28">
                  <c:v>2.3902268460949568E-3</c:v>
                </c:pt>
                <c:pt idx="29">
                  <c:v>2.6739726947685172E-3</c:v>
                </c:pt>
                <c:pt idx="30">
                  <c:v>2.9438863178412114E-3</c:v>
                </c:pt>
                <c:pt idx="31">
                  <c:v>3.1979039394684876E-3</c:v>
                </c:pt>
                <c:pt idx="32">
                  <c:v>3.4339602150112621E-3</c:v>
                </c:pt>
                <c:pt idx="33">
                  <c:v>3.6499881269477161E-3</c:v>
                </c:pt>
                <c:pt idx="34">
                  <c:v>3.8439188910910117E-3</c:v>
                </c:pt>
                <c:pt idx="35">
                  <c:v>4.0136818736563658E-3</c:v>
                </c:pt>
                <c:pt idx="36">
                  <c:v>4.1572045196516067E-3</c:v>
                </c:pt>
                <c:pt idx="37">
                  <c:v>4.2724122929930835E-3</c:v>
                </c:pt>
                <c:pt idx="38">
                  <c:v>4.3572286286739734E-3</c:v>
                </c:pt>
                <c:pt idx="39">
                  <c:v>4.4095748972355266E-3</c:v>
                </c:pt>
                <c:pt idx="40">
                  <c:v>4.4273703817134889E-3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62560"/>
        <c:axId val="98164096"/>
      </c:scatterChart>
      <c:valAx>
        <c:axId val="98162560"/>
        <c:scaling>
          <c:orientation val="minMax"/>
          <c:max val="10"/>
        </c:scaling>
        <c:delete val="0"/>
        <c:axPos val="b"/>
        <c:numFmt formatCode="0.00" sourceLinked="1"/>
        <c:majorTickMark val="out"/>
        <c:minorTickMark val="none"/>
        <c:tickLblPos val="nextTo"/>
        <c:crossAx val="98164096"/>
        <c:crosses val="autoZero"/>
        <c:crossBetween val="midCat"/>
      </c:valAx>
      <c:valAx>
        <c:axId val="9816409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8162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Sheet1!$X$10</c:f>
              <c:strCache>
                <c:ptCount val="1"/>
                <c:pt idx="0">
                  <c:v>M(x) [kN – m]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Sheet1!$B$12:$B$52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Sheet1!$X$12:$X$52</c:f>
              <c:numCache>
                <c:formatCode>0.000</c:formatCode>
                <c:ptCount val="41"/>
                <c:pt idx="0">
                  <c:v>0</c:v>
                </c:pt>
                <c:pt idx="1">
                  <c:v>15.725835593953606</c:v>
                </c:pt>
                <c:pt idx="2">
                  <c:v>30.828789283673405</c:v>
                </c:pt>
                <c:pt idx="3">
                  <c:v>45.310116373453837</c:v>
                </c:pt>
                <c:pt idx="4">
                  <c:v>59.171050873004411</c:v>
                </c:pt>
                <c:pt idx="5">
                  <c:v>72.412797761747527</c:v>
                </c:pt>
                <c:pt idx="6">
                  <c:v>85.036525459218112</c:v>
                </c:pt>
                <c:pt idx="7">
                  <c:v>97.043358546603514</c:v>
                </c:pt>
                <c:pt idx="8">
                  <c:v>108.43437078280229</c:v>
                </c:pt>
                <c:pt idx="9">
                  <c:v>119.21057845649183</c:v>
                </c:pt>
                <c:pt idx="10">
                  <c:v>129.37293411371459</c:v>
                </c:pt>
                <c:pt idx="11">
                  <c:v>138.92232069799374</c:v>
                </c:pt>
                <c:pt idx="12">
                  <c:v>147.85954613760268</c:v>
                </c:pt>
                <c:pt idx="13">
                  <c:v>156.18533841165501</c:v>
                </c:pt>
                <c:pt idx="14">
                  <c:v>163.90034112365879</c:v>
                </c:pt>
                <c:pt idx="15">
                  <c:v>171.00510960829951</c:v>
                </c:pt>
                <c:pt idx="16">
                  <c:v>177.50010759365213</c:v>
                </c:pt>
                <c:pt idx="17">
                  <c:v>183.38570443756075</c:v>
                </c:pt>
                <c:pt idx="18">
                  <c:v>188.66217295345464</c:v>
                </c:pt>
                <c:pt idx="19">
                  <c:v>193.32968783754259</c:v>
                </c:pt>
                <c:pt idx="20">
                  <c:v>197.38832470474895</c:v>
                </c:pt>
                <c:pt idx="21">
                  <c:v>197.08805973785203</c:v>
                </c:pt>
                <c:pt idx="22">
                  <c:v>196.17876995020853</c:v>
                </c:pt>
                <c:pt idx="23">
                  <c:v>194.66023405846511</c:v>
                </c:pt>
                <c:pt idx="24">
                  <c:v>192.53213395819299</c:v>
                </c:pt>
                <c:pt idx="25">
                  <c:v>189.79405679145847</c:v>
                </c:pt>
                <c:pt idx="26">
                  <c:v>185.82049759188806</c:v>
                </c:pt>
                <c:pt idx="27">
                  <c:v>180.61086248915058</c:v>
                </c:pt>
                <c:pt idx="28">
                  <c:v>174.16447245129365</c:v>
                </c:pt>
                <c:pt idx="29">
                  <c:v>166.48056754021349</c:v>
                </c:pt>
                <c:pt idx="30">
                  <c:v>157.55831165229293</c:v>
                </c:pt>
                <c:pt idx="31">
                  <c:v>147.39679771343219</c:v>
                </c:pt>
                <c:pt idx="32">
                  <c:v>135.99505329455999</c:v>
                </c:pt>
                <c:pt idx="33">
                  <c:v>123.35204661176003</c:v>
                </c:pt>
                <c:pt idx="34">
                  <c:v>109.46669287217324</c:v>
                </c:pt>
                <c:pt idx="35">
                  <c:v>94.337860925206044</c:v>
                </c:pt>
                <c:pt idx="36">
                  <c:v>77.964380176483772</c:v>
                </c:pt>
                <c:pt idx="37">
                  <c:v>60.345047720389012</c:v>
                </c:pt>
                <c:pt idx="38">
                  <c:v>41.478635645938944</c:v>
                </c:pt>
                <c:pt idx="39">
                  <c:v>21.363898469380601</c:v>
                </c:pt>
                <c:pt idx="40">
                  <c:v>-4.1935358747525488E-4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16288"/>
        <c:axId val="98317824"/>
      </c:scatterChart>
      <c:valAx>
        <c:axId val="98316288"/>
        <c:scaling>
          <c:orientation val="minMax"/>
          <c:max val="10"/>
        </c:scaling>
        <c:delete val="0"/>
        <c:axPos val="b"/>
        <c:numFmt formatCode="0.00" sourceLinked="1"/>
        <c:majorTickMark val="out"/>
        <c:minorTickMark val="none"/>
        <c:tickLblPos val="nextTo"/>
        <c:crossAx val="98317824"/>
        <c:crosses val="autoZero"/>
        <c:crossBetween val="midCat"/>
      </c:valAx>
      <c:valAx>
        <c:axId val="983178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8316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Sheet1!$Y$10</c:f>
              <c:strCache>
                <c:ptCount val="1"/>
                <c:pt idx="0">
                  <c:v>V(x) [kN]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Sheet1!$B$12:$B$52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Sheet1!$Y$12:$Y$52</c:f>
              <c:numCache>
                <c:formatCode>0.000</c:formatCode>
                <c:ptCount val="41"/>
                <c:pt idx="0">
                  <c:v>62.903331647874204</c:v>
                </c:pt>
                <c:pt idx="1">
                  <c:v>61.657567893079772</c:v>
                </c:pt>
                <c:pt idx="2">
                  <c:v>59.168545659922515</c:v>
                </c:pt>
                <c:pt idx="3">
                  <c:v>56.684502171549234</c:v>
                </c:pt>
                <c:pt idx="4">
                  <c:v>54.205336808718755</c:v>
                </c:pt>
                <c:pt idx="5">
                  <c:v>51.730918420712257</c:v>
                </c:pt>
                <c:pt idx="6">
                  <c:v>49.261086239571625</c:v>
                </c:pt>
                <c:pt idx="7">
                  <c:v>46.795650971209511</c:v>
                </c:pt>
                <c:pt idx="8">
                  <c:v>44.33439605637534</c:v>
                </c:pt>
                <c:pt idx="9">
                  <c:v>41.877079093489272</c:v>
                </c:pt>
                <c:pt idx="10">
                  <c:v>39.42343341460932</c:v>
                </c:pt>
                <c:pt idx="11">
                  <c:v>36.97316980468122</c:v>
                </c:pt>
                <c:pt idx="12">
                  <c:v>34.525978353353707</c:v>
                </c:pt>
                <c:pt idx="13">
                  <c:v>32.081530427389907</c:v>
                </c:pt>
                <c:pt idx="14">
                  <c:v>29.639480752011536</c:v>
                </c:pt>
                <c:pt idx="15">
                  <c:v>27.199469588081229</c:v>
                </c:pt>
                <c:pt idx="16">
                  <c:v>24.761124991229281</c:v>
                </c:pt>
                <c:pt idx="17">
                  <c:v>22.324065139244908</c:v>
                </c:pt>
                <c:pt idx="18">
                  <c:v>19.887900713156</c:v>
                </c:pt>
                <c:pt idx="19">
                  <c:v>17.452237317868367</c:v>
                </c:pt>
                <c:pt idx="20">
                  <c:v>7.5166779259715213</c:v>
                </c:pt>
                <c:pt idx="21">
                  <c:v>-2.419174668818755</c:v>
                </c:pt>
                <c:pt idx="22">
                  <c:v>-4.8557154043885475</c:v>
                </c:pt>
                <c:pt idx="23">
                  <c:v>-7.2933345243474719</c:v>
                </c:pt>
                <c:pt idx="24">
                  <c:v>-9.7324151883271384</c:v>
                </c:pt>
                <c:pt idx="25">
                  <c:v>-13.423331132962232</c:v>
                </c:pt>
                <c:pt idx="26">
                  <c:v>-18.3664443982168</c:v>
                </c:pt>
                <c:pt idx="27">
                  <c:v>-23.312103132333732</c:v>
                </c:pt>
                <c:pt idx="28">
                  <c:v>-28.260639490209144</c:v>
                </c:pt>
                <c:pt idx="29">
                  <c:v>-33.212367636289571</c:v>
                </c:pt>
                <c:pt idx="30">
                  <c:v>-38.167581865566547</c:v>
                </c:pt>
                <c:pt idx="31">
                  <c:v>-43.126554853605512</c:v>
                </c:pt>
                <c:pt idx="32">
                  <c:v>-48.089536046221099</c:v>
                </c:pt>
                <c:pt idx="33">
                  <c:v>-53.056750198445059</c:v>
                </c:pt>
                <c:pt idx="34">
                  <c:v>-58.028396072279264</c:v>
                </c:pt>
                <c:pt idx="35">
                  <c:v>-63.004645300460282</c:v>
                </c:pt>
                <c:pt idx="36">
                  <c:v>-67.985641423478228</c:v>
                </c:pt>
                <c:pt idx="37">
                  <c:v>-72.971499105695827</c:v>
                </c:pt>
                <c:pt idx="38">
                  <c:v>-77.962303534947083</c:v>
                </c:pt>
                <c:pt idx="39">
                  <c:v>-82.958110009682102</c:v>
                </c:pt>
                <c:pt idx="40">
                  <c:v>-85.457271291872303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46880"/>
        <c:axId val="98348416"/>
      </c:scatterChart>
      <c:valAx>
        <c:axId val="98346880"/>
        <c:scaling>
          <c:orientation val="minMax"/>
          <c:max val="10"/>
        </c:scaling>
        <c:delete val="0"/>
        <c:axPos val="b"/>
        <c:numFmt formatCode="0.00" sourceLinked="1"/>
        <c:majorTickMark val="out"/>
        <c:minorTickMark val="none"/>
        <c:tickLblPos val="nextTo"/>
        <c:crossAx val="98348416"/>
        <c:crosses val="autoZero"/>
        <c:crossBetween val="midCat"/>
      </c:valAx>
      <c:valAx>
        <c:axId val="9834841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8346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Sheet1!$E$10</c:f>
              <c:strCache>
                <c:ptCount val="1"/>
                <c:pt idx="0">
                  <c:v>theta(x) [rad]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Sheet1!$B$12:$B$52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Sheet1!$E$12:$E$52</c:f>
              <c:numCache>
                <c:formatCode>0.000</c:formatCode>
                <c:ptCount val="41"/>
                <c:pt idx="0">
                  <c:v>-2.0043763478249012E-3</c:v>
                </c:pt>
                <c:pt idx="1">
                  <c:v>-1.9957861670133539E-3</c:v>
                </c:pt>
                <c:pt idx="2">
                  <c:v>-1.9705362411291255E-3</c:v>
                </c:pt>
                <c:pt idx="3">
                  <c:v>-1.9296678032520616E-3</c:v>
                </c:pt>
                <c:pt idx="4">
                  <c:v>-1.8742220865799728E-3</c:v>
                </c:pt>
                <c:pt idx="5">
                  <c:v>-1.8052403244262442E-3</c:v>
                </c:pt>
                <c:pt idx="6">
                  <c:v>-1.7237637502167261E-3</c:v>
                </c:pt>
                <c:pt idx="7">
                  <c:v>-1.6308335974859339E-3</c:v>
                </c:pt>
                <c:pt idx="8">
                  <c:v>-1.527491099872557E-3</c:v>
                </c:pt>
                <c:pt idx="9">
                  <c:v>-1.4147774911143175E-3</c:v>
                </c:pt>
                <c:pt idx="10">
                  <c:v>-1.2937340050422335E-3</c:v>
                </c:pt>
                <c:pt idx="11">
                  <c:v>-1.1654018755743074E-3</c:v>
                </c:pt>
                <c:pt idx="12">
                  <c:v>-1.0308223367086582E-3</c:v>
                </c:pt>
                <c:pt idx="13">
                  <c:v>-8.9103662251618573E-4</c:v>
                </c:pt>
                <c:pt idx="14">
                  <c:v>-7.4708596713278681E-4</c:v>
                </c:pt>
                <c:pt idx="15">
                  <c:v>-6.0001160475117547E-4</c:v>
                </c:pt>
                <c:pt idx="16">
                  <c:v>-4.5085476961234834E-4</c:v>
                </c:pt>
                <c:pt idx="17">
                  <c:v>-3.0065669599678956E-4</c:v>
                </c:pt>
                <c:pt idx="18">
                  <c:v>-1.5045861821538428E-4</c:v>
                </c:pt>
                <c:pt idx="19">
                  <c:v>-1.3017706002489693E-6</c:v>
                </c:pt>
                <c:pt idx="20">
                  <c:v>1.4577261250465871E-4</c:v>
                </c:pt>
                <c:pt idx="21">
                  <c:v>2.8972329675289524E-4</c:v>
                </c:pt>
                <c:pt idx="22">
                  <c:v>4.295090478049976E-4</c:v>
                </c:pt>
                <c:pt idx="23">
                  <c:v>5.6408863133782135E-4</c:v>
                </c:pt>
                <c:pt idx="24">
                  <c:v>6.9242081305376409E-4</c:v>
                </c:pt>
                <c:pt idx="25">
                  <c:v>8.1346435868987106E-4</c:v>
                </c:pt>
                <c:pt idx="26">
                  <c:v>9.2669865043650337E-4</c:v>
                </c:pt>
                <c:pt idx="27">
                  <c:v>1.0321236869459335E-3</c:v>
                </c:pt>
                <c:pt idx="28">
                  <c:v>1.1297394669307417E-3</c:v>
                </c:pt>
                <c:pt idx="29">
                  <c:v>1.2195459891716897E-3</c:v>
                </c:pt>
                <c:pt idx="30">
                  <c:v>1.3015432525251679E-3</c:v>
                </c:pt>
                <c:pt idx="31">
                  <c:v>1.3757312559301762E-3</c:v>
                </c:pt>
                <c:pt idx="32">
                  <c:v>1.4421099984147645E-3</c:v>
                </c:pt>
                <c:pt idx="33">
                  <c:v>1.5006794791019547E-3</c:v>
                </c:pt>
                <c:pt idx="34">
                  <c:v>1.5514396972150617E-3</c:v>
                </c:pt>
                <c:pt idx="35">
                  <c:v>1.594390652082403E-3</c:v>
                </c:pt>
                <c:pt idx="36">
                  <c:v>1.6295323431413564E-3</c:v>
                </c:pt>
                <c:pt idx="37">
                  <c:v>1.6568647699417662E-3</c:v>
                </c:pt>
                <c:pt idx="38">
                  <c:v>1.6763879321486572E-3</c:v>
                </c:pt>
                <c:pt idx="39">
                  <c:v>1.688101829544253E-3</c:v>
                </c:pt>
                <c:pt idx="40">
                  <c:v>1.6920064620292818E-3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63552"/>
        <c:axId val="97865088"/>
      </c:scatterChart>
      <c:valAx>
        <c:axId val="97863552"/>
        <c:scaling>
          <c:orientation val="minMax"/>
          <c:max val="10"/>
        </c:scaling>
        <c:delete val="0"/>
        <c:axPos val="b"/>
        <c:numFmt formatCode="0.00" sourceLinked="1"/>
        <c:majorTickMark val="out"/>
        <c:minorTickMark val="none"/>
        <c:tickLblPos val="nextTo"/>
        <c:crossAx val="97865088"/>
        <c:crosses val="autoZero"/>
        <c:crossBetween val="midCat"/>
      </c:valAx>
      <c:valAx>
        <c:axId val="978650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7863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Sheet1!$Z$10</c:f>
              <c:strCache>
                <c:ptCount val="1"/>
                <c:pt idx="0">
                  <c:v>q(x) [kN/m]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Sheet1!$B$12:$B$52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Sheet1!$Z$12:$Z$52</c:f>
              <c:numCache>
                <c:formatCode>0.000</c:formatCode>
                <c:ptCount val="41"/>
                <c:pt idx="0">
                  <c:v>4.9830977167706578</c:v>
                </c:pt>
                <c:pt idx="1">
                  <c:v>7.4695930464897771</c:v>
                </c:pt>
                <c:pt idx="2">
                  <c:v>9.9461521092940472</c:v>
                </c:pt>
                <c:pt idx="3">
                  <c:v>9.9264378406219294</c:v>
                </c:pt>
                <c:pt idx="4">
                  <c:v>9.9071869916533473</c:v>
                </c:pt>
                <c:pt idx="5">
                  <c:v>9.8885198637290728</c:v>
                </c:pt>
                <c:pt idx="6">
                  <c:v>9.8705527484841298</c:v>
                </c:pt>
                <c:pt idx="7">
                  <c:v>9.8533972340474065</c:v>
                </c:pt>
                <c:pt idx="8">
                  <c:v>9.8371595414930084</c:v>
                </c:pt>
                <c:pt idx="9">
                  <c:v>9.8219398948178878</c:v>
                </c:pt>
                <c:pt idx="10">
                  <c:v>9.8078319284516056</c:v>
                </c:pt>
                <c:pt idx="11">
                  <c:v>9.7949221350759785</c:v>
                </c:pt>
                <c:pt idx="12">
                  <c:v>9.7832893594199959</c:v>
                </c:pt>
                <c:pt idx="13">
                  <c:v>9.7730043389676666</c:v>
                </c:pt>
                <c:pt idx="14">
                  <c:v>9.7641292946495923</c:v>
                </c:pt>
                <c:pt idx="15">
                  <c:v>9.756717575128846</c:v>
                </c:pt>
                <c:pt idx="16">
                  <c:v>9.7508133562479316</c:v>
                </c:pt>
                <c:pt idx="17">
                  <c:v>9.7464513968750452</c:v>
                </c:pt>
                <c:pt idx="18">
                  <c:v>9.7436568532059482</c:v>
                </c:pt>
                <c:pt idx="19">
                  <c:v>24.742445151814309</c:v>
                </c:pt>
                <c:pt idx="20">
                  <c:v>39.742821925175463</c:v>
                </c:pt>
                <c:pt idx="21">
                  <c:v>24.744783004287569</c:v>
                </c:pt>
                <c:pt idx="22">
                  <c:v>9.7483144737803968</c:v>
                </c:pt>
                <c:pt idx="23">
                  <c:v>9.7533927867583543</c:v>
                </c:pt>
                <c:pt idx="24">
                  <c:v>12.259984938884145</c:v>
                </c:pt>
                <c:pt idx="25">
                  <c:v>17.268048699769679</c:v>
                </c:pt>
                <c:pt idx="26">
                  <c:v>19.777532901710742</c:v>
                </c:pt>
                <c:pt idx="27">
                  <c:v>19.788377782668817</c:v>
                </c:pt>
                <c:pt idx="28">
                  <c:v>19.800515383297693</c:v>
                </c:pt>
                <c:pt idx="29">
                  <c:v>19.813869991102365</c:v>
                </c:pt>
                <c:pt idx="30">
                  <c:v>19.828358635334439</c:v>
                </c:pt>
                <c:pt idx="31">
                  <c:v>19.843891623904369</c:v>
                </c:pt>
                <c:pt idx="32">
                  <c:v>19.860373121450948</c:v>
                </c:pt>
                <c:pt idx="33">
                  <c:v>19.877701765321831</c:v>
                </c:pt>
                <c:pt idx="34">
                  <c:v>19.895771315316551</c:v>
                </c:pt>
                <c:pt idx="35">
                  <c:v>19.914471332118524</c:v>
                </c:pt>
                <c:pt idx="36">
                  <c:v>19.933687881787279</c:v>
                </c:pt>
                <c:pt idx="37">
                  <c:v>19.953304261243204</c:v>
                </c:pt>
                <c:pt idx="38">
                  <c:v>19.973201740018737</c:v>
                </c:pt>
                <c:pt idx="39">
                  <c:v>14.989915424646455</c:v>
                </c:pt>
                <c:pt idx="40">
                  <c:v>9.9966451287608038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59328"/>
        <c:axId val="98260864"/>
      </c:scatterChart>
      <c:valAx>
        <c:axId val="98259328"/>
        <c:scaling>
          <c:orientation val="minMax"/>
          <c:max val="10"/>
        </c:scaling>
        <c:delete val="0"/>
        <c:axPos val="b"/>
        <c:numFmt formatCode="0.00" sourceLinked="1"/>
        <c:majorTickMark val="out"/>
        <c:minorTickMark val="none"/>
        <c:tickLblPos val="nextTo"/>
        <c:crossAx val="98260864"/>
        <c:crosses val="autoZero"/>
        <c:crossBetween val="midCat"/>
      </c:valAx>
      <c:valAx>
        <c:axId val="982608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8259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Sheet1!$F$10</c:f>
              <c:strCache>
                <c:ptCount val="1"/>
                <c:pt idx="0">
                  <c:v>M(x) [kN – m]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Sheet1!$B$12:$B$52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Sheet1!$F$12:$F$52</c:f>
              <c:numCache>
                <c:formatCode>0.000</c:formatCode>
                <c:ptCount val="41"/>
                <c:pt idx="0">
                  <c:v>0</c:v>
                </c:pt>
                <c:pt idx="1">
                  <c:v>10.312512016041964</c:v>
                </c:pt>
                <c:pt idx="2">
                  <c:v>20.000023911840504</c:v>
                </c:pt>
                <c:pt idx="3">
                  <c:v>29.062535616134632</c:v>
                </c:pt>
                <c:pt idx="4">
                  <c:v>37.50004705886812</c:v>
                </c:pt>
                <c:pt idx="5">
                  <c:v>45.312558171639829</c:v>
                </c:pt>
                <c:pt idx="6">
                  <c:v>52.500068888114228</c:v>
                </c:pt>
                <c:pt idx="7">
                  <c:v>59.062579144449629</c:v>
                </c:pt>
                <c:pt idx="8">
                  <c:v>65.000088879691262</c:v>
                </c:pt>
                <c:pt idx="9">
                  <c:v>70.312598036148728</c:v>
                </c:pt>
                <c:pt idx="10">
                  <c:v>75.000106559737532</c:v>
                </c:pt>
                <c:pt idx="11">
                  <c:v>79.062614400340422</c:v>
                </c:pt>
                <c:pt idx="12">
                  <c:v>82.500121512094751</c:v>
                </c:pt>
                <c:pt idx="13">
                  <c:v>85.312627853672623</c:v>
                </c:pt>
                <c:pt idx="14">
                  <c:v>87.500133388527587</c:v>
                </c:pt>
                <c:pt idx="15">
                  <c:v>89.062638085142581</c:v>
                </c:pt>
                <c:pt idx="16">
                  <c:v>90.000141917179761</c:v>
                </c:pt>
                <c:pt idx="17">
                  <c:v>90.312644863684653</c:v>
                </c:pt>
                <c:pt idx="18">
                  <c:v>90.000146909165295</c:v>
                </c:pt>
                <c:pt idx="19">
                  <c:v>89.062648043717118</c:v>
                </c:pt>
                <c:pt idx="20">
                  <c:v>87.500148263025139</c:v>
                </c:pt>
                <c:pt idx="21">
                  <c:v>85.312647568445072</c:v>
                </c:pt>
                <c:pt idx="22">
                  <c:v>82.500145966967992</c:v>
                </c:pt>
                <c:pt idx="23">
                  <c:v>79.062643471151574</c:v>
                </c:pt>
                <c:pt idx="24">
                  <c:v>75.000140099063927</c:v>
                </c:pt>
                <c:pt idx="25">
                  <c:v>70.312635874118968</c:v>
                </c:pt>
                <c:pt idx="26">
                  <c:v>65.625130825012661</c:v>
                </c:pt>
                <c:pt idx="27">
                  <c:v>60.937624985444593</c:v>
                </c:pt>
                <c:pt idx="28">
                  <c:v>56.250118393960406</c:v>
                </c:pt>
                <c:pt idx="29">
                  <c:v>51.562611093703993</c:v>
                </c:pt>
                <c:pt idx="30">
                  <c:v>46.875103132140502</c:v>
                </c:pt>
                <c:pt idx="31">
                  <c:v>42.187594560762712</c:v>
                </c:pt>
                <c:pt idx="32">
                  <c:v>37.50008543477864</c:v>
                </c:pt>
                <c:pt idx="33">
                  <c:v>32.812575812758546</c:v>
                </c:pt>
                <c:pt idx="34">
                  <c:v>28.125065756290308</c:v>
                </c:pt>
                <c:pt idx="35">
                  <c:v>23.437555329583692</c:v>
                </c:pt>
                <c:pt idx="36">
                  <c:v>18.750044599091375</c:v>
                </c:pt>
                <c:pt idx="37">
                  <c:v>14.062533633103332</c:v>
                </c:pt>
                <c:pt idx="38">
                  <c:v>9.375022501328802</c:v>
                </c:pt>
                <c:pt idx="39">
                  <c:v>4.687511274470646</c:v>
                </c:pt>
                <c:pt idx="40">
                  <c:v>2.3806504944462455E-8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90304"/>
        <c:axId val="97891840"/>
      </c:scatterChart>
      <c:valAx>
        <c:axId val="97890304"/>
        <c:scaling>
          <c:orientation val="minMax"/>
          <c:max val="10"/>
        </c:scaling>
        <c:delete val="0"/>
        <c:axPos val="b"/>
        <c:numFmt formatCode="0.00" sourceLinked="1"/>
        <c:majorTickMark val="out"/>
        <c:minorTickMark val="none"/>
        <c:tickLblPos val="nextTo"/>
        <c:crossAx val="97891840"/>
        <c:crosses val="autoZero"/>
        <c:crossBetween val="midCat"/>
      </c:valAx>
      <c:valAx>
        <c:axId val="9789184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7890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Sheet1!$G$10</c:f>
              <c:strCache>
                <c:ptCount val="1"/>
                <c:pt idx="0">
                  <c:v>V(x) [kN]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Sheet1!$B$12:$B$52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Sheet1!$G$12:$G$52</c:f>
              <c:numCache>
                <c:formatCode>0.000</c:formatCode>
                <c:ptCount val="41"/>
                <c:pt idx="0">
                  <c:v>41.250048064778042</c:v>
                </c:pt>
                <c:pt idx="1">
                  <c:v>40.000047824286504</c:v>
                </c:pt>
                <c:pt idx="2">
                  <c:v>37.500047201087078</c:v>
                </c:pt>
                <c:pt idx="3">
                  <c:v>35.000046295245404</c:v>
                </c:pt>
                <c:pt idx="4">
                  <c:v>32.500045112480663</c:v>
                </c:pt>
                <c:pt idx="5">
                  <c:v>30.000043660235292</c:v>
                </c:pt>
                <c:pt idx="6">
                  <c:v>27.500041947623004</c:v>
                </c:pt>
                <c:pt idx="7">
                  <c:v>25.00003998540322</c:v>
                </c:pt>
                <c:pt idx="8">
                  <c:v>22.500037785874326</c:v>
                </c:pt>
                <c:pt idx="9">
                  <c:v>20.000035362795671</c:v>
                </c:pt>
                <c:pt idx="10">
                  <c:v>17.500032731290617</c:v>
                </c:pt>
                <c:pt idx="11">
                  <c:v>15.00002990780078</c:v>
                </c:pt>
                <c:pt idx="12">
                  <c:v>12.50002690990064</c:v>
                </c:pt>
                <c:pt idx="13">
                  <c:v>10.000023756243536</c:v>
                </c:pt>
                <c:pt idx="14">
                  <c:v>7.500020466426065</c:v>
                </c:pt>
                <c:pt idx="15">
                  <c:v>5.0000170608987844</c:v>
                </c:pt>
                <c:pt idx="16">
                  <c:v>2.5000135607494087</c:v>
                </c:pt>
                <c:pt idx="17">
                  <c:v>9.9877154582372896E-6</c:v>
                </c:pt>
                <c:pt idx="18">
                  <c:v>-2.4999936361865025</c:v>
                </c:pt>
                <c:pt idx="19">
                  <c:v>-4.9999972885150896</c:v>
                </c:pt>
                <c:pt idx="20">
                  <c:v>-7.5000009468038797</c:v>
                </c:pt>
                <c:pt idx="21">
                  <c:v>-10.000004588407393</c:v>
                </c:pt>
                <c:pt idx="22">
                  <c:v>-12.50000819093421</c:v>
                </c:pt>
                <c:pt idx="23">
                  <c:v>-15.000011732267836</c:v>
                </c:pt>
                <c:pt idx="24">
                  <c:v>-17.500015190620701</c:v>
                </c:pt>
                <c:pt idx="25">
                  <c:v>-18.750018544787139</c:v>
                </c:pt>
                <c:pt idx="26">
                  <c:v>-18.750021774187459</c:v>
                </c:pt>
                <c:pt idx="27">
                  <c:v>-18.750024859105665</c:v>
                </c:pt>
                <c:pt idx="28">
                  <c:v>-18.750027780669782</c:v>
                </c:pt>
                <c:pt idx="29">
                  <c:v>-18.750030521032471</c:v>
                </c:pt>
                <c:pt idx="30">
                  <c:v>-18.750033063479307</c:v>
                </c:pt>
                <c:pt idx="31">
                  <c:v>-18.750035392557891</c:v>
                </c:pt>
                <c:pt idx="32">
                  <c:v>-18.750037494088232</c:v>
                </c:pt>
                <c:pt idx="33">
                  <c:v>-18.750039355312722</c:v>
                </c:pt>
                <c:pt idx="34">
                  <c:v>-18.750040964948155</c:v>
                </c:pt>
                <c:pt idx="35">
                  <c:v>-18.750042313267052</c:v>
                </c:pt>
                <c:pt idx="36">
                  <c:v>-18.750043392105837</c:v>
                </c:pt>
                <c:pt idx="37">
                  <c:v>-18.75004419495453</c:v>
                </c:pt>
                <c:pt idx="38">
                  <c:v>-18.750044716979545</c:v>
                </c:pt>
                <c:pt idx="39">
                  <c:v>-18.750044955044075</c:v>
                </c:pt>
                <c:pt idx="40">
                  <c:v>-18.750045002656563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26272"/>
        <c:axId val="97127808"/>
      </c:scatterChart>
      <c:valAx>
        <c:axId val="97126272"/>
        <c:scaling>
          <c:orientation val="minMax"/>
          <c:max val="10"/>
        </c:scaling>
        <c:delete val="0"/>
        <c:axPos val="b"/>
        <c:numFmt formatCode="0.00" sourceLinked="1"/>
        <c:majorTickMark val="out"/>
        <c:minorTickMark val="none"/>
        <c:tickLblPos val="nextTo"/>
        <c:crossAx val="97127808"/>
        <c:crosses val="autoZero"/>
        <c:crossBetween val="midCat"/>
      </c:valAx>
      <c:valAx>
        <c:axId val="9712780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7126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Sheet1!$H$10</c:f>
              <c:strCache>
                <c:ptCount val="1"/>
                <c:pt idx="0">
                  <c:v>q(x) [kN/m]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Sheet1!$B$12:$B$52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Sheet1!$H$12:$H$52</c:f>
              <c:numCache>
                <c:formatCode>0.000</c:formatCode>
                <c:ptCount val="41"/>
                <c:pt idx="0">
                  <c:v>5.000000959537914</c:v>
                </c:pt>
                <c:pt idx="1">
                  <c:v>7.5000017261886427</c:v>
                </c:pt>
                <c:pt idx="2">
                  <c:v>10.000003056904518</c:v>
                </c:pt>
                <c:pt idx="3">
                  <c:v>10.000004176067449</c:v>
                </c:pt>
                <c:pt idx="4">
                  <c:v>10.000005268914393</c:v>
                </c:pt>
                <c:pt idx="5">
                  <c:v>10.000006328632395</c:v>
                </c:pt>
                <c:pt idx="6">
                  <c:v>10.000007348631186</c:v>
                </c:pt>
                <c:pt idx="7">
                  <c:v>10.000008322539401</c:v>
                </c:pt>
                <c:pt idx="8">
                  <c:v>10.000009244298781</c:v>
                </c:pt>
                <c:pt idx="9">
                  <c:v>10.000010108321931</c:v>
                </c:pt>
                <c:pt idx="10">
                  <c:v>10.000010909240075</c:v>
                </c:pt>
                <c:pt idx="11">
                  <c:v>10.000011642096865</c:v>
                </c:pt>
                <c:pt idx="12">
                  <c:v>10.000012302523089</c:v>
                </c:pt>
                <c:pt idx="13">
                  <c:v>10.000012886432614</c:v>
                </c:pt>
                <c:pt idx="14">
                  <c:v>10.000013390247943</c:v>
                </c:pt>
                <c:pt idx="15">
                  <c:v>10.00001381097843</c:v>
                </c:pt>
                <c:pt idx="16">
                  <c:v>10.000014146125068</c:v>
                </c:pt>
                <c:pt idx="17">
                  <c:v>10.000014393680203</c:v>
                </c:pt>
                <c:pt idx="18">
                  <c:v>10.00001455245274</c:v>
                </c:pt>
                <c:pt idx="19">
                  <c:v>10.00001462125141</c:v>
                </c:pt>
                <c:pt idx="20">
                  <c:v>10.000014599942858</c:v>
                </c:pt>
                <c:pt idx="21">
                  <c:v>10.000014488477234</c:v>
                </c:pt>
                <c:pt idx="22">
                  <c:v>10.00001428801238</c:v>
                </c:pt>
                <c:pt idx="23">
                  <c:v>10.000013999781174</c:v>
                </c:pt>
                <c:pt idx="24">
                  <c:v>7.5000136254884069</c:v>
                </c:pt>
                <c:pt idx="25">
                  <c:v>2.500013167691634</c:v>
                </c:pt>
                <c:pt idx="26">
                  <c:v>1.2629261789243174E-5</c:v>
                </c:pt>
                <c:pt idx="27">
                  <c:v>1.2013656032650033E-5</c:v>
                </c:pt>
                <c:pt idx="28">
                  <c:v>1.132461997599421E-5</c:v>
                </c:pt>
                <c:pt idx="29">
                  <c:v>1.0566460389327403E-5</c:v>
                </c:pt>
                <c:pt idx="30">
                  <c:v>9.7439379942443338E-6</c:v>
                </c:pt>
                <c:pt idx="31">
                  <c:v>8.8621841598524043E-6</c:v>
                </c:pt>
                <c:pt idx="32">
                  <c:v>7.9265051056154334E-6</c:v>
                </c:pt>
                <c:pt idx="33">
                  <c:v>6.942761118011731E-6</c:v>
                </c:pt>
                <c:pt idx="34">
                  <c:v>5.9169832411498646E-6</c:v>
                </c:pt>
                <c:pt idx="35">
                  <c:v>4.8554191209859709E-6</c:v>
                </c:pt>
                <c:pt idx="36">
                  <c:v>3.7644953536641879E-6</c:v>
                </c:pt>
                <c:pt idx="37">
                  <c:v>2.6508844825912092E-6</c:v>
                </c:pt>
                <c:pt idx="38">
                  <c:v>1.5213187580798149E-6</c:v>
                </c:pt>
                <c:pt idx="39">
                  <c:v>5.7249526008718021E-7</c:v>
                </c:pt>
                <c:pt idx="40">
                  <c:v>1.9044995269723586E-7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32000"/>
        <c:axId val="82433536"/>
      </c:scatterChart>
      <c:valAx>
        <c:axId val="82432000"/>
        <c:scaling>
          <c:orientation val="minMax"/>
          <c:max val="10"/>
        </c:scaling>
        <c:delete val="0"/>
        <c:axPos val="b"/>
        <c:numFmt formatCode="0.00" sourceLinked="1"/>
        <c:majorTickMark val="out"/>
        <c:minorTickMark val="none"/>
        <c:tickLblPos val="nextTo"/>
        <c:crossAx val="82433536"/>
        <c:crosses val="autoZero"/>
        <c:crossBetween val="midCat"/>
      </c:valAx>
      <c:valAx>
        <c:axId val="8243353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82432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Sheet1!$J$10</c:f>
              <c:strCache>
                <c:ptCount val="1"/>
                <c:pt idx="0">
                  <c:v>v(x) [m]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Sheet1!$B$12:$B$52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Sheet1!$J$12:$J$52</c:f>
              <c:numCache>
                <c:formatCode>0.0000</c:formatCode>
                <c:ptCount val="41"/>
                <c:pt idx="0">
                  <c:v>0</c:v>
                </c:pt>
                <c:pt idx="1">
                  <c:v>-3.8525785677574948E-4</c:v>
                </c:pt>
                <c:pt idx="2">
                  <c:v>-7.6895385345784244E-4</c:v>
                </c:pt>
                <c:pt idx="3">
                  <c:v>-1.1495261300828907E-3</c:v>
                </c:pt>
                <c:pt idx="4">
                  <c:v>-1.5254128268603721E-3</c:v>
                </c:pt>
                <c:pt idx="5">
                  <c:v>-1.8950520842358457E-3</c:v>
                </c:pt>
                <c:pt idx="6">
                  <c:v>-2.2568820429526831E-3</c:v>
                </c:pt>
                <c:pt idx="7">
                  <c:v>-2.6093408441119235E-3</c:v>
                </c:pt>
                <c:pt idx="8">
                  <c:v>-2.9508666292298808E-3</c:v>
                </c:pt>
                <c:pt idx="9">
                  <c:v>-3.2798975402931483E-3</c:v>
                </c:pt>
                <c:pt idx="10">
                  <c:v>-3.5948717198106619E-3</c:v>
                </c:pt>
                <c:pt idx="11">
                  <c:v>-3.8942273108624904E-3</c:v>
                </c:pt>
                <c:pt idx="12">
                  <c:v>-4.1764024571450684E-3</c:v>
                </c:pt>
                <c:pt idx="13">
                  <c:v>-4.4398353030125782E-3</c:v>
                </c:pt>
                <c:pt idx="14">
                  <c:v>-4.6829639935142423E-3</c:v>
                </c:pt>
                <c:pt idx="15">
                  <c:v>-4.9042266744272825E-3</c:v>
                </c:pt>
                <c:pt idx="16">
                  <c:v>-5.1020614922853685E-3</c:v>
                </c:pt>
                <c:pt idx="17">
                  <c:v>-5.2749065944023704E-3</c:v>
                </c:pt>
                <c:pt idx="18">
                  <c:v>-5.4212001288912702E-3</c:v>
                </c:pt>
                <c:pt idx="19">
                  <c:v>-5.5393802446781328E-3</c:v>
                </c:pt>
                <c:pt idx="20">
                  <c:v>-5.6278850915110531E-3</c:v>
                </c:pt>
                <c:pt idx="21">
                  <c:v>-5.6851528199640244E-3</c:v>
                </c:pt>
                <c:pt idx="22">
                  <c:v>-5.7096215814357084E-3</c:v>
                </c:pt>
                <c:pt idx="23">
                  <c:v>-5.6997295281431357E-3</c:v>
                </c:pt>
                <c:pt idx="24">
                  <c:v>-5.6539148131103563E-3</c:v>
                </c:pt>
                <c:pt idx="25">
                  <c:v>-5.5706155901521451E-3</c:v>
                </c:pt>
                <c:pt idx="26">
                  <c:v>-5.4482700138528475E-3</c:v>
                </c:pt>
                <c:pt idx="27">
                  <c:v>-5.2858368559503283E-3</c:v>
                </c:pt>
                <c:pt idx="28">
                  <c:v>-5.0827955053055537E-3</c:v>
                </c:pt>
                <c:pt idx="29">
                  <c:v>-4.8391459678677924E-3</c:v>
                </c:pt>
                <c:pt idx="30">
                  <c:v>-4.5554088666356889E-3</c:v>
                </c:pt>
                <c:pt idx="31">
                  <c:v>-4.2326254416144267E-3</c:v>
                </c:pt>
                <c:pt idx="32">
                  <c:v>-3.872357549769256E-3</c:v>
                </c:pt>
                <c:pt idx="33">
                  <c:v>-3.4766876649756783E-3</c:v>
                </c:pt>
                <c:pt idx="34">
                  <c:v>-3.0482188779665884E-3</c:v>
                </c:pt>
                <c:pt idx="35">
                  <c:v>-2.5900748962766995E-3</c:v>
                </c:pt>
                <c:pt idx="36">
                  <c:v>-2.1059000441845999E-3</c:v>
                </c:pt>
                <c:pt idx="37">
                  <c:v>-1.5998592626527864E-3</c:v>
                </c:pt>
                <c:pt idx="38">
                  <c:v>-1.0766381092660406E-3</c:v>
                </c:pt>
                <c:pt idx="39">
                  <c:v>-5.4144275816852866E-4</c:v>
                </c:pt>
                <c:pt idx="4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71328"/>
        <c:axId val="97172864"/>
      </c:scatterChart>
      <c:valAx>
        <c:axId val="97171328"/>
        <c:scaling>
          <c:orientation val="minMax"/>
          <c:max val="10"/>
        </c:scaling>
        <c:delete val="0"/>
        <c:axPos val="b"/>
        <c:numFmt formatCode="0.00" sourceLinked="1"/>
        <c:majorTickMark val="out"/>
        <c:minorTickMark val="none"/>
        <c:tickLblPos val="nextTo"/>
        <c:crossAx val="97172864"/>
        <c:crosses val="autoZero"/>
        <c:crossBetween val="midCat"/>
      </c:valAx>
      <c:valAx>
        <c:axId val="97172864"/>
        <c:scaling>
          <c:orientation val="minMax"/>
          <c:min val="-6.0000000000000019E-3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7171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Sheet1!$K$10</c:f>
              <c:strCache>
                <c:ptCount val="1"/>
                <c:pt idx="0">
                  <c:v>theta(x) [rad]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Sheet1!$B$12:$B$52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Sheet1!$K$12:$K$52</c:f>
              <c:numCache>
                <c:formatCode>0.000</c:formatCode>
                <c:ptCount val="41"/>
                <c:pt idx="0">
                  <c:v>-1.5410314271898438E-3</c:v>
                </c:pt>
                <c:pt idx="1">
                  <c:v>-1.5379077070022565E-3</c:v>
                </c:pt>
                <c:pt idx="2">
                  <c:v>-1.5285365467434552E-3</c:v>
                </c:pt>
                <c:pt idx="3">
                  <c:v>-1.5129179469760173E-3</c:v>
                </c:pt>
                <c:pt idx="4">
                  <c:v>-1.4910519085175773E-3</c:v>
                </c:pt>
                <c:pt idx="5">
                  <c:v>-1.4629384324356676E-3</c:v>
                </c:pt>
                <c:pt idx="6">
                  <c:v>-1.4285775200410036E-3</c:v>
                </c:pt>
                <c:pt idx="7">
                  <c:v>-1.3879691728792354E-3</c:v>
                </c:pt>
                <c:pt idx="8">
                  <c:v>-1.341113392721251E-3</c:v>
                </c:pt>
                <c:pt idx="9">
                  <c:v>-1.2880101815520807E-3</c:v>
                </c:pt>
                <c:pt idx="10">
                  <c:v>-1.2286595415584812E-3</c:v>
                </c:pt>
                <c:pt idx="11">
                  <c:v>-1.1630614751152735E-3</c:v>
                </c:pt>
                <c:pt idx="12">
                  <c:v>-1.0912159847705234E-3</c:v>
                </c:pt>
                <c:pt idx="13">
                  <c:v>-1.0131230732296544E-3</c:v>
                </c:pt>
                <c:pt idx="14">
                  <c:v>-9.2878274333862629E-4</c:v>
                </c:pt>
                <c:pt idx="15">
                  <c:v>-8.3819499806622212E-4</c:v>
                </c:pt>
                <c:pt idx="16">
                  <c:v>-7.4135984048565202E-4</c:v>
                </c:pt>
                <c:pt idx="17">
                  <c:v>-6.3827727375547275E-4</c:v>
                </c:pt>
                <c:pt idx="18">
                  <c:v>-5.2894730110002869E-4</c:v>
                </c:pt>
                <c:pt idx="19">
                  <c:v>-4.133699257895182E-4</c:v>
                </c:pt>
                <c:pt idx="20">
                  <c:v>-2.9154515111979272E-4</c:v>
                </c:pt>
                <c:pt idx="21">
                  <c:v>-1.63472980392005E-4</c:v>
                </c:pt>
                <c:pt idx="22">
                  <c:v>-2.9153416892260808E-5</c:v>
                </c:pt>
                <c:pt idx="23">
                  <c:v>1.1141353612859929E-4</c:v>
                </c:pt>
                <c:pt idx="24">
                  <c:v>2.5822787547501516E-4</c:v>
                </c:pt>
                <c:pt idx="25">
                  <c:v>4.1128959802629733E-4</c:v>
                </c:pt>
                <c:pt idx="26">
                  <c:v>5.6955746793614995E-4</c:v>
                </c:pt>
                <c:pt idx="27">
                  <c:v>7.3094901665120109E-4</c:v>
                </c:pt>
                <c:pt idx="28">
                  <c:v>8.933817757484884E-4</c:v>
                </c:pt>
                <c:pt idx="29">
                  <c:v>1.0547732769524889E-3</c:v>
                </c:pt>
                <c:pt idx="30">
                  <c:v>1.2130410521511911E-3</c:v>
                </c:pt>
                <c:pt idx="31">
                  <c:v>1.3661026334111891E-3</c:v>
                </c:pt>
                <c:pt idx="32">
                  <c:v>1.5118755529916362E-3</c:v>
                </c:pt>
                <c:pt idx="33">
                  <c:v>1.648277343357026E-3</c:v>
                </c:pt>
                <c:pt idx="34">
                  <c:v>1.7732255371887004E-3</c:v>
                </c:pt>
                <c:pt idx="35">
                  <c:v>1.8846376673950374E-3</c:v>
                </c:pt>
                <c:pt idx="36">
                  <c:v>1.9804312671202235E-3</c:v>
                </c:pt>
                <c:pt idx="37">
                  <c:v>2.0585238697516219E-3</c:v>
                </c:pt>
                <c:pt idx="38">
                  <c:v>2.1168330089256383E-3</c:v>
                </c:pt>
                <c:pt idx="39">
                  <c:v>2.1532762185320813E-3</c:v>
                </c:pt>
                <c:pt idx="40">
                  <c:v>2.1657710327169918E-3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52736"/>
        <c:axId val="97654272"/>
      </c:scatterChart>
      <c:valAx>
        <c:axId val="97652736"/>
        <c:scaling>
          <c:orientation val="minMax"/>
          <c:max val="10"/>
        </c:scaling>
        <c:delete val="0"/>
        <c:axPos val="b"/>
        <c:numFmt formatCode="0.00" sourceLinked="1"/>
        <c:majorTickMark val="out"/>
        <c:minorTickMark val="none"/>
        <c:tickLblPos val="nextTo"/>
        <c:crossAx val="97654272"/>
        <c:crosses val="autoZero"/>
        <c:crossBetween val="midCat"/>
      </c:valAx>
      <c:valAx>
        <c:axId val="9765427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7652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Sheet1!$L$10</c:f>
              <c:strCache>
                <c:ptCount val="1"/>
                <c:pt idx="0">
                  <c:v>M(x) [kN – m]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Sheet1!$B$12:$B$52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Sheet1!$L$12:$L$52</c:f>
              <c:numCache>
                <c:formatCode>0.000</c:formatCode>
                <c:ptCount val="41"/>
                <c:pt idx="0">
                  <c:v>0</c:v>
                </c:pt>
                <c:pt idx="1">
                  <c:v>3.7500259809401264</c:v>
                </c:pt>
                <c:pt idx="2">
                  <c:v>7.5000517018923523</c:v>
                </c:pt>
                <c:pt idx="3">
                  <c:v>11.250077008773257</c:v>
                </c:pt>
                <c:pt idx="4">
                  <c:v>15.000101750114043</c:v>
                </c:pt>
                <c:pt idx="5">
                  <c:v>18.750125778004971</c:v>
                </c:pt>
                <c:pt idx="6">
                  <c:v>22.500148949028322</c:v>
                </c:pt>
                <c:pt idx="7">
                  <c:v>26.250171125150516</c:v>
                </c:pt>
                <c:pt idx="8">
                  <c:v>30.000192174568927</c:v>
                </c:pt>
                <c:pt idx="9">
                  <c:v>33.750211972537592</c:v>
                </c:pt>
                <c:pt idx="10">
                  <c:v>37.500230402143998</c:v>
                </c:pt>
                <c:pt idx="11">
                  <c:v>41.250247354994272</c:v>
                </c:pt>
                <c:pt idx="12">
                  <c:v>45.000262731926384</c:v>
                </c:pt>
                <c:pt idx="13">
                  <c:v>48.750276443581868</c:v>
                </c:pt>
                <c:pt idx="14">
                  <c:v>52.500288410970143</c:v>
                </c:pt>
                <c:pt idx="15">
                  <c:v>56.250298565919415</c:v>
                </c:pt>
                <c:pt idx="16">
                  <c:v>60.000306851503581</c:v>
                </c:pt>
                <c:pt idx="17">
                  <c:v>63.750313222398319</c:v>
                </c:pt>
                <c:pt idx="18">
                  <c:v>67.500317645112318</c:v>
                </c:pt>
                <c:pt idx="19">
                  <c:v>71.25032009819752</c:v>
                </c:pt>
                <c:pt idx="20">
                  <c:v>75.000320572372075</c:v>
                </c:pt>
                <c:pt idx="21">
                  <c:v>78.750319070566107</c:v>
                </c:pt>
                <c:pt idx="22">
                  <c:v>82.500315607867606</c:v>
                </c:pt>
                <c:pt idx="23">
                  <c:v>86.25031021144946</c:v>
                </c:pt>
                <c:pt idx="24">
                  <c:v>90.00030292034883</c:v>
                </c:pt>
                <c:pt idx="25">
                  <c:v>93.750293785240032</c:v>
                </c:pt>
                <c:pt idx="26">
                  <c:v>96.250282868120863</c:v>
                </c:pt>
                <c:pt idx="27">
                  <c:v>97.500270241869657</c:v>
                </c:pt>
                <c:pt idx="28">
                  <c:v>97.500255989852391</c:v>
                </c:pt>
                <c:pt idx="29">
                  <c:v>96.250240205333341</c:v>
                </c:pt>
                <c:pt idx="30">
                  <c:v>93.75022299094401</c:v>
                </c:pt>
                <c:pt idx="31">
                  <c:v>90.000204458031348</c:v>
                </c:pt>
                <c:pt idx="32">
                  <c:v>85.000184725949609</c:v>
                </c:pt>
                <c:pt idx="33">
                  <c:v>78.750163921349241</c:v>
                </c:pt>
                <c:pt idx="34">
                  <c:v>71.250142177385484</c:v>
                </c:pt>
                <c:pt idx="35">
                  <c:v>62.500119632895782</c:v>
                </c:pt>
                <c:pt idx="36">
                  <c:v>52.500096431566746</c:v>
                </c:pt>
                <c:pt idx="37">
                  <c:v>41.250072721053279</c:v>
                </c:pt>
                <c:pt idx="38">
                  <c:v>28.750048652075755</c:v>
                </c:pt>
                <c:pt idx="39">
                  <c:v>15.000024377511034</c:v>
                </c:pt>
                <c:pt idx="40">
                  <c:v>5.1474030766940335E-8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83328"/>
        <c:axId val="97684864"/>
      </c:scatterChart>
      <c:valAx>
        <c:axId val="97683328"/>
        <c:scaling>
          <c:orientation val="minMax"/>
          <c:max val="10"/>
        </c:scaling>
        <c:delete val="0"/>
        <c:axPos val="b"/>
        <c:numFmt formatCode="0.00" sourceLinked="1"/>
        <c:majorTickMark val="out"/>
        <c:minorTickMark val="none"/>
        <c:tickLblPos val="nextTo"/>
        <c:crossAx val="97684864"/>
        <c:crosses val="autoZero"/>
        <c:crossBetween val="midCat"/>
      </c:valAx>
      <c:valAx>
        <c:axId val="976848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7683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Sheet1!$M$10</c:f>
              <c:strCache>
                <c:ptCount val="1"/>
                <c:pt idx="0">
                  <c:v>V(x) [kN]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Sheet1!$B$12:$B$52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Sheet1!$M$12:$M$52</c:f>
              <c:numCache>
                <c:formatCode>0.000</c:formatCode>
                <c:ptCount val="41"/>
                <c:pt idx="0">
                  <c:v>15.000103925074585</c:v>
                </c:pt>
                <c:pt idx="1">
                  <c:v>15.000103405095139</c:v>
                </c:pt>
                <c:pt idx="2">
                  <c:v>15.000102057617074</c:v>
                </c:pt>
                <c:pt idx="3">
                  <c:v>15.000100099019479</c:v>
                </c:pt>
                <c:pt idx="4">
                  <c:v>15.000097541649701</c:v>
                </c:pt>
                <c:pt idx="5">
                  <c:v>15.000094401602109</c:v>
                </c:pt>
                <c:pt idx="6">
                  <c:v>15.000090698626934</c:v>
                </c:pt>
                <c:pt idx="7">
                  <c:v>15.000086455952264</c:v>
                </c:pt>
                <c:pt idx="8">
                  <c:v>15.000081700157509</c:v>
                </c:pt>
                <c:pt idx="9">
                  <c:v>15.000076460991657</c:v>
                </c:pt>
                <c:pt idx="10">
                  <c:v>15.000070771179708</c:v>
                </c:pt>
                <c:pt idx="11">
                  <c:v>15.000064666222627</c:v>
                </c:pt>
                <c:pt idx="12">
                  <c:v>15.000058184189157</c:v>
                </c:pt>
                <c:pt idx="13">
                  <c:v>15.000051365388885</c:v>
                </c:pt>
                <c:pt idx="14">
                  <c:v>15.000044252238865</c:v>
                </c:pt>
                <c:pt idx="15">
                  <c:v>15.000036888843056</c:v>
                </c:pt>
                <c:pt idx="16">
                  <c:v>15.000029320896431</c:v>
                </c:pt>
                <c:pt idx="17">
                  <c:v>15.000021595268549</c:v>
                </c:pt>
                <c:pt idx="18">
                  <c:v>15.000013759711948</c:v>
                </c:pt>
                <c:pt idx="19">
                  <c:v>15.000005862649743</c:v>
                </c:pt>
                <c:pt idx="20">
                  <c:v>14.999997952821587</c:v>
                </c:pt>
                <c:pt idx="21">
                  <c:v>14.999990078996319</c:v>
                </c:pt>
                <c:pt idx="22">
                  <c:v>14.999982289626189</c:v>
                </c:pt>
                <c:pt idx="23">
                  <c:v>14.999974632642818</c:v>
                </c:pt>
                <c:pt idx="24">
                  <c:v>14.999967155032436</c:v>
                </c:pt>
                <c:pt idx="25">
                  <c:v>12.499959902716313</c:v>
                </c:pt>
                <c:pt idx="26">
                  <c:v>7.4999529201191137</c:v>
                </c:pt>
                <c:pt idx="27">
                  <c:v>2.4999462499480671</c:v>
                </c:pt>
                <c:pt idx="28">
                  <c:v>-2.5000600669833091</c:v>
                </c:pt>
                <c:pt idx="29">
                  <c:v>-7.5000659921605859</c:v>
                </c:pt>
                <c:pt idx="30">
                  <c:v>-12.500071489418474</c:v>
                </c:pt>
                <c:pt idx="31">
                  <c:v>-17.500076525307264</c:v>
                </c:pt>
                <c:pt idx="32">
                  <c:v>-22.500081069209557</c:v>
                </c:pt>
                <c:pt idx="33">
                  <c:v>-27.500085093533784</c:v>
                </c:pt>
                <c:pt idx="34">
                  <c:v>-32.500088573874748</c:v>
                </c:pt>
                <c:pt idx="35">
                  <c:v>-37.500091489194659</c:v>
                </c:pt>
                <c:pt idx="36">
                  <c:v>-42.500093821841972</c:v>
                </c:pt>
                <c:pt idx="37">
                  <c:v>-47.500095557750164</c:v>
                </c:pt>
                <c:pt idx="38">
                  <c:v>-52.50009668646598</c:v>
                </c:pt>
                <c:pt idx="39">
                  <c:v>-57.500097201202408</c:v>
                </c:pt>
                <c:pt idx="40">
                  <c:v>-60.000097304148014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9712"/>
        <c:axId val="97781248"/>
      </c:scatterChart>
      <c:valAx>
        <c:axId val="97779712"/>
        <c:scaling>
          <c:orientation val="minMax"/>
          <c:max val="10"/>
        </c:scaling>
        <c:delete val="0"/>
        <c:axPos val="b"/>
        <c:numFmt formatCode="0.00" sourceLinked="1"/>
        <c:majorTickMark val="out"/>
        <c:minorTickMark val="none"/>
        <c:tickLblPos val="nextTo"/>
        <c:crossAx val="97781248"/>
        <c:crosses val="autoZero"/>
        <c:crossBetween val="midCat"/>
      </c:valAx>
      <c:valAx>
        <c:axId val="9778124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7779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58</xdr:row>
      <xdr:rowOff>33337</xdr:rowOff>
    </xdr:from>
    <xdr:to>
      <xdr:col>7</xdr:col>
      <xdr:colOff>285750</xdr:colOff>
      <xdr:row>75</xdr:row>
      <xdr:rowOff>23812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78</xdr:row>
      <xdr:rowOff>0</xdr:rowOff>
    </xdr:from>
    <xdr:to>
      <xdr:col>7</xdr:col>
      <xdr:colOff>276225</xdr:colOff>
      <xdr:row>94</xdr:row>
      <xdr:rowOff>152400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97</xdr:row>
      <xdr:rowOff>0</xdr:rowOff>
    </xdr:from>
    <xdr:to>
      <xdr:col>7</xdr:col>
      <xdr:colOff>276225</xdr:colOff>
      <xdr:row>113</xdr:row>
      <xdr:rowOff>152400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116</xdr:row>
      <xdr:rowOff>0</xdr:rowOff>
    </xdr:from>
    <xdr:to>
      <xdr:col>7</xdr:col>
      <xdr:colOff>276225</xdr:colOff>
      <xdr:row>132</xdr:row>
      <xdr:rowOff>152400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135</xdr:row>
      <xdr:rowOff>0</xdr:rowOff>
    </xdr:from>
    <xdr:to>
      <xdr:col>7</xdr:col>
      <xdr:colOff>276225</xdr:colOff>
      <xdr:row>151</xdr:row>
      <xdr:rowOff>152400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58</xdr:row>
      <xdr:rowOff>0</xdr:rowOff>
    </xdr:from>
    <xdr:to>
      <xdr:col>13</xdr:col>
      <xdr:colOff>723900</xdr:colOff>
      <xdr:row>74</xdr:row>
      <xdr:rowOff>152400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77</xdr:row>
      <xdr:rowOff>128588</xdr:rowOff>
    </xdr:from>
    <xdr:to>
      <xdr:col>13</xdr:col>
      <xdr:colOff>714375</xdr:colOff>
      <xdr:row>94</xdr:row>
      <xdr:rowOff>119063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96</xdr:row>
      <xdr:rowOff>128588</xdr:rowOff>
    </xdr:from>
    <xdr:to>
      <xdr:col>13</xdr:col>
      <xdr:colOff>714375</xdr:colOff>
      <xdr:row>113</xdr:row>
      <xdr:rowOff>119063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115</xdr:row>
      <xdr:rowOff>128588</xdr:rowOff>
    </xdr:from>
    <xdr:to>
      <xdr:col>13</xdr:col>
      <xdr:colOff>714375</xdr:colOff>
      <xdr:row>132</xdr:row>
      <xdr:rowOff>119063</xdr:rowOff>
    </xdr:to>
    <xdr:graphicFrame macro="">
      <xdr:nvGraphicFramePr>
        <xdr:cNvPr id="16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134</xdr:row>
      <xdr:rowOff>128588</xdr:rowOff>
    </xdr:from>
    <xdr:to>
      <xdr:col>13</xdr:col>
      <xdr:colOff>714375</xdr:colOff>
      <xdr:row>151</xdr:row>
      <xdr:rowOff>119063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9525</xdr:colOff>
      <xdr:row>58</xdr:row>
      <xdr:rowOff>0</xdr:rowOff>
    </xdr:from>
    <xdr:to>
      <xdr:col>20</xdr:col>
      <xdr:colOff>723900</xdr:colOff>
      <xdr:row>74</xdr:row>
      <xdr:rowOff>152400</xdr:rowOff>
    </xdr:to>
    <xdr:graphicFrame macro="">
      <xdr:nvGraphicFramePr>
        <xdr:cNvPr id="18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77</xdr:row>
      <xdr:rowOff>128588</xdr:rowOff>
    </xdr:from>
    <xdr:to>
      <xdr:col>20</xdr:col>
      <xdr:colOff>714375</xdr:colOff>
      <xdr:row>94</xdr:row>
      <xdr:rowOff>119063</xdr:rowOff>
    </xdr:to>
    <xdr:graphicFrame macro="">
      <xdr:nvGraphicFramePr>
        <xdr:cNvPr id="19" name="1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96</xdr:row>
      <xdr:rowOff>128588</xdr:rowOff>
    </xdr:from>
    <xdr:to>
      <xdr:col>20</xdr:col>
      <xdr:colOff>714375</xdr:colOff>
      <xdr:row>113</xdr:row>
      <xdr:rowOff>119063</xdr:rowOff>
    </xdr:to>
    <xdr:graphicFrame macro="">
      <xdr:nvGraphicFramePr>
        <xdr:cNvPr id="20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115</xdr:row>
      <xdr:rowOff>128588</xdr:rowOff>
    </xdr:from>
    <xdr:to>
      <xdr:col>20</xdr:col>
      <xdr:colOff>714375</xdr:colOff>
      <xdr:row>132</xdr:row>
      <xdr:rowOff>119063</xdr:rowOff>
    </xdr:to>
    <xdr:graphicFrame macro="">
      <xdr:nvGraphicFramePr>
        <xdr:cNvPr id="21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134</xdr:row>
      <xdr:rowOff>128588</xdr:rowOff>
    </xdr:from>
    <xdr:to>
      <xdr:col>20</xdr:col>
      <xdr:colOff>714375</xdr:colOff>
      <xdr:row>151</xdr:row>
      <xdr:rowOff>119063</xdr:rowOff>
    </xdr:to>
    <xdr:graphicFrame macro="">
      <xdr:nvGraphicFramePr>
        <xdr:cNvPr id="22" name="2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9525</xdr:colOff>
      <xdr:row>58</xdr:row>
      <xdr:rowOff>0</xdr:rowOff>
    </xdr:from>
    <xdr:to>
      <xdr:col>27</xdr:col>
      <xdr:colOff>723900</xdr:colOff>
      <xdr:row>74</xdr:row>
      <xdr:rowOff>152400</xdr:rowOff>
    </xdr:to>
    <xdr:graphicFrame macro="">
      <xdr:nvGraphicFramePr>
        <xdr:cNvPr id="23" name="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77</xdr:row>
      <xdr:rowOff>128588</xdr:rowOff>
    </xdr:from>
    <xdr:to>
      <xdr:col>27</xdr:col>
      <xdr:colOff>714375</xdr:colOff>
      <xdr:row>94</xdr:row>
      <xdr:rowOff>119063</xdr:rowOff>
    </xdr:to>
    <xdr:graphicFrame macro="">
      <xdr:nvGraphicFramePr>
        <xdr:cNvPr id="24" name="2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96</xdr:row>
      <xdr:rowOff>128588</xdr:rowOff>
    </xdr:from>
    <xdr:to>
      <xdr:col>27</xdr:col>
      <xdr:colOff>714375</xdr:colOff>
      <xdr:row>113</xdr:row>
      <xdr:rowOff>119063</xdr:rowOff>
    </xdr:to>
    <xdr:graphicFrame macro="">
      <xdr:nvGraphicFramePr>
        <xdr:cNvPr id="25" name="2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115</xdr:row>
      <xdr:rowOff>128588</xdr:rowOff>
    </xdr:from>
    <xdr:to>
      <xdr:col>27</xdr:col>
      <xdr:colOff>714375</xdr:colOff>
      <xdr:row>132</xdr:row>
      <xdr:rowOff>119063</xdr:rowOff>
    </xdr:to>
    <xdr:graphicFrame macro="">
      <xdr:nvGraphicFramePr>
        <xdr:cNvPr id="26" name="2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134</xdr:row>
      <xdr:rowOff>128588</xdr:rowOff>
    </xdr:from>
    <xdr:to>
      <xdr:col>27</xdr:col>
      <xdr:colOff>714375</xdr:colOff>
      <xdr:row>151</xdr:row>
      <xdr:rowOff>119063</xdr:rowOff>
    </xdr:to>
    <xdr:graphicFrame macro="">
      <xdr:nvGraphicFramePr>
        <xdr:cNvPr id="27" name="2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3"/>
  <sheetViews>
    <sheetView tabSelected="1" topLeftCell="A40" workbookViewId="0">
      <selection activeCell="L54" sqref="L54"/>
    </sheetView>
  </sheetViews>
  <sheetFormatPr baseColWidth="10" defaultColWidth="9" defaultRowHeight="12.75" x14ac:dyDescent="0.2"/>
  <cols>
    <col min="1" max="2" width="11.5703125"/>
    <col min="3" max="3" width="13.7109375"/>
    <col min="4" max="4" width="11.5703125"/>
    <col min="5" max="5" width="13.7109375"/>
    <col min="6" max="6" width="12.85546875"/>
    <col min="7" max="8" width="12.5703125"/>
    <col min="9" max="27" width="11.5703125"/>
    <col min="28" max="28" width="16.140625" customWidth="1"/>
    <col min="29" max="29" width="12.7109375" bestFit="1" customWidth="1"/>
    <col min="30" max="1025" width="11.5703125"/>
  </cols>
  <sheetData>
    <row r="1" spans="2:28" ht="13.5" thickBot="1" x14ac:dyDescent="0.25"/>
    <row r="2" spans="2:28" ht="13.5" thickBot="1" x14ac:dyDescent="0.25">
      <c r="B2" s="4" t="s">
        <v>0</v>
      </c>
      <c r="C2" s="5"/>
      <c r="D2" s="6"/>
      <c r="K2" s="22"/>
      <c r="L2" s="3" t="s">
        <v>22</v>
      </c>
    </row>
    <row r="3" spans="2:28" ht="13.5" thickBot="1" x14ac:dyDescent="0.25">
      <c r="B3" s="7" t="s">
        <v>1</v>
      </c>
      <c r="C3" s="8">
        <v>210000000</v>
      </c>
      <c r="D3" s="9" t="s">
        <v>2</v>
      </c>
      <c r="F3" s="16" t="s">
        <v>3</v>
      </c>
      <c r="G3" s="17">
        <v>0.25</v>
      </c>
      <c r="H3" s="18" t="s">
        <v>4</v>
      </c>
      <c r="J3" s="1"/>
      <c r="K3" s="23"/>
      <c r="L3" s="3" t="s">
        <v>23</v>
      </c>
    </row>
    <row r="4" spans="2:28" x14ac:dyDescent="0.2">
      <c r="B4" s="10" t="s">
        <v>5</v>
      </c>
      <c r="C4" s="11">
        <v>0.2</v>
      </c>
      <c r="D4" s="12" t="s">
        <v>4</v>
      </c>
      <c r="K4" s="24"/>
      <c r="L4" s="3" t="s">
        <v>24</v>
      </c>
    </row>
    <row r="5" spans="2:28" x14ac:dyDescent="0.2">
      <c r="B5" s="10" t="s">
        <v>6</v>
      </c>
      <c r="C5" s="11">
        <v>0.35</v>
      </c>
      <c r="D5" s="12" t="s">
        <v>4</v>
      </c>
      <c r="K5" s="25"/>
      <c r="L5" s="3" t="s">
        <v>25</v>
      </c>
    </row>
    <row r="6" spans="2:28" x14ac:dyDescent="0.2">
      <c r="B6" s="10" t="s">
        <v>7</v>
      </c>
      <c r="C6" s="11">
        <f ca="1">(B*H^3)/12</f>
        <v>7.1458333333333313E-4</v>
      </c>
      <c r="D6" s="12" t="s">
        <v>8</v>
      </c>
    </row>
    <row r="7" spans="2:28" ht="13.5" thickBot="1" x14ac:dyDescent="0.25">
      <c r="B7" s="13" t="s">
        <v>9</v>
      </c>
      <c r="C7" s="14">
        <v>10</v>
      </c>
      <c r="D7" s="15" t="s">
        <v>4</v>
      </c>
    </row>
    <row r="8" spans="2:28" ht="13.5" thickBot="1" x14ac:dyDescent="0.25">
      <c r="L8" s="49"/>
    </row>
    <row r="9" spans="2:28" x14ac:dyDescent="0.2">
      <c r="B9" s="33"/>
      <c r="C9" s="38" t="s">
        <v>10</v>
      </c>
      <c r="D9" s="38"/>
      <c r="E9" s="38"/>
      <c r="F9" s="38"/>
      <c r="G9" s="38"/>
      <c r="H9" s="38"/>
      <c r="I9" s="40" t="s">
        <v>18</v>
      </c>
      <c r="J9" s="38"/>
      <c r="K9" s="38"/>
      <c r="L9" s="38"/>
      <c r="M9" s="38"/>
      <c r="N9" s="41"/>
      <c r="O9" s="40" t="s">
        <v>19</v>
      </c>
      <c r="P9" s="38"/>
      <c r="Q9" s="38"/>
      <c r="R9" s="38"/>
      <c r="S9" s="38"/>
      <c r="T9" s="41"/>
      <c r="U9" s="38" t="s">
        <v>20</v>
      </c>
      <c r="V9" s="38"/>
      <c r="W9" s="38"/>
      <c r="X9" s="38"/>
      <c r="Y9" s="38"/>
      <c r="Z9" s="41"/>
      <c r="AB9" s="44" t="s">
        <v>21</v>
      </c>
    </row>
    <row r="10" spans="2:28" x14ac:dyDescent="0.2">
      <c r="B10" s="34" t="s">
        <v>11</v>
      </c>
      <c r="C10" s="39" t="s">
        <v>12</v>
      </c>
      <c r="D10" s="39" t="s">
        <v>13</v>
      </c>
      <c r="E10" s="39" t="s">
        <v>14</v>
      </c>
      <c r="F10" s="39" t="s">
        <v>15</v>
      </c>
      <c r="G10" s="39" t="s">
        <v>16</v>
      </c>
      <c r="H10" s="39" t="s">
        <v>17</v>
      </c>
      <c r="I10" s="42" t="s">
        <v>12</v>
      </c>
      <c r="J10" s="39" t="s">
        <v>13</v>
      </c>
      <c r="K10" s="39" t="s">
        <v>14</v>
      </c>
      <c r="L10" s="39" t="s">
        <v>15</v>
      </c>
      <c r="M10" s="39" t="s">
        <v>16</v>
      </c>
      <c r="N10" s="43" t="s">
        <v>17</v>
      </c>
      <c r="O10" s="42" t="s">
        <v>12</v>
      </c>
      <c r="P10" s="39" t="s">
        <v>13</v>
      </c>
      <c r="Q10" s="39" t="s">
        <v>14</v>
      </c>
      <c r="R10" s="39" t="s">
        <v>15</v>
      </c>
      <c r="S10" s="39" t="s">
        <v>16</v>
      </c>
      <c r="T10" s="43" t="s">
        <v>17</v>
      </c>
      <c r="U10" s="39" t="s">
        <v>12</v>
      </c>
      <c r="V10" s="39" t="s">
        <v>13</v>
      </c>
      <c r="W10" s="39" t="s">
        <v>14</v>
      </c>
      <c r="X10" s="39" t="s">
        <v>15</v>
      </c>
      <c r="Y10" s="39" t="s">
        <v>16</v>
      </c>
      <c r="Z10" s="43" t="s">
        <v>17</v>
      </c>
      <c r="AB10" s="45"/>
    </row>
    <row r="11" spans="2:28" x14ac:dyDescent="0.2">
      <c r="B11" s="35"/>
      <c r="C11" s="19"/>
      <c r="D11" s="22">
        <f ca="1">2*D12-D13</f>
        <v>5.0109408695622531E-4</v>
      </c>
      <c r="E11" s="19"/>
      <c r="F11" s="19"/>
      <c r="G11" s="19"/>
      <c r="H11" s="19"/>
      <c r="I11" s="21"/>
      <c r="J11" s="22">
        <f ca="1">2*J12-J13</f>
        <v>3.8525785679746096E-4</v>
      </c>
      <c r="K11" s="19"/>
      <c r="L11" s="19"/>
      <c r="M11" s="19"/>
      <c r="N11" s="20"/>
      <c r="O11" s="21"/>
      <c r="P11" s="22">
        <f ca="1">2*P12-P13</f>
        <v>1.5618170545081585E-4</v>
      </c>
      <c r="Q11" s="19"/>
      <c r="R11" s="19"/>
      <c r="S11" s="19"/>
      <c r="T11" s="20"/>
      <c r="U11" s="19"/>
      <c r="V11" s="22">
        <f ca="1">2*V12-V13</f>
        <v>1.0285744316711504E-3</v>
      </c>
      <c r="W11" s="19"/>
      <c r="X11" s="19"/>
      <c r="Y11" s="19"/>
      <c r="Z11" s="20"/>
      <c r="AB11" s="46" t="s">
        <v>13</v>
      </c>
    </row>
    <row r="12" spans="2:28" x14ac:dyDescent="0.2">
      <c r="B12" s="37">
        <v>0</v>
      </c>
      <c r="C12" s="2">
        <v>10</v>
      </c>
      <c r="D12" s="23">
        <v>0</v>
      </c>
      <c r="E12" s="24">
        <f t="shared" ref="E12:E52" ca="1" si="0">(D13-D11)/(2*delta)</f>
        <v>-2.0043763478249012E-3</v>
      </c>
      <c r="F12" s="24">
        <f t="shared" ref="F12:F42" ca="1" si="1">E*I*(D13-2*D12+D11)/(delta^2)</f>
        <v>0</v>
      </c>
      <c r="G12" s="25">
        <f ca="1">(F13-F12)/delta</f>
        <v>41.250048064778042</v>
      </c>
      <c r="H12" s="25">
        <f ca="1">-(G13-G12)/delta</f>
        <v>5.000000959537914</v>
      </c>
      <c r="I12" s="21">
        <v>0</v>
      </c>
      <c r="J12" s="23">
        <v>0</v>
      </c>
      <c r="K12" s="24">
        <f t="shared" ref="K12" ca="1" si="2">(J13-J11)/(2*delta)</f>
        <v>-1.5410314271898438E-3</v>
      </c>
      <c r="L12" s="24">
        <f t="shared" ref="L12" ca="1" si="3">E*I*(J13-2*J12+J11)/(delta^2)</f>
        <v>0</v>
      </c>
      <c r="M12" s="25">
        <f ca="1">(L13-L12)/delta</f>
        <v>15.000103925074585</v>
      </c>
      <c r="N12" s="26">
        <f ca="1">-(M13-M12)/delta</f>
        <v>2.0746822855244318E-6</v>
      </c>
      <c r="O12" s="21">
        <v>0</v>
      </c>
      <c r="P12" s="23">
        <v>0</v>
      </c>
      <c r="Q12" s="24">
        <f t="shared" ref="Q12:Q52" ca="1" si="4">(P13-P11)/(2*delta)</f>
        <v>-6.2472682180326339E-4</v>
      </c>
      <c r="R12" s="24">
        <f t="shared" ref="R12:R48" ca="1" si="5">E*I*(P13-2*P12+P11)/(delta^2)</f>
        <v>0</v>
      </c>
      <c r="S12" s="25">
        <f ca="1">(R13-R12)/delta</f>
        <v>7.499804859064449</v>
      </c>
      <c r="T12" s="26">
        <f ca="1">-(S13-S12)/delta</f>
        <v>-3.8956508383591881E-6</v>
      </c>
      <c r="U12" s="19">
        <v>10</v>
      </c>
      <c r="V12" s="23">
        <v>0</v>
      </c>
      <c r="W12" s="24">
        <f t="shared" ref="W12:W52" ca="1" si="6">(V13-V11)/(2*delta)</f>
        <v>-4.1142977266846016E-3</v>
      </c>
      <c r="X12" s="24">
        <f t="shared" ref="X12:X52" ca="1" si="7">E*I*(V13-2*V12+V11)/(delta^2)</f>
        <v>0</v>
      </c>
      <c r="Y12" s="25">
        <f ca="1">(X13-X12)/delta</f>
        <v>62.903331647874204</v>
      </c>
      <c r="Z12" s="26">
        <f ca="1">-(Y13-Y12)/delta</f>
        <v>4.9830977167706578</v>
      </c>
      <c r="AB12" s="47">
        <f>J12+D12+P12</f>
        <v>0</v>
      </c>
    </row>
    <row r="13" spans="2:28" x14ac:dyDescent="0.2">
      <c r="B13" s="37">
        <f t="shared" ref="B13:B44" ca="1" si="8">B12+delta</f>
        <v>0.25</v>
      </c>
      <c r="C13" s="2">
        <v>10</v>
      </c>
      <c r="D13" s="27">
        <f t="shared" ref="D13:D51" ca="1" si="9">(1/6)*((-C13*delta^4)/(E*I)-D11+4*D12+4*D14-D15)</f>
        <v>-5.0109408694618354E-4</v>
      </c>
      <c r="E13" s="24">
        <f t="shared" ca="1" si="0"/>
        <v>-1.9957861670133539E-3</v>
      </c>
      <c r="F13" s="24">
        <f t="shared" ca="1" si="1"/>
        <v>10.312512016041964</v>
      </c>
      <c r="G13" s="24">
        <f t="shared" ref="G13:G32" ca="1" si="10">(F14-F12)/(2*delta)</f>
        <v>40.000047824286504</v>
      </c>
      <c r="H13" s="24">
        <f t="shared" ref="H13:H51" ca="1" si="11">-(G14-G12)/(2*delta)</f>
        <v>7.5000017261886427</v>
      </c>
      <c r="I13" s="21">
        <v>0</v>
      </c>
      <c r="J13" s="27">
        <f t="shared" ref="J13:J51" ca="1" si="12">(1/6)*((-I13*delta^4)/(E*I)-J11+4*J12+4*J14-J15)</f>
        <v>-3.8525785677574948E-4</v>
      </c>
      <c r="K13" s="24">
        <f t="shared" ref="K13:K52" ca="1" si="13">(J14-J12)/(2*delta)</f>
        <v>-1.5379077070022565E-3</v>
      </c>
      <c r="L13" s="24">
        <f t="shared" ref="L13" ca="1" si="14">E*I*(J14-2*J13+J12)/(delta^2)</f>
        <v>3.7500259809401264</v>
      </c>
      <c r="M13" s="24">
        <f t="shared" ref="M13:M28" ca="1" si="15">(L14-L12)/(2*delta)</f>
        <v>15.000103405095139</v>
      </c>
      <c r="N13" s="28">
        <f t="shared" ref="N13:N51" ca="1" si="16">-(M14-M12)/(2*delta)</f>
        <v>3.7323201773631354E-6</v>
      </c>
      <c r="O13" s="21">
        <v>0</v>
      </c>
      <c r="P13" s="27">
        <f t="shared" ref="P13:P51" ca="1" si="17">(1/6)*((-O13*delta^4)/(E*I)-P11+4*P12+4*P14-P15)</f>
        <v>-1.5618170549158402E-4</v>
      </c>
      <c r="Q13" s="24">
        <f t="shared" ca="1" si="4"/>
        <v>-6.2316501337376278E-4</v>
      </c>
      <c r="R13" s="24">
        <f t="shared" ca="1" si="5"/>
        <v>1.8749512153842347</v>
      </c>
      <c r="S13" s="24">
        <f t="shared" ref="S13:S28" ca="1" si="18">(R14-R12)/(2*delta)</f>
        <v>7.4998058354375443</v>
      </c>
      <c r="T13" s="28">
        <f t="shared" ref="T13:T51" ca="1" si="19">-(S14-S12)/(2*delta)</f>
        <v>-7.0082204199906073E-6</v>
      </c>
      <c r="U13" s="19">
        <v>10</v>
      </c>
      <c r="V13" s="27">
        <f t="shared" ref="V13:V51" ca="1" si="20">(1/6)*((-U13*delta^4)/(E*I)-V11+4*V12+4*V14-V15)</f>
        <v>-1.028574608554215E-3</v>
      </c>
      <c r="W13" s="24">
        <f t="shared" ca="1" si="6"/>
        <v>-4.1011990293072778E-3</v>
      </c>
      <c r="X13" s="24">
        <f t="shared" ca="1" si="7"/>
        <v>15.725835593953606</v>
      </c>
      <c r="Y13" s="24">
        <f t="shared" ref="Y13:Y28" ca="1" si="21">(X14-X12)/(2*delta)</f>
        <v>61.657567893079772</v>
      </c>
      <c r="Z13" s="28">
        <f t="shared" ref="Z13:Z51" ca="1" si="22">-(Y14-Y12)/(2*delta)</f>
        <v>7.4695930464897771</v>
      </c>
      <c r="AB13" s="47">
        <f t="shared" ref="AB13:AB52" ca="1" si="23">J13+D13+P13</f>
        <v>-1.0425336492135171E-3</v>
      </c>
    </row>
    <row r="14" spans="2:28" x14ac:dyDescent="0.2">
      <c r="B14" s="37">
        <f t="shared" ca="1" si="8"/>
        <v>0.5</v>
      </c>
      <c r="C14" s="2">
        <v>10</v>
      </c>
      <c r="D14" s="27">
        <f t="shared" ca="1" si="9"/>
        <v>-9.9789308348665739E-4</v>
      </c>
      <c r="E14" s="24">
        <f t="shared" ca="1" si="0"/>
        <v>-1.9705362411291255E-3</v>
      </c>
      <c r="F14" s="24">
        <f t="shared" ca="1" si="1"/>
        <v>20.000023911840504</v>
      </c>
      <c r="G14" s="24">
        <f t="shared" ca="1" si="10"/>
        <v>37.500047201087078</v>
      </c>
      <c r="H14" s="24">
        <f t="shared" ca="1" si="11"/>
        <v>10.000003056904518</v>
      </c>
      <c r="I14" s="21">
        <v>0</v>
      </c>
      <c r="J14" s="27">
        <f t="shared" ca="1" si="12"/>
        <v>-7.6895385345784244E-4</v>
      </c>
      <c r="K14" s="24">
        <f t="shared" ca="1" si="13"/>
        <v>-1.5285365467434552E-3</v>
      </c>
      <c r="L14" s="24">
        <f t="shared" ref="L14:L48" ca="1" si="24">E*I*(J15-2*J14+J13)/(delta^2)</f>
        <v>7.5000517018923523</v>
      </c>
      <c r="M14" s="24">
        <f t="shared" ca="1" si="15"/>
        <v>15.000102057617074</v>
      </c>
      <c r="N14" s="28">
        <f t="shared" ca="1" si="16"/>
        <v>6.609609584984355E-6</v>
      </c>
      <c r="O14" s="21">
        <v>0</v>
      </c>
      <c r="P14" s="27">
        <f t="shared" ca="1" si="17"/>
        <v>-3.1158250676815915E-4</v>
      </c>
      <c r="Q14" s="24">
        <f t="shared" ca="1" si="4"/>
        <v>-6.1847958751450668E-4</v>
      </c>
      <c r="R14" s="24">
        <f t="shared" ca="1" si="5"/>
        <v>3.7499029189485094</v>
      </c>
      <c r="S14" s="24">
        <f t="shared" ca="1" si="18"/>
        <v>7.4998083656028962</v>
      </c>
      <c r="T14" s="28">
        <f t="shared" ca="1" si="19"/>
        <v>-1.2410910596116764E-5</v>
      </c>
      <c r="U14" s="19">
        <v>10</v>
      </c>
      <c r="V14" s="27">
        <f t="shared" ca="1" si="20"/>
        <v>-2.0505998672982716E-3</v>
      </c>
      <c r="W14" s="24">
        <f t="shared" ca="1" si="6"/>
        <v>-4.0624210772222287E-3</v>
      </c>
      <c r="X14" s="24">
        <f t="shared" ca="1" si="7"/>
        <v>30.828789283673405</v>
      </c>
      <c r="Y14" s="24">
        <f t="shared" ca="1" si="21"/>
        <v>59.168545659922515</v>
      </c>
      <c r="Z14" s="28">
        <f t="shared" ca="1" si="22"/>
        <v>9.9461521092940472</v>
      </c>
      <c r="AB14" s="47">
        <f t="shared" ca="1" si="23"/>
        <v>-2.0784294437126588E-3</v>
      </c>
    </row>
    <row r="15" spans="2:28" x14ac:dyDescent="0.2">
      <c r="B15" s="37">
        <f t="shared" ca="1" si="8"/>
        <v>0.75</v>
      </c>
      <c r="C15" s="2">
        <v>10</v>
      </c>
      <c r="D15" s="27">
        <f t="shared" ca="1" si="9"/>
        <v>-1.4863622074808753E-3</v>
      </c>
      <c r="E15" s="24">
        <f t="shared" ca="1" si="0"/>
        <v>-1.9296678032520616E-3</v>
      </c>
      <c r="F15" s="24">
        <f t="shared" ca="1" si="1"/>
        <v>29.062535616134632</v>
      </c>
      <c r="G15" s="24">
        <f t="shared" ca="1" si="10"/>
        <v>35.000046295245404</v>
      </c>
      <c r="H15" s="24">
        <f t="shared" ca="1" si="11"/>
        <v>10.000004176067449</v>
      </c>
      <c r="I15" s="21">
        <v>0</v>
      </c>
      <c r="J15" s="27">
        <f t="shared" ca="1" si="12"/>
        <v>-1.1495261300828907E-3</v>
      </c>
      <c r="K15" s="24">
        <f t="shared" ca="1" si="13"/>
        <v>-1.5129179469760173E-3</v>
      </c>
      <c r="L15" s="24">
        <f t="shared" ca="1" si="24"/>
        <v>11.250077008773257</v>
      </c>
      <c r="M15" s="24">
        <f ca="1">(L16-L14)/(2*delta)</f>
        <v>15.000100099019479</v>
      </c>
      <c r="N15" s="28">
        <f t="shared" ca="1" si="16"/>
        <v>9.0294638113164183E-6</v>
      </c>
      <c r="O15" s="21">
        <v>0</v>
      </c>
      <c r="P15" s="27">
        <f t="shared" ca="1" si="17"/>
        <v>-4.6542149937011095E-4</v>
      </c>
      <c r="Q15" s="24">
        <f t="shared" ca="1" si="4"/>
        <v>-6.1067054316914183E-4</v>
      </c>
      <c r="R15" s="24">
        <f t="shared" ca="1" si="5"/>
        <v>5.6248554000177933</v>
      </c>
      <c r="S15" s="24">
        <f ca="1">(R16-R14)/(2*delta)</f>
        <v>7.4998120432752637</v>
      </c>
      <c r="T15" s="28">
        <f t="shared" ca="1" si="19"/>
        <v>-1.6954674608271603E-5</v>
      </c>
      <c r="U15" s="19">
        <v>10</v>
      </c>
      <c r="V15" s="27">
        <f t="shared" ca="1" si="20"/>
        <v>-3.0597856733419852E-3</v>
      </c>
      <c r="W15" s="24">
        <f t="shared" ca="1" si="6"/>
        <v>-3.9990005199903866E-3</v>
      </c>
      <c r="X15" s="24">
        <f t="shared" ca="1" si="7"/>
        <v>45.310116373453837</v>
      </c>
      <c r="Y15" s="24">
        <f ca="1">(X16-X14)/(2*delta)</f>
        <v>56.684502171549234</v>
      </c>
      <c r="Z15" s="28">
        <f t="shared" ca="1" si="22"/>
        <v>9.9264378406219294</v>
      </c>
      <c r="AB15" s="47">
        <f t="shared" ca="1" si="23"/>
        <v>-3.1013098369338772E-3</v>
      </c>
    </row>
    <row r="16" spans="2:28" x14ac:dyDescent="0.2">
      <c r="B16" s="37">
        <f t="shared" ca="1" si="8"/>
        <v>1</v>
      </c>
      <c r="C16" s="2">
        <v>10</v>
      </c>
      <c r="D16" s="27">
        <f t="shared" ca="1" si="9"/>
        <v>-1.9627269850731547E-3</v>
      </c>
      <c r="E16" s="24">
        <f t="shared" ca="1" si="0"/>
        <v>-1.8742220865799728E-3</v>
      </c>
      <c r="F16" s="24">
        <f t="shared" ca="1" si="1"/>
        <v>37.50004705886812</v>
      </c>
      <c r="G16" s="24">
        <f t="shared" ca="1" si="10"/>
        <v>32.500045112480663</v>
      </c>
      <c r="H16" s="24">
        <f t="shared" ca="1" si="11"/>
        <v>10.000005268914393</v>
      </c>
      <c r="I16" s="21">
        <v>0</v>
      </c>
      <c r="J16" s="27">
        <f t="shared" ca="1" si="12"/>
        <v>-1.5254128268603721E-3</v>
      </c>
      <c r="K16" s="24">
        <f t="shared" ca="1" si="13"/>
        <v>-1.4910519085175773E-3</v>
      </c>
      <c r="L16" s="24">
        <f t="shared" ca="1" si="24"/>
        <v>15.000101750114043</v>
      </c>
      <c r="M16" s="24">
        <f t="shared" ca="1" si="15"/>
        <v>15.000097541649701</v>
      </c>
      <c r="N16" s="28">
        <f t="shared" ca="1" si="16"/>
        <v>1.1392431492396327E-5</v>
      </c>
      <c r="O16" s="21">
        <v>0</v>
      </c>
      <c r="P16" s="27">
        <f t="shared" ca="1" si="17"/>
        <v>-6.1691777851323438E-4</v>
      </c>
      <c r="Q16" s="24">
        <f t="shared" ca="1" si="4"/>
        <v>-5.9973787880239189E-4</v>
      </c>
      <c r="R16" s="24">
        <f t="shared" ca="1" si="5"/>
        <v>7.4998089430072188</v>
      </c>
      <c r="S16" s="24">
        <f t="shared" ca="1" si="18"/>
        <v>7.4998168452606677</v>
      </c>
      <c r="T16" s="28">
        <f t="shared" ca="1" si="19"/>
        <v>-2.1391626413347353E-5</v>
      </c>
      <c r="U16" s="19">
        <v>10</v>
      </c>
      <c r="V16" s="27">
        <f t="shared" ca="1" si="20"/>
        <v>-4.0501008236823906E-3</v>
      </c>
      <c r="W16" s="24">
        <f t="shared" ca="1" si="6"/>
        <v>-3.9119719292474986E-3</v>
      </c>
      <c r="X16" s="24">
        <f t="shared" ca="1" si="7"/>
        <v>59.171050873004411</v>
      </c>
      <c r="Y16" s="24">
        <f t="shared" ca="1" si="21"/>
        <v>54.205336808718755</v>
      </c>
      <c r="Z16" s="28">
        <f t="shared" ca="1" si="22"/>
        <v>9.9071869916533473</v>
      </c>
      <c r="AB16" s="47">
        <f t="shared" ca="1" si="23"/>
        <v>-4.1050575904467614E-3</v>
      </c>
    </row>
    <row r="17" spans="2:28" x14ac:dyDescent="0.2">
      <c r="B17" s="37">
        <f t="shared" ca="1" si="8"/>
        <v>1.25</v>
      </c>
      <c r="C17" s="2">
        <v>10</v>
      </c>
      <c r="D17" s="27">
        <f t="shared" ca="1" si="9"/>
        <v>-2.4234732507219148E-3</v>
      </c>
      <c r="E17" s="24">
        <f t="shared" ca="1" si="0"/>
        <v>-1.8052403244262442E-3</v>
      </c>
      <c r="F17" s="24">
        <f t="shared" ca="1" si="1"/>
        <v>45.312558171639829</v>
      </c>
      <c r="G17" s="24">
        <f t="shared" ca="1" si="10"/>
        <v>30.000043660235292</v>
      </c>
      <c r="H17" s="24">
        <f t="shared" ca="1" si="11"/>
        <v>10.000006328632395</v>
      </c>
      <c r="I17" s="21">
        <v>0</v>
      </c>
      <c r="J17" s="27">
        <f t="shared" ca="1" si="12"/>
        <v>-1.8950520842358457E-3</v>
      </c>
      <c r="K17" s="24">
        <f t="shared" ca="1" si="13"/>
        <v>-1.4629384324356676E-3</v>
      </c>
      <c r="L17" s="24">
        <f t="shared" ca="1" si="24"/>
        <v>18.750125778004971</v>
      </c>
      <c r="M17" s="24">
        <f t="shared" ca="1" si="15"/>
        <v>15.000094401602109</v>
      </c>
      <c r="N17" s="28">
        <f t="shared" ca="1" si="16"/>
        <v>1.3683746402648467E-5</v>
      </c>
      <c r="O17" s="21">
        <v>0</v>
      </c>
      <c r="P17" s="27">
        <f t="shared" ca="1" si="17"/>
        <v>-7.6529043897003107E-4</v>
      </c>
      <c r="Q17" s="24">
        <f t="shared" ca="1" si="4"/>
        <v>-5.8568159240974366E-4</v>
      </c>
      <c r="R17" s="24">
        <f t="shared" ca="1" si="5"/>
        <v>9.3747638256404695</v>
      </c>
      <c r="S17" s="24">
        <f t="shared" ca="1" si="18"/>
        <v>7.4998227413342278</v>
      </c>
      <c r="T17" s="28">
        <f t="shared" ca="1" si="19"/>
        <v>-2.5694047465663061E-5</v>
      </c>
      <c r="U17" s="19">
        <v>10</v>
      </c>
      <c r="V17" s="27">
        <f t="shared" ca="1" si="20"/>
        <v>-5.0157725001813477E-3</v>
      </c>
      <c r="W17" s="24">
        <f t="shared" ca="1" si="6"/>
        <v>-3.8023678407215697E-3</v>
      </c>
      <c r="X17" s="24">
        <f t="shared" ca="1" si="7"/>
        <v>72.412797761747527</v>
      </c>
      <c r="Y17" s="24">
        <f t="shared" ca="1" si="21"/>
        <v>51.730918420712257</v>
      </c>
      <c r="Z17" s="28">
        <f t="shared" ca="1" si="22"/>
        <v>9.8885198637290728</v>
      </c>
      <c r="AB17" s="47">
        <f t="shared" ca="1" si="23"/>
        <v>-5.0838157739277919E-3</v>
      </c>
    </row>
    <row r="18" spans="2:28" x14ac:dyDescent="0.2">
      <c r="B18" s="37">
        <f t="shared" ca="1" si="8"/>
        <v>1.5</v>
      </c>
      <c r="C18" s="2">
        <v>10</v>
      </c>
      <c r="D18" s="27">
        <f t="shared" ca="1" si="9"/>
        <v>-2.8653471472282234E-3</v>
      </c>
      <c r="E18" s="24">
        <f t="shared" ca="1" si="0"/>
        <v>-1.7237637502167261E-3</v>
      </c>
      <c r="F18" s="24">
        <f t="shared" ca="1" si="1"/>
        <v>52.500068888114228</v>
      </c>
      <c r="G18" s="24">
        <f t="shared" ca="1" si="10"/>
        <v>27.500041947623004</v>
      </c>
      <c r="H18" s="24">
        <f t="shared" ca="1" si="11"/>
        <v>10.000007348631186</v>
      </c>
      <c r="I18" s="21">
        <v>0</v>
      </c>
      <c r="J18" s="27">
        <f t="shared" ca="1" si="12"/>
        <v>-2.2568820429526831E-3</v>
      </c>
      <c r="K18" s="24">
        <f t="shared" ca="1" si="13"/>
        <v>-1.4285775200410036E-3</v>
      </c>
      <c r="L18" s="24">
        <f t="shared" ca="1" si="24"/>
        <v>22.500148949028322</v>
      </c>
      <c r="M18" s="24">
        <f t="shared" ca="1" si="15"/>
        <v>15.000090698626934</v>
      </c>
      <c r="N18" s="28">
        <f t="shared" ca="1" si="16"/>
        <v>1.5889104695077094E-5</v>
      </c>
      <c r="O18" s="21">
        <v>0</v>
      </c>
      <c r="P18" s="27">
        <f t="shared" ca="1" si="17"/>
        <v>-9.0975857495380081E-4</v>
      </c>
      <c r="Q18" s="24">
        <f t="shared" ca="1" si="4"/>
        <v>-5.6850168153006601E-4</v>
      </c>
      <c r="R18" s="24">
        <f t="shared" ca="1" si="5"/>
        <v>11.249720317218026</v>
      </c>
      <c r="S18" s="24">
        <f t="shared" ca="1" si="18"/>
        <v>7.499829694441388</v>
      </c>
      <c r="T18" s="28">
        <f t="shared" ca="1" si="19"/>
        <v>-2.9835122511201462E-5</v>
      </c>
      <c r="U18" s="19">
        <v>10</v>
      </c>
      <c r="V18" s="27">
        <f t="shared" ca="1" si="20"/>
        <v>-5.9512857666648E-3</v>
      </c>
      <c r="W18" s="24">
        <f t="shared" ca="1" si="6"/>
        <v>-3.67121880899152E-3</v>
      </c>
      <c r="X18" s="24">
        <f t="shared" ca="1" si="7"/>
        <v>85.036525459218112</v>
      </c>
      <c r="Y18" s="24">
        <f t="shared" ca="1" si="21"/>
        <v>49.261086239571625</v>
      </c>
      <c r="Z18" s="28">
        <f t="shared" ca="1" si="22"/>
        <v>9.8705527484841298</v>
      </c>
      <c r="AB18" s="47">
        <f t="shared" ca="1" si="23"/>
        <v>-6.0319877651347073E-3</v>
      </c>
    </row>
    <row r="19" spans="2:28" x14ac:dyDescent="0.2">
      <c r="B19" s="37">
        <f t="shared" ca="1" si="8"/>
        <v>1.75</v>
      </c>
      <c r="C19" s="2">
        <v>10</v>
      </c>
      <c r="D19" s="27">
        <f t="shared" ca="1" si="9"/>
        <v>-3.2853551257634823E-3</v>
      </c>
      <c r="E19" s="24">
        <f t="shared" ca="1" si="0"/>
        <v>-1.6308335974859339E-3</v>
      </c>
      <c r="F19" s="24">
        <f t="shared" ca="1" si="1"/>
        <v>59.062579144449629</v>
      </c>
      <c r="G19" s="24">
        <f t="shared" ca="1" si="10"/>
        <v>25.00003998540322</v>
      </c>
      <c r="H19" s="24">
        <f t="shared" ca="1" si="11"/>
        <v>10.000008322539401</v>
      </c>
      <c r="I19" s="21">
        <v>0</v>
      </c>
      <c r="J19" s="27">
        <f t="shared" ca="1" si="12"/>
        <v>-2.6093408441119235E-3</v>
      </c>
      <c r="K19" s="24">
        <f t="shared" ca="1" si="13"/>
        <v>-1.3879691728792354E-3</v>
      </c>
      <c r="L19" s="24">
        <f t="shared" ca="1" si="24"/>
        <v>26.250171125150516</v>
      </c>
      <c r="M19" s="24">
        <f t="shared" ca="1" si="15"/>
        <v>15.000086455952264</v>
      </c>
      <c r="N19" s="28">
        <f t="shared" ca="1" si="16"/>
        <v>1.7994868841242351E-5</v>
      </c>
      <c r="O19" s="21">
        <v>0</v>
      </c>
      <c r="P19" s="27">
        <f t="shared" ca="1" si="17"/>
        <v>-1.0495412800062499E-3</v>
      </c>
      <c r="Q19" s="24">
        <f t="shared" ca="1" si="4"/>
        <v>-5.4819814326108112E-4</v>
      </c>
      <c r="R19" s="24">
        <f t="shared" ca="1" si="5"/>
        <v>13.124678676932781</v>
      </c>
      <c r="S19" s="24">
        <f t="shared" ca="1" si="18"/>
        <v>7.4998376609535526</v>
      </c>
      <c r="T19" s="28">
        <f t="shared" ca="1" si="19"/>
        <v>-3.3789146307583451E-5</v>
      </c>
      <c r="U19" s="19">
        <v>10</v>
      </c>
      <c r="V19" s="27">
        <f t="shared" ca="1" si="20"/>
        <v>-6.8513830812858955E-3</v>
      </c>
      <c r="W19" s="24">
        <f t="shared" ca="1" si="6"/>
        <v>-3.5195534746054954E-3</v>
      </c>
      <c r="X19" s="24">
        <f t="shared" ca="1" si="7"/>
        <v>97.043358546603514</v>
      </c>
      <c r="Y19" s="24">
        <f t="shared" ca="1" si="21"/>
        <v>46.795650971209511</v>
      </c>
      <c r="Z19" s="28">
        <f t="shared" ca="1" si="22"/>
        <v>9.8533972340474065</v>
      </c>
      <c r="AB19" s="47">
        <f t="shared" ca="1" si="23"/>
        <v>-6.944237249881656E-3</v>
      </c>
    </row>
    <row r="20" spans="2:28" x14ac:dyDescent="0.2">
      <c r="B20" s="37">
        <f t="shared" ca="1" si="8"/>
        <v>2</v>
      </c>
      <c r="C20" s="2">
        <v>10</v>
      </c>
      <c r="D20" s="27">
        <f t="shared" ca="1" si="9"/>
        <v>-3.6807639458960721E-3</v>
      </c>
      <c r="E20" s="24">
        <f t="shared" ca="1" si="0"/>
        <v>-1.527491099872557E-3</v>
      </c>
      <c r="F20" s="24">
        <f t="shared" ca="1" si="1"/>
        <v>65.000088879691262</v>
      </c>
      <c r="G20" s="24">
        <f t="shared" ca="1" si="10"/>
        <v>22.500037785874326</v>
      </c>
      <c r="H20" s="24">
        <f t="shared" ca="1" si="11"/>
        <v>10.000009244298781</v>
      </c>
      <c r="I20" s="21">
        <v>0</v>
      </c>
      <c r="J20" s="27">
        <f t="shared" ca="1" si="12"/>
        <v>-2.9508666292298808E-3</v>
      </c>
      <c r="K20" s="24">
        <f t="shared" ca="1" si="13"/>
        <v>-1.341113392721251E-3</v>
      </c>
      <c r="L20" s="24">
        <f t="shared" ca="1" si="24"/>
        <v>30.000192174568927</v>
      </c>
      <c r="M20" s="24">
        <f t="shared" ca="1" si="15"/>
        <v>15.000081700157509</v>
      </c>
      <c r="N20" s="28">
        <f t="shared" ca="1" si="16"/>
        <v>1.9987992772030339E-5</v>
      </c>
      <c r="O20" s="21">
        <v>0</v>
      </c>
      <c r="P20" s="27">
        <f t="shared" ca="1" si="17"/>
        <v>-1.1838576468893188E-3</v>
      </c>
      <c r="Q20" s="24">
        <f t="shared" ca="1" si="4"/>
        <v>-5.2477097427757521E-4</v>
      </c>
      <c r="R20" s="24">
        <f t="shared" ca="1" si="5"/>
        <v>14.99963915226753</v>
      </c>
      <c r="S20" s="24">
        <f t="shared" ca="1" si="18"/>
        <v>7.4998465909570271</v>
      </c>
      <c r="T20" s="28">
        <f t="shared" ca="1" si="19"/>
        <v>-3.7531627178566396E-5</v>
      </c>
      <c r="U20" s="19">
        <v>10</v>
      </c>
      <c r="V20" s="27">
        <f t="shared" ca="1" si="20"/>
        <v>-7.7110638271893524E-3</v>
      </c>
      <c r="W20" s="24">
        <f t="shared" ca="1" si="6"/>
        <v>-3.3483986431033716E-3</v>
      </c>
      <c r="X20" s="24">
        <f t="shared" ca="1" si="7"/>
        <v>108.43437078280229</v>
      </c>
      <c r="Y20" s="24">
        <f t="shared" ca="1" si="21"/>
        <v>44.33439605637534</v>
      </c>
      <c r="Z20" s="28">
        <f t="shared" ca="1" si="22"/>
        <v>9.8371595414930084</v>
      </c>
      <c r="AB20" s="47">
        <f t="shared" ca="1" si="23"/>
        <v>-7.8154882220152714E-3</v>
      </c>
    </row>
    <row r="21" spans="2:28" x14ac:dyDescent="0.2">
      <c r="B21" s="37">
        <f t="shared" ca="1" si="8"/>
        <v>2.25</v>
      </c>
      <c r="C21" s="2">
        <v>10</v>
      </c>
      <c r="D21" s="27">
        <f t="shared" ca="1" si="9"/>
        <v>-4.0491006756167899E-3</v>
      </c>
      <c r="E21" s="24">
        <f t="shared" ca="1" si="0"/>
        <v>-1.4147774911143175E-3</v>
      </c>
      <c r="F21" s="24">
        <f t="shared" ca="1" si="1"/>
        <v>70.312598036148728</v>
      </c>
      <c r="G21" s="24">
        <f t="shared" ca="1" si="10"/>
        <v>20.000035362795671</v>
      </c>
      <c r="H21" s="24">
        <f t="shared" ca="1" si="11"/>
        <v>10.000010108321931</v>
      </c>
      <c r="I21" s="21">
        <v>0</v>
      </c>
      <c r="J21" s="27">
        <f t="shared" ca="1" si="12"/>
        <v>-3.2798975402931483E-3</v>
      </c>
      <c r="K21" s="24">
        <f t="shared" ca="1" si="13"/>
        <v>-1.2880101815520807E-3</v>
      </c>
      <c r="L21" s="24">
        <f t="shared" ca="1" si="24"/>
        <v>33.750211972537592</v>
      </c>
      <c r="M21" s="24">
        <f t="shared" ca="1" si="15"/>
        <v>15.000076460991657</v>
      </c>
      <c r="N21" s="28">
        <f t="shared" ca="1" si="16"/>
        <v>2.1856185469459888E-5</v>
      </c>
      <c r="O21" s="21">
        <v>0</v>
      </c>
      <c r="P21" s="27">
        <f t="shared" ca="1" si="17"/>
        <v>-1.3119267674818976E-3</v>
      </c>
      <c r="Q21" s="24">
        <f t="shared" ca="1" si="4"/>
        <v>-4.9822017085223618E-4</v>
      </c>
      <c r="R21" s="24">
        <f t="shared" ca="1" si="5"/>
        <v>16.874601977454155</v>
      </c>
      <c r="S21" s="24">
        <f t="shared" ca="1" si="18"/>
        <v>7.4998564285841525</v>
      </c>
      <c r="T21" s="28">
        <f t="shared" ca="1" si="19"/>
        <v>-4.1039467731707191E-5</v>
      </c>
      <c r="U21" s="19">
        <v>10</v>
      </c>
      <c r="V21" s="27">
        <f t="shared" ca="1" si="20"/>
        <v>-8.5255838643915026E-3</v>
      </c>
      <c r="W21" s="24">
        <f t="shared" ca="1" si="6"/>
        <v>-3.1587793754171041E-3</v>
      </c>
      <c r="X21" s="24">
        <f t="shared" ca="1" si="7"/>
        <v>119.21057845649183</v>
      </c>
      <c r="Y21" s="24">
        <f t="shared" ca="1" si="21"/>
        <v>41.877079093489272</v>
      </c>
      <c r="Z21" s="28">
        <f t="shared" ca="1" si="22"/>
        <v>9.8219398948178878</v>
      </c>
      <c r="AB21" s="47">
        <f t="shared" ca="1" si="23"/>
        <v>-8.6409249833918362E-3</v>
      </c>
    </row>
    <row r="22" spans="2:28" x14ac:dyDescent="0.2">
      <c r="B22" s="37">
        <f t="shared" ca="1" si="8"/>
        <v>2.5</v>
      </c>
      <c r="C22" s="2">
        <v>10</v>
      </c>
      <c r="D22" s="27">
        <f t="shared" ca="1" si="9"/>
        <v>-4.3881526913629246E-3</v>
      </c>
      <c r="E22" s="24">
        <f t="shared" ca="1" si="0"/>
        <v>-1.2937340050422335E-3</v>
      </c>
      <c r="F22" s="24">
        <f t="shared" ca="1" si="1"/>
        <v>75.000106559737532</v>
      </c>
      <c r="G22" s="24">
        <f t="shared" ca="1" si="10"/>
        <v>17.500032731290617</v>
      </c>
      <c r="H22" s="24">
        <f t="shared" ca="1" si="11"/>
        <v>10.000010909240075</v>
      </c>
      <c r="I22" s="21">
        <v>0</v>
      </c>
      <c r="J22" s="27">
        <f t="shared" ca="1" si="12"/>
        <v>-3.5948717198106619E-3</v>
      </c>
      <c r="K22" s="24">
        <f t="shared" ca="1" si="13"/>
        <v>-1.2286595415584812E-3</v>
      </c>
      <c r="L22" s="24">
        <f t="shared" ca="1" si="24"/>
        <v>37.500230402143998</v>
      </c>
      <c r="M22" s="24">
        <f t="shared" ca="1" si="15"/>
        <v>15.000070771179708</v>
      </c>
      <c r="N22" s="28">
        <f t="shared" ca="1" si="16"/>
        <v>2.358791367385038E-5</v>
      </c>
      <c r="O22" s="21">
        <v>0</v>
      </c>
      <c r="P22" s="27">
        <f t="shared" ca="1" si="17"/>
        <v>-1.432967732682075E-3</v>
      </c>
      <c r="Q22" s="24">
        <f t="shared" ca="1" si="4"/>
        <v>-4.6854572887897444E-4</v>
      </c>
      <c r="R22" s="24">
        <f t="shared" ca="1" si="5"/>
        <v>18.749567372042925</v>
      </c>
      <c r="S22" s="24">
        <f t="shared" ca="1" si="18"/>
        <v>7.4998671123756679</v>
      </c>
      <c r="T22" s="28">
        <f t="shared" ca="1" si="19"/>
        <v>-4.4291084577707807E-5</v>
      </c>
      <c r="U22" s="19">
        <v>10</v>
      </c>
      <c r="V22" s="27">
        <f t="shared" ca="1" si="20"/>
        <v>-9.2904551056502051E-3</v>
      </c>
      <c r="W22" s="24">
        <f t="shared" ca="1" si="6"/>
        <v>-2.9517190890550396E-3</v>
      </c>
      <c r="X22" s="24">
        <f t="shared" ca="1" si="7"/>
        <v>129.37293411371459</v>
      </c>
      <c r="Y22" s="24">
        <f t="shared" ca="1" si="21"/>
        <v>39.42343341460932</v>
      </c>
      <c r="Z22" s="28">
        <f t="shared" ca="1" si="22"/>
        <v>9.8078319284516056</v>
      </c>
      <c r="AB22" s="47">
        <f t="shared" ca="1" si="23"/>
        <v>-9.4159921438556615E-3</v>
      </c>
    </row>
    <row r="23" spans="2:28" x14ac:dyDescent="0.2">
      <c r="B23" s="37">
        <f t="shared" ca="1" si="8"/>
        <v>2.75</v>
      </c>
      <c r="C23" s="2">
        <v>10</v>
      </c>
      <c r="D23" s="27">
        <f t="shared" ca="1" si="9"/>
        <v>-4.6959676780408289E-3</v>
      </c>
      <c r="E23" s="24">
        <f t="shared" ca="1" si="0"/>
        <v>-1.1654018755743074E-3</v>
      </c>
      <c r="F23" s="24">
        <f t="shared" ca="1" si="1"/>
        <v>79.062614400340422</v>
      </c>
      <c r="G23" s="24">
        <f t="shared" ca="1" si="10"/>
        <v>15.00002990780078</v>
      </c>
      <c r="H23" s="24">
        <f t="shared" ca="1" si="11"/>
        <v>10.000011642096865</v>
      </c>
      <c r="I23" s="21">
        <v>0</v>
      </c>
      <c r="J23" s="27">
        <f t="shared" ca="1" si="12"/>
        <v>-3.8942273108624904E-3</v>
      </c>
      <c r="K23" s="24">
        <f t="shared" ca="1" si="13"/>
        <v>-1.1630614751152735E-3</v>
      </c>
      <c r="L23" s="24">
        <f t="shared" ca="1" si="24"/>
        <v>41.250247354994272</v>
      </c>
      <c r="M23" s="24">
        <f t="shared" ca="1" si="15"/>
        <v>15.000064666222627</v>
      </c>
      <c r="N23" s="28">
        <f t="shared" ca="1" si="16"/>
        <v>2.5172510817128568E-5</v>
      </c>
      <c r="O23" s="21">
        <v>0</v>
      </c>
      <c r="P23" s="27">
        <f t="shared" ca="1" si="17"/>
        <v>-1.5461996323155127E-3</v>
      </c>
      <c r="Q23" s="24">
        <f t="shared" ca="1" si="4"/>
        <v>-4.357476438985753E-4</v>
      </c>
      <c r="R23" s="24">
        <f t="shared" ca="1" si="5"/>
        <v>20.624535539528274</v>
      </c>
      <c r="S23" s="24">
        <f t="shared" ca="1" si="18"/>
        <v>7.4998785756633524</v>
      </c>
      <c r="T23" s="28">
        <f t="shared" ca="1" si="19"/>
        <v>-4.7266542608781492E-5</v>
      </c>
      <c r="U23" s="19">
        <v>10</v>
      </c>
      <c r="V23" s="27">
        <f t="shared" ca="1" si="20"/>
        <v>-1.000144511894209E-2</v>
      </c>
      <c r="W23" s="24">
        <f t="shared" ca="1" si="6"/>
        <v>-2.7282396694124425E-3</v>
      </c>
      <c r="X23" s="24">
        <f t="shared" ca="1" si="7"/>
        <v>138.92232069799374</v>
      </c>
      <c r="Y23" s="24">
        <f t="shared" ca="1" si="21"/>
        <v>36.97316980468122</v>
      </c>
      <c r="Z23" s="28">
        <f t="shared" ca="1" si="22"/>
        <v>9.7949221350759785</v>
      </c>
      <c r="AB23" s="47">
        <f t="shared" ca="1" si="23"/>
        <v>-1.0136394621218832E-2</v>
      </c>
    </row>
    <row r="24" spans="2:28" x14ac:dyDescent="0.2">
      <c r="B24" s="37">
        <f t="shared" ca="1" si="8"/>
        <v>3</v>
      </c>
      <c r="C24" s="2">
        <v>10</v>
      </c>
      <c r="D24" s="27">
        <f t="shared" ca="1" si="9"/>
        <v>-4.9708536290468345E-3</v>
      </c>
      <c r="E24" s="24">
        <f t="shared" ca="1" si="0"/>
        <v>-1.0308223367086582E-3</v>
      </c>
      <c r="F24" s="24">
        <f t="shared" ca="1" si="1"/>
        <v>82.500121512094751</v>
      </c>
      <c r="G24" s="24">
        <f t="shared" ca="1" si="10"/>
        <v>12.50002690990064</v>
      </c>
      <c r="H24" s="24">
        <f t="shared" ca="1" si="11"/>
        <v>10.000012302523089</v>
      </c>
      <c r="I24" s="21">
        <v>0</v>
      </c>
      <c r="J24" s="27">
        <f t="shared" ca="1" si="12"/>
        <v>-4.1764024571450684E-3</v>
      </c>
      <c r="K24" s="24">
        <f t="shared" ca="1" si="13"/>
        <v>-1.0912159847705234E-3</v>
      </c>
      <c r="L24" s="24">
        <f t="shared" ca="1" si="24"/>
        <v>45.000262731926384</v>
      </c>
      <c r="M24" s="24">
        <f t="shared" ca="1" si="15"/>
        <v>15.000058184189157</v>
      </c>
      <c r="N24" s="28">
        <f t="shared" ca="1" si="16"/>
        <v>2.6600355454320379E-5</v>
      </c>
      <c r="O24" s="21">
        <v>0</v>
      </c>
      <c r="P24" s="27">
        <f t="shared" ca="1" si="17"/>
        <v>-1.6508415550505235E-3</v>
      </c>
      <c r="Q24" s="24">
        <f t="shared" ca="1" si="4"/>
        <v>-3.9982591112652788E-4</v>
      </c>
      <c r="R24" s="24">
        <f t="shared" ca="1" si="5"/>
        <v>22.499506666124809</v>
      </c>
      <c r="S24" s="24">
        <f t="shared" ca="1" si="18"/>
        <v>7.4998907470287364</v>
      </c>
      <c r="T24" s="28">
        <f t="shared" ca="1" si="19"/>
        <v>-4.9947677993600337E-5</v>
      </c>
      <c r="U24" s="19">
        <v>10</v>
      </c>
      <c r="V24" s="27">
        <f t="shared" ca="1" si="20"/>
        <v>-1.0654576758992399E-2</v>
      </c>
      <c r="W24" s="24">
        <f t="shared" ca="1" si="6"/>
        <v>-2.4893615904906137E-3</v>
      </c>
      <c r="X24" s="24">
        <f t="shared" ca="1" si="7"/>
        <v>147.85954613760268</v>
      </c>
      <c r="Y24" s="24">
        <f t="shared" ca="1" si="21"/>
        <v>34.525978353353707</v>
      </c>
      <c r="Z24" s="28">
        <f t="shared" ca="1" si="22"/>
        <v>9.7832893594199959</v>
      </c>
      <c r="AB24" s="47">
        <f t="shared" ca="1" si="23"/>
        <v>-1.0798097641242427E-2</v>
      </c>
    </row>
    <row r="25" spans="2:28" x14ac:dyDescent="0.2">
      <c r="B25" s="37">
        <f t="shared" ca="1" si="8"/>
        <v>3.25</v>
      </c>
      <c r="C25" s="2">
        <v>10</v>
      </c>
      <c r="D25" s="27">
        <f t="shared" ca="1" si="9"/>
        <v>-5.2113788462863917E-3</v>
      </c>
      <c r="E25" s="24">
        <f t="shared" ca="1" si="0"/>
        <v>-8.9103662251618573E-4</v>
      </c>
      <c r="F25" s="24">
        <f t="shared" ca="1" si="1"/>
        <v>85.312627853672623</v>
      </c>
      <c r="G25" s="24">
        <f t="shared" ca="1" si="10"/>
        <v>10.000023756243536</v>
      </c>
      <c r="H25" s="24">
        <f t="shared" ca="1" si="11"/>
        <v>10.000012886432614</v>
      </c>
      <c r="I25" s="21">
        <v>0</v>
      </c>
      <c r="J25" s="27">
        <f t="shared" ca="1" si="12"/>
        <v>-4.4398353030125782E-3</v>
      </c>
      <c r="K25" s="24">
        <f t="shared" ca="1" si="13"/>
        <v>-1.0131230732296544E-3</v>
      </c>
      <c r="L25" s="24">
        <f t="shared" ca="1" si="24"/>
        <v>48.750276443581868</v>
      </c>
      <c r="M25" s="24">
        <f t="shared" ca="1" si="15"/>
        <v>15.000051365388885</v>
      </c>
      <c r="N25" s="28">
        <f t="shared" ca="1" si="16"/>
        <v>2.786279264910263E-5</v>
      </c>
      <c r="O25" s="21">
        <v>0</v>
      </c>
      <c r="P25" s="27">
        <f t="shared" ca="1" si="17"/>
        <v>-1.7461125883203616E-3</v>
      </c>
      <c r="Q25" s="24">
        <f t="shared" ca="1" si="4"/>
        <v>-3.6078052548283498E-4</v>
      </c>
      <c r="R25" s="24">
        <f t="shared" ca="1" si="5"/>
        <v>24.374480919619291</v>
      </c>
      <c r="S25" s="24">
        <f t="shared" ca="1" si="18"/>
        <v>7.4999035507279288</v>
      </c>
      <c r="T25" s="28">
        <f t="shared" ca="1" si="19"/>
        <v>-5.2318165728593158E-5</v>
      </c>
      <c r="U25" s="19">
        <v>10</v>
      </c>
      <c r="V25" s="27">
        <f t="shared" ca="1" si="20"/>
        <v>-1.1246127830116063E-2</v>
      </c>
      <c r="W25" s="24">
        <f t="shared" ca="1" si="6"/>
        <v>-2.2361040442517091E-3</v>
      </c>
      <c r="X25" s="24">
        <f t="shared" ca="1" si="7"/>
        <v>156.18533841165501</v>
      </c>
      <c r="Y25" s="24">
        <f t="shared" ca="1" si="21"/>
        <v>32.081530427389907</v>
      </c>
      <c r="Z25" s="28">
        <f t="shared" ca="1" si="22"/>
        <v>9.7730043389676666</v>
      </c>
      <c r="AB25" s="47">
        <f t="shared" ca="1" si="23"/>
        <v>-1.1397326737619333E-2</v>
      </c>
    </row>
    <row r="26" spans="2:28" x14ac:dyDescent="0.2">
      <c r="B26" s="37">
        <f t="shared" ca="1" si="8"/>
        <v>3.5</v>
      </c>
      <c r="C26" s="2">
        <v>10</v>
      </c>
      <c r="D26" s="27">
        <f t="shared" ca="1" si="9"/>
        <v>-5.4163719401913142E-3</v>
      </c>
      <c r="E26" s="24">
        <f t="shared" ca="1" si="0"/>
        <v>-7.4708596713278681E-4</v>
      </c>
      <c r="F26" s="24">
        <f t="shared" ca="1" si="1"/>
        <v>87.500133388527587</v>
      </c>
      <c r="G26" s="24">
        <f t="shared" ca="1" si="10"/>
        <v>7.500020466426065</v>
      </c>
      <c r="H26" s="24">
        <f t="shared" ca="1" si="11"/>
        <v>10.000013390247943</v>
      </c>
      <c r="I26" s="21">
        <v>0</v>
      </c>
      <c r="J26" s="27">
        <f t="shared" ca="1" si="12"/>
        <v>-4.6829639935142423E-3</v>
      </c>
      <c r="K26" s="24">
        <f t="shared" ca="1" si="13"/>
        <v>-9.2878274333862629E-4</v>
      </c>
      <c r="L26" s="24">
        <f t="shared" ca="1" si="24"/>
        <v>52.500288410970143</v>
      </c>
      <c r="M26" s="24">
        <f t="shared" ca="1" si="15"/>
        <v>15.000044252238865</v>
      </c>
      <c r="N26" s="28">
        <f t="shared" ca="1" si="16"/>
        <v>2.895213367537508E-5</v>
      </c>
      <c r="O26" s="21">
        <v>0</v>
      </c>
      <c r="P26" s="27">
        <f t="shared" ca="1" si="17"/>
        <v>-1.8312318182532043E-3</v>
      </c>
      <c r="Q26" s="24">
        <f t="shared" ca="1" si="4"/>
        <v>-3.1861148162362586E-4</v>
      </c>
      <c r="R26" s="24">
        <f t="shared" ca="1" si="5"/>
        <v>26.249458448348122</v>
      </c>
      <c r="S26" s="24">
        <f t="shared" ca="1" si="18"/>
        <v>7.4999169071695277</v>
      </c>
      <c r="T26" s="28">
        <f t="shared" ca="1" si="19"/>
        <v>-5.4363677918445319E-5</v>
      </c>
      <c r="U26" s="19">
        <v>10</v>
      </c>
      <c r="V26" s="27">
        <f t="shared" ca="1" si="20"/>
        <v>-1.1772630782428795E-2</v>
      </c>
      <c r="W26" s="24">
        <f t="shared" ca="1" si="6"/>
        <v>-1.9694850777859894E-3</v>
      </c>
      <c r="X26" s="24">
        <f t="shared" ca="1" si="7"/>
        <v>163.90034112365879</v>
      </c>
      <c r="Y26" s="24">
        <f t="shared" ca="1" si="21"/>
        <v>29.639480752011536</v>
      </c>
      <c r="Z26" s="28">
        <f t="shared" ca="1" si="22"/>
        <v>9.7641292946495923</v>
      </c>
      <c r="AB26" s="47">
        <f t="shared" ca="1" si="23"/>
        <v>-1.193056775195876E-2</v>
      </c>
    </row>
    <row r="27" spans="2:28" x14ac:dyDescent="0.2">
      <c r="B27" s="37">
        <f t="shared" ca="1" si="8"/>
        <v>3.75</v>
      </c>
      <c r="C27" s="2">
        <v>10</v>
      </c>
      <c r="D27" s="27">
        <f t="shared" ca="1" si="9"/>
        <v>-5.5849218297350312E-3</v>
      </c>
      <c r="E27" s="24">
        <f t="shared" ca="1" si="0"/>
        <v>-6.0001160475117547E-4</v>
      </c>
      <c r="F27" s="24">
        <f t="shared" ca="1" si="1"/>
        <v>89.062638085142581</v>
      </c>
      <c r="G27" s="24">
        <f t="shared" ca="1" si="10"/>
        <v>5.0000170608987844</v>
      </c>
      <c r="H27" s="24">
        <f t="shared" ca="1" si="11"/>
        <v>10.00001381097843</v>
      </c>
      <c r="I27" s="21">
        <v>0</v>
      </c>
      <c r="J27" s="27">
        <f t="shared" ca="1" si="12"/>
        <v>-4.9042266744272825E-3</v>
      </c>
      <c r="K27" s="24">
        <f t="shared" ca="1" si="13"/>
        <v>-8.3819499806622212E-4</v>
      </c>
      <c r="L27" s="24">
        <f t="shared" ca="1" si="24"/>
        <v>56.250298565919415</v>
      </c>
      <c r="M27" s="24">
        <f t="shared" ca="1" si="15"/>
        <v>15.000036888843056</v>
      </c>
      <c r="N27" s="28">
        <f t="shared" ca="1" si="16"/>
        <v>2.9861943488640463E-5</v>
      </c>
      <c r="O27" s="21">
        <v>0</v>
      </c>
      <c r="P27" s="27">
        <f t="shared" ca="1" si="17"/>
        <v>-1.9054183296102532E-3</v>
      </c>
      <c r="Q27" s="24">
        <f t="shared" ca="1" si="4"/>
        <v>-2.7331877397437834E-4</v>
      </c>
      <c r="R27" s="24">
        <f t="shared" ca="1" si="5"/>
        <v>28.124439380307582</v>
      </c>
      <c r="S27" s="24">
        <f t="shared" ca="1" si="18"/>
        <v>7.499930733453013</v>
      </c>
      <c r="T27" s="28">
        <f t="shared" ca="1" si="19"/>
        <v>-5.6071965161663684E-5</v>
      </c>
      <c r="U27" s="19">
        <v>10</v>
      </c>
      <c r="V27" s="27">
        <f t="shared" ca="1" si="20"/>
        <v>-1.2230872443275202E-2</v>
      </c>
      <c r="W27" s="24">
        <f t="shared" ca="1" si="6"/>
        <v>-1.6905217374228627E-3</v>
      </c>
      <c r="X27" s="24">
        <f t="shared" ca="1" si="7"/>
        <v>171.00510960829951</v>
      </c>
      <c r="Y27" s="24">
        <f t="shared" ca="1" si="21"/>
        <v>27.199469588081229</v>
      </c>
      <c r="Z27" s="28">
        <f t="shared" ca="1" si="22"/>
        <v>9.756717575128846</v>
      </c>
      <c r="AB27" s="47">
        <f t="shared" ca="1" si="23"/>
        <v>-1.2394566833772566E-2</v>
      </c>
    </row>
    <row r="28" spans="2:28" x14ac:dyDescent="0.2">
      <c r="B28" s="37">
        <f t="shared" ca="1" si="8"/>
        <v>4</v>
      </c>
      <c r="C28" s="2">
        <v>10</v>
      </c>
      <c r="D28" s="27">
        <f t="shared" ca="1" si="9"/>
        <v>-5.7163777424457359E-3</v>
      </c>
      <c r="E28" s="24">
        <f t="shared" ca="1" si="0"/>
        <v>-4.5085476961234834E-4</v>
      </c>
      <c r="F28" s="24">
        <f t="shared" ca="1" si="1"/>
        <v>90.000141917179761</v>
      </c>
      <c r="G28" s="24">
        <f t="shared" ca="1" si="10"/>
        <v>2.5000135607494087</v>
      </c>
      <c r="H28" s="24">
        <f t="shared" ca="1" si="11"/>
        <v>10.000014146125068</v>
      </c>
      <c r="I28" s="21">
        <v>0</v>
      </c>
      <c r="J28" s="27">
        <f t="shared" ca="1" si="12"/>
        <v>-5.1020614922853685E-3</v>
      </c>
      <c r="K28" s="24">
        <f t="shared" ca="1" si="13"/>
        <v>-7.4135984048565202E-4</v>
      </c>
      <c r="L28" s="24">
        <f t="shared" ca="1" si="24"/>
        <v>60.000306851503581</v>
      </c>
      <c r="M28" s="24">
        <f t="shared" ca="1" si="15"/>
        <v>15.000029320896431</v>
      </c>
      <c r="N28" s="28">
        <f t="shared" ca="1" si="16"/>
        <v>3.058660752230935E-5</v>
      </c>
      <c r="O28" s="21">
        <v>0</v>
      </c>
      <c r="P28" s="27">
        <f t="shared" ca="1" si="17"/>
        <v>-1.9678912057323225E-3</v>
      </c>
      <c r="Q28" s="24">
        <f t="shared" ca="1" si="4"/>
        <v>-2.2490239676451569E-4</v>
      </c>
      <c r="R28" s="24">
        <f t="shared" ca="1" si="5"/>
        <v>29.999423822375476</v>
      </c>
      <c r="S28" s="24">
        <f t="shared" ca="1" si="18"/>
        <v>7.4999449438497621</v>
      </c>
      <c r="T28" s="28">
        <f t="shared" ca="1" si="19"/>
        <v>-5.7432787599509538E-5</v>
      </c>
      <c r="U28" s="19">
        <v>10</v>
      </c>
      <c r="V28" s="27">
        <f t="shared" ca="1" si="20"/>
        <v>-1.261789378549834E-2</v>
      </c>
      <c r="W28" s="24">
        <f t="shared" ca="1" si="6"/>
        <v>-1.400230218877016E-3</v>
      </c>
      <c r="X28" s="24">
        <f t="shared" ca="1" si="7"/>
        <v>177.50010759365213</v>
      </c>
      <c r="Y28" s="24">
        <f t="shared" ca="1" si="21"/>
        <v>24.761124991229281</v>
      </c>
      <c r="Z28" s="28">
        <f t="shared" ca="1" si="22"/>
        <v>9.7508133562479316</v>
      </c>
      <c r="AB28" s="47">
        <f t="shared" ca="1" si="23"/>
        <v>-1.2786330440463428E-2</v>
      </c>
    </row>
    <row r="29" spans="2:28" x14ac:dyDescent="0.2">
      <c r="B29" s="37">
        <f t="shared" ca="1" si="8"/>
        <v>4.25</v>
      </c>
      <c r="C29" s="2">
        <v>10</v>
      </c>
      <c r="D29" s="27">
        <f t="shared" ca="1" si="9"/>
        <v>-5.8103492144173791E-3</v>
      </c>
      <c r="E29" s="24">
        <f t="shared" ca="1" si="0"/>
        <v>-3.0065669599678956E-4</v>
      </c>
      <c r="F29" s="24">
        <f t="shared" ca="1" si="1"/>
        <v>90.312644863684653</v>
      </c>
      <c r="G29" s="24">
        <f t="shared" ca="1" si="10"/>
        <v>9.9877154582372896E-6</v>
      </c>
      <c r="H29" s="24">
        <f t="shared" ca="1" si="11"/>
        <v>10.000014393680203</v>
      </c>
      <c r="I29" s="21">
        <v>0</v>
      </c>
      <c r="J29" s="27">
        <f t="shared" ca="1" si="12"/>
        <v>-5.2749065944023704E-3</v>
      </c>
      <c r="K29" s="24">
        <f t="shared" ca="1" si="13"/>
        <v>-6.3827727375547275E-4</v>
      </c>
      <c r="L29" s="24">
        <f t="shared" ca="1" si="24"/>
        <v>63.750313222398319</v>
      </c>
      <c r="M29" s="24">
        <f t="shared" ref="M29:M51" ca="1" si="25">(L30-L28)/(2*delta)</f>
        <v>15.000021595268549</v>
      </c>
      <c r="N29" s="28">
        <f t="shared" ca="1" si="16"/>
        <v>3.1122035721864449E-5</v>
      </c>
      <c r="O29" s="21">
        <v>0</v>
      </c>
      <c r="P29" s="27">
        <f t="shared" ca="1" si="17"/>
        <v>-2.0178695284952426E-3</v>
      </c>
      <c r="Q29" s="24">
        <f t="shared" ca="1" si="4"/>
        <v>-1.7336234406318922E-4</v>
      </c>
      <c r="R29" s="24">
        <f t="shared" ca="1" si="5"/>
        <v>31.874411859683775</v>
      </c>
      <c r="S29" s="24">
        <f t="shared" ref="S29:S51" ca="1" si="26">(R30-R28)/(2*delta)</f>
        <v>7.4999594503560019</v>
      </c>
      <c r="T29" s="28">
        <f t="shared" ca="1" si="19"/>
        <v>-5.8438125378756922E-5</v>
      </c>
      <c r="U29" s="19">
        <v>10</v>
      </c>
      <c r="V29" s="27">
        <f t="shared" ca="1" si="20"/>
        <v>-1.2930989733943341E-2</v>
      </c>
      <c r="W29" s="24">
        <f t="shared" ca="1" si="6"/>
        <v>-1.099626022486741E-3</v>
      </c>
      <c r="X29" s="24">
        <f t="shared" ca="1" si="7"/>
        <v>183.38570443756075</v>
      </c>
      <c r="Y29" s="24">
        <f t="shared" ref="Y29:Y51" ca="1" si="27">(X30-X28)/(2*delta)</f>
        <v>22.324065139244908</v>
      </c>
      <c r="Z29" s="28">
        <f t="shared" ca="1" si="22"/>
        <v>9.7464513968750452</v>
      </c>
      <c r="AB29" s="47">
        <f t="shared" ca="1" si="23"/>
        <v>-1.3103125337314992E-2</v>
      </c>
    </row>
    <row r="30" spans="2:28" x14ac:dyDescent="0.2">
      <c r="B30" s="37">
        <f t="shared" ca="1" si="8"/>
        <v>4.5</v>
      </c>
      <c r="C30" s="2">
        <v>10</v>
      </c>
      <c r="D30" s="27">
        <f t="shared" ca="1" si="9"/>
        <v>-5.8667060903184066E-3</v>
      </c>
      <c r="E30" s="24">
        <f t="shared" ca="1" si="0"/>
        <v>-1.5045861821538428E-4</v>
      </c>
      <c r="F30" s="24">
        <f t="shared" ca="1" si="1"/>
        <v>90.000146909165295</v>
      </c>
      <c r="G30" s="24">
        <f t="shared" ca="1" si="10"/>
        <v>-2.4999936361865025</v>
      </c>
      <c r="H30" s="24">
        <f t="shared" ca="1" si="11"/>
        <v>10.00001455245274</v>
      </c>
      <c r="I30" s="21">
        <v>0</v>
      </c>
      <c r="J30" s="27">
        <f t="shared" ca="1" si="12"/>
        <v>-5.4212001288912702E-3</v>
      </c>
      <c r="K30" s="24">
        <f t="shared" ca="1" si="13"/>
        <v>-5.2894730110002869E-4</v>
      </c>
      <c r="L30" s="24">
        <f t="shared" ca="1" si="24"/>
        <v>67.500317645112318</v>
      </c>
      <c r="M30" s="24">
        <f t="shared" ca="1" si="25"/>
        <v>15.000013759711948</v>
      </c>
      <c r="N30" s="28">
        <f t="shared" ca="1" si="16"/>
        <v>3.1465104314065684E-5</v>
      </c>
      <c r="O30" s="21">
        <v>0</v>
      </c>
      <c r="P30" s="27">
        <f t="shared" ca="1" si="17"/>
        <v>-2.0545723782743408E-3</v>
      </c>
      <c r="Q30" s="24">
        <f t="shared" ca="1" si="4"/>
        <v>-1.186986098160106E-4</v>
      </c>
      <c r="R30" s="24">
        <f t="shared" ca="1" si="5"/>
        <v>33.749403555108913</v>
      </c>
      <c r="S30" s="24">
        <f t="shared" ca="1" si="26"/>
        <v>7.4999741632394148</v>
      </c>
      <c r="T30" s="28">
        <f t="shared" ca="1" si="19"/>
        <v>-5.9082218200501302E-5</v>
      </c>
      <c r="U30" s="19">
        <v>10</v>
      </c>
      <c r="V30" s="27">
        <f t="shared" ca="1" si="20"/>
        <v>-1.3167709011348056E-2</v>
      </c>
      <c r="W30" s="24">
        <f t="shared" ca="1" si="6"/>
        <v>-7.8972411257308486E-4</v>
      </c>
      <c r="X30" s="24">
        <f t="shared" ca="1" si="7"/>
        <v>188.66217295345464</v>
      </c>
      <c r="Y30" s="24">
        <f t="shared" ca="1" si="27"/>
        <v>19.887900713156</v>
      </c>
      <c r="Z30" s="28">
        <f t="shared" ca="1" si="22"/>
        <v>9.7436568532059482</v>
      </c>
      <c r="AB30" s="47">
        <f t="shared" ca="1" si="23"/>
        <v>-1.3342478597484018E-2</v>
      </c>
    </row>
    <row r="31" spans="2:28" x14ac:dyDescent="0.2">
      <c r="B31" s="37">
        <f t="shared" ca="1" si="8"/>
        <v>4.75</v>
      </c>
      <c r="C31" s="2">
        <v>10</v>
      </c>
      <c r="D31" s="27">
        <f t="shared" ca="1" si="9"/>
        <v>-5.8855785233982308E-3</v>
      </c>
      <c r="E31" s="24">
        <f t="shared" ca="1" si="0"/>
        <v>-1.3017706002489693E-6</v>
      </c>
      <c r="F31" s="24">
        <f t="shared" ca="1" si="1"/>
        <v>89.062648043717118</v>
      </c>
      <c r="G31" s="24">
        <f t="shared" ca="1" si="10"/>
        <v>-4.9999972885150896</v>
      </c>
      <c r="H31" s="24">
        <f t="shared" ca="1" si="11"/>
        <v>10.00001462125141</v>
      </c>
      <c r="I31" s="21">
        <v>0</v>
      </c>
      <c r="J31" s="27">
        <f t="shared" ca="1" si="12"/>
        <v>-5.5393802446781328E-3</v>
      </c>
      <c r="K31" s="24">
        <f t="shared" ca="1" si="13"/>
        <v>-4.133699257895182E-4</v>
      </c>
      <c r="L31" s="24">
        <f t="shared" ca="1" si="24"/>
        <v>71.25032009819752</v>
      </c>
      <c r="M31" s="24">
        <f t="shared" ca="1" si="25"/>
        <v>15.000005862649743</v>
      </c>
      <c r="N31" s="28">
        <f t="shared" ca="1" si="16"/>
        <v>3.1613855639989197E-5</v>
      </c>
      <c r="O31" s="21">
        <v>0</v>
      </c>
      <c r="P31" s="27">
        <f t="shared" ca="1" si="17"/>
        <v>-2.077218833918211E-3</v>
      </c>
      <c r="Q31" s="24">
        <f t="shared" ca="1" si="4"/>
        <v>-6.0911187882501522E-5</v>
      </c>
      <c r="R31" s="24">
        <f t="shared" ca="1" si="5"/>
        <v>35.624398948921396</v>
      </c>
      <c r="S31" s="24">
        <f t="shared" ca="1" si="26"/>
        <v>7.4999889916108771</v>
      </c>
      <c r="T31" s="28">
        <f t="shared" ca="1" si="19"/>
        <v>14.999940638499027</v>
      </c>
      <c r="U31" s="19">
        <v>10</v>
      </c>
      <c r="V31" s="27">
        <f t="shared" ca="1" si="20"/>
        <v>-1.3325854024527749E-2</v>
      </c>
      <c r="W31" s="24">
        <f t="shared" ca="1" si="6"/>
        <v>-4.7153907992615249E-4</v>
      </c>
      <c r="X31" s="24">
        <f t="shared" ca="1" si="7"/>
        <v>193.32968783754259</v>
      </c>
      <c r="Y31" s="24">
        <f t="shared" ca="1" si="27"/>
        <v>17.452237317868367</v>
      </c>
      <c r="Z31" s="28">
        <f t="shared" ca="1" si="22"/>
        <v>24.742445151814309</v>
      </c>
      <c r="AB31" s="47">
        <f t="shared" ca="1" si="23"/>
        <v>-1.3502177601994575E-2</v>
      </c>
    </row>
    <row r="32" spans="2:28" x14ac:dyDescent="0.2">
      <c r="B32" s="37">
        <f t="shared" ca="1" si="8"/>
        <v>5</v>
      </c>
      <c r="C32" s="2">
        <v>10</v>
      </c>
      <c r="D32" s="27">
        <f t="shared" ca="1" si="9"/>
        <v>-5.867356975491355E-3</v>
      </c>
      <c r="E32" s="24">
        <f t="shared" ca="1" si="0"/>
        <v>1.4577261250465871E-4</v>
      </c>
      <c r="F32" s="24">
        <f t="shared" ca="1" si="1"/>
        <v>87.500148263025139</v>
      </c>
      <c r="G32" s="24">
        <f t="shared" ca="1" si="10"/>
        <v>-7.5000009468038797</v>
      </c>
      <c r="H32" s="24">
        <f t="shared" ca="1" si="11"/>
        <v>10.000014599942858</v>
      </c>
      <c r="I32" s="21">
        <v>0</v>
      </c>
      <c r="J32" s="27">
        <f t="shared" ca="1" si="12"/>
        <v>-5.6278850915110531E-3</v>
      </c>
      <c r="K32" s="24">
        <f t="shared" ca="1" si="13"/>
        <v>-2.9154515111979272E-4</v>
      </c>
      <c r="L32" s="24">
        <f t="shared" ca="1" si="24"/>
        <v>75.000320572372075</v>
      </c>
      <c r="M32" s="24">
        <f t="shared" ca="1" si="25"/>
        <v>14.999997952821587</v>
      </c>
      <c r="N32" s="28">
        <f t="shared" ca="1" si="16"/>
        <v>3.1567581800118205E-5</v>
      </c>
      <c r="O32" s="21">
        <f ca="1">15/delta</f>
        <v>60</v>
      </c>
      <c r="P32" s="27">
        <f t="shared" ca="1" si="17"/>
        <v>-2.0850279727319143E-3</v>
      </c>
      <c r="Q32" s="24">
        <f t="shared" ca="1" si="4"/>
        <v>-7.2074022097745605E-11</v>
      </c>
      <c r="R32" s="24">
        <f t="shared" ca="1" si="5"/>
        <v>37.499398058539555</v>
      </c>
      <c r="S32" s="24">
        <f t="shared" ca="1" si="26"/>
        <v>3.8439378471366581E-6</v>
      </c>
      <c r="T32" s="28">
        <f t="shared" ca="1" si="19"/>
        <v>29.999940725365548</v>
      </c>
      <c r="U32" s="19">
        <f ca="1">10 + 15/delta</f>
        <v>70</v>
      </c>
      <c r="V32" s="27">
        <f t="shared" ca="1" si="20"/>
        <v>-1.3403480791509784E-2</v>
      </c>
      <c r="W32" s="24">
        <f t="shared" ca="1" si="6"/>
        <v>-1.4608530640814604E-4</v>
      </c>
      <c r="X32" s="24">
        <f t="shared" ca="1" si="7"/>
        <v>197.38832470474895</v>
      </c>
      <c r="Y32" s="24">
        <f t="shared" ca="1" si="27"/>
        <v>7.5166779259715213</v>
      </c>
      <c r="Z32" s="28">
        <f t="shared" ca="1" si="22"/>
        <v>39.742821925175463</v>
      </c>
      <c r="AB32" s="47">
        <f t="shared" ca="1" si="23"/>
        <v>-1.3580270039734322E-2</v>
      </c>
    </row>
    <row r="33" spans="2:28" x14ac:dyDescent="0.2">
      <c r="B33" s="37">
        <f t="shared" ca="1" si="8"/>
        <v>5.25</v>
      </c>
      <c r="C33" s="2">
        <v>10</v>
      </c>
      <c r="D33" s="27">
        <f t="shared" ca="1" si="9"/>
        <v>-5.8126922170191756E-3</v>
      </c>
      <c r="E33" s="24">
        <f t="shared" ca="1" si="0"/>
        <v>2.8972329675289524E-4</v>
      </c>
      <c r="F33" s="24">
        <f t="shared" ca="1" si="1"/>
        <v>85.312647568445072</v>
      </c>
      <c r="G33" s="24">
        <f t="shared" ref="G33:G51" ca="1" si="28">(F34-F32)/(2*delta)</f>
        <v>-10.000004588407393</v>
      </c>
      <c r="H33" s="24">
        <f t="shared" ca="1" si="11"/>
        <v>10.000014488477234</v>
      </c>
      <c r="I33" s="21">
        <v>0</v>
      </c>
      <c r="J33" s="27">
        <f t="shared" ca="1" si="12"/>
        <v>-5.6851528199640244E-3</v>
      </c>
      <c r="K33" s="24">
        <f ca="1">(J34-J32)/(2*delta)</f>
        <v>-1.63472980392005E-4</v>
      </c>
      <c r="L33" s="24">
        <f ca="1">E*I*(J34-2*J33+J32)/(delta^2)</f>
        <v>78.750319070566107</v>
      </c>
      <c r="M33" s="24">
        <f ca="1">(L34-L32)/(2*delta)</f>
        <v>14.999990078996319</v>
      </c>
      <c r="N33" s="28">
        <f t="shared" ca="1" si="16"/>
        <v>3.1326848954904563E-5</v>
      </c>
      <c r="O33" s="21">
        <v>0</v>
      </c>
      <c r="P33" s="27">
        <f t="shared" ca="1" si="17"/>
        <v>-2.0772188704697215E-3</v>
      </c>
      <c r="Q33" s="24">
        <f t="shared" ca="1" si="4"/>
        <v>6.0911045349046865E-5</v>
      </c>
      <c r="R33" s="24">
        <f t="shared" ca="1" si="5"/>
        <v>35.624400878481161</v>
      </c>
      <c r="S33" s="24">
        <f t="shared" ca="1" si="26"/>
        <v>-7.4999813713030647</v>
      </c>
      <c r="T33" s="28">
        <f t="shared" ca="1" si="19"/>
        <v>14.999941177338457</v>
      </c>
      <c r="U33" s="19">
        <v>10</v>
      </c>
      <c r="V33" s="27">
        <f t="shared" ca="1" si="20"/>
        <v>-1.3398898910020232E-2</v>
      </c>
      <c r="W33" s="24">
        <f t="shared" ca="1" si="6"/>
        <v>1.8249917088769552E-4</v>
      </c>
      <c r="X33" s="24">
        <f t="shared" ca="1" si="7"/>
        <v>197.08805973785203</v>
      </c>
      <c r="Y33" s="24">
        <f t="shared" ca="1" si="27"/>
        <v>-2.419174668818755</v>
      </c>
      <c r="Z33" s="28">
        <f t="shared" ca="1" si="22"/>
        <v>24.744783004287569</v>
      </c>
      <c r="AB33" s="47">
        <f t="shared" ca="1" si="23"/>
        <v>-1.3575063907452922E-2</v>
      </c>
    </row>
    <row r="34" spans="2:28" x14ac:dyDescent="0.2">
      <c r="B34" s="37">
        <f t="shared" ca="1" si="8"/>
        <v>5.5</v>
      </c>
      <c r="C34" s="2">
        <v>10</v>
      </c>
      <c r="D34" s="27">
        <f t="shared" ca="1" si="9"/>
        <v>-5.7224953269894106E-3</v>
      </c>
      <c r="E34" s="24">
        <f t="shared" ca="1" si="0"/>
        <v>4.295090478049976E-4</v>
      </c>
      <c r="F34" s="24">
        <f t="shared" ca="1" si="1"/>
        <v>82.500145966967992</v>
      </c>
      <c r="G34" s="24">
        <f t="shared" ca="1" si="28"/>
        <v>-12.50000819093421</v>
      </c>
      <c r="H34" s="24">
        <f t="shared" ca="1" si="11"/>
        <v>10.00001428801238</v>
      </c>
      <c r="I34" s="21">
        <v>0</v>
      </c>
      <c r="J34" s="27">
        <f t="shared" ca="1" si="12"/>
        <v>-5.7096215814357084E-3</v>
      </c>
      <c r="K34" s="24">
        <f t="shared" ca="1" si="13"/>
        <v>-2.9153416892260808E-5</v>
      </c>
      <c r="L34" s="24">
        <f t="shared" ca="1" si="24"/>
        <v>82.500315607867606</v>
      </c>
      <c r="M34" s="24">
        <f t="shared" ca="1" si="25"/>
        <v>14.999982289626189</v>
      </c>
      <c r="N34" s="28">
        <f t="shared" ca="1" si="16"/>
        <v>3.0893373377693933E-5</v>
      </c>
      <c r="O34" s="21">
        <v>0</v>
      </c>
      <c r="P34" s="27">
        <f t="shared" ca="1" si="17"/>
        <v>-2.0545724505668995E-3</v>
      </c>
      <c r="Q34" s="24">
        <f t="shared" ca="1" si="4"/>
        <v>1.1869847209808413E-4</v>
      </c>
      <c r="R34" s="24">
        <f t="shared" ca="1" si="5"/>
        <v>33.749407380398686</v>
      </c>
      <c r="S34" s="24">
        <f t="shared" ca="1" si="26"/>
        <v>-7.4999667451478871</v>
      </c>
      <c r="T34" s="28">
        <f t="shared" ca="1" si="19"/>
        <v>-5.8008735706494008E-5</v>
      </c>
      <c r="U34" s="19">
        <v>10</v>
      </c>
      <c r="V34" s="27">
        <f t="shared" ca="1" si="20"/>
        <v>-1.3312233416697919E-2</v>
      </c>
      <c r="W34" s="24">
        <f t="shared" ca="1" si="6"/>
        <v>5.1007619232316254E-4</v>
      </c>
      <c r="X34" s="24">
        <f t="shared" ca="1" si="7"/>
        <v>196.17876995020853</v>
      </c>
      <c r="Y34" s="24">
        <f t="shared" ca="1" si="27"/>
        <v>-4.8557154043885475</v>
      </c>
      <c r="Z34" s="28">
        <f t="shared" ca="1" si="22"/>
        <v>9.7483144737803968</v>
      </c>
      <c r="AB34" s="47">
        <f t="shared" ca="1" si="23"/>
        <v>-1.3486689358992018E-2</v>
      </c>
    </row>
    <row r="35" spans="2:28" x14ac:dyDescent="0.2">
      <c r="B35" s="37">
        <f t="shared" ca="1" si="8"/>
        <v>5.75</v>
      </c>
      <c r="C35" s="2">
        <v>10</v>
      </c>
      <c r="D35" s="27">
        <f t="shared" ca="1" si="9"/>
        <v>-5.5979376929931792E-3</v>
      </c>
      <c r="E35" s="24">
        <f t="shared" ca="1" si="0"/>
        <v>5.6408863133782135E-4</v>
      </c>
      <c r="F35" s="24">
        <f t="shared" ca="1" si="1"/>
        <v>79.062643471151574</v>
      </c>
      <c r="G35" s="24">
        <f t="shared" ca="1" si="28"/>
        <v>-15.000011732267836</v>
      </c>
      <c r="H35" s="24">
        <f t="shared" ca="1" si="11"/>
        <v>10.000013999781174</v>
      </c>
      <c r="I35" s="21">
        <v>0</v>
      </c>
      <c r="J35" s="27">
        <f t="shared" ca="1" si="12"/>
        <v>-5.6997295281431357E-3</v>
      </c>
      <c r="K35" s="24">
        <f t="shared" ca="1" si="13"/>
        <v>1.1141353612859929E-4</v>
      </c>
      <c r="L35" s="24">
        <f t="shared" ca="1" si="24"/>
        <v>86.25031021144946</v>
      </c>
      <c r="M35" s="24">
        <f t="shared" ca="1" si="25"/>
        <v>14.999974632642818</v>
      </c>
      <c r="N35" s="28">
        <f t="shared" ca="1" si="16"/>
        <v>3.0269995477283373E-5</v>
      </c>
      <c r="O35" s="21">
        <v>0</v>
      </c>
      <c r="P35" s="27">
        <f t="shared" ca="1" si="17"/>
        <v>-2.0178696349220627E-3</v>
      </c>
      <c r="Q35" s="24">
        <f t="shared" ca="1" si="4"/>
        <v>1.7336221427721298E-4</v>
      </c>
      <c r="R35" s="24">
        <f t="shared" ca="1" si="5"/>
        <v>31.874417513287725</v>
      </c>
      <c r="S35" s="24">
        <f t="shared" ca="1" si="26"/>
        <v>-7.4999523675433082</v>
      </c>
      <c r="T35" s="28">
        <f t="shared" ca="1" si="19"/>
        <v>-5.6838271618175895E-5</v>
      </c>
      <c r="U35" s="19">
        <v>10</v>
      </c>
      <c r="V35" s="27">
        <f t="shared" ca="1" si="20"/>
        <v>-1.3143862989237347E-2</v>
      </c>
      <c r="W35" s="24">
        <f t="shared" ca="1" si="6"/>
        <v>8.3563100934954532E-4</v>
      </c>
      <c r="X35" s="24">
        <f t="shared" ca="1" si="7"/>
        <v>194.66023405846511</v>
      </c>
      <c r="Y35" s="24">
        <f t="shared" ca="1" si="27"/>
        <v>-7.2933345243474719</v>
      </c>
      <c r="Z35" s="28">
        <f t="shared" ca="1" si="22"/>
        <v>9.7533927867583543</v>
      </c>
      <c r="AB35" s="47">
        <f t="shared" ca="1" si="23"/>
        <v>-1.3315536856058378E-2</v>
      </c>
    </row>
    <row r="36" spans="2:28" x14ac:dyDescent="0.2">
      <c r="B36" s="37">
        <f t="shared" ca="1" si="8"/>
        <v>6</v>
      </c>
      <c r="C36" s="2">
        <v>10</v>
      </c>
      <c r="D36" s="27">
        <f t="shared" ca="1" si="9"/>
        <v>-5.440451011199764E-3</v>
      </c>
      <c r="E36" s="24">
        <f t="shared" ca="1" si="0"/>
        <v>6.9242081305376409E-4</v>
      </c>
      <c r="F36" s="24">
        <f t="shared" ca="1" si="1"/>
        <v>75.000140099063927</v>
      </c>
      <c r="G36" s="24">
        <f t="shared" ca="1" si="28"/>
        <v>-17.500015190620701</v>
      </c>
      <c r="H36" s="24">
        <f t="shared" ca="1" si="11"/>
        <v>7.5000136254884069</v>
      </c>
      <c r="I36" s="21">
        <v>0</v>
      </c>
      <c r="J36" s="27">
        <f t="shared" ca="1" si="12"/>
        <v>-5.6539148131103563E-3</v>
      </c>
      <c r="K36" s="24">
        <f t="shared" ca="1" si="13"/>
        <v>2.5822787547501516E-4</v>
      </c>
      <c r="L36" s="24">
        <f t="shared" ca="1" si="24"/>
        <v>90.00030292034883</v>
      </c>
      <c r="M36" s="24">
        <f t="shared" ca="1" si="25"/>
        <v>14.999967155032436</v>
      </c>
      <c r="N36" s="28">
        <f t="shared" ca="1" si="16"/>
        <v>5.0000294608859122</v>
      </c>
      <c r="O36" s="21">
        <v>0</v>
      </c>
      <c r="P36" s="27">
        <f t="shared" ca="1" si="17"/>
        <v>-1.9678913439184712E-3</v>
      </c>
      <c r="Q36" s="24">
        <f t="shared" ca="1" si="4"/>
        <v>2.2490227788678208E-4</v>
      </c>
      <c r="R36" s="24">
        <f t="shared" ca="1" si="5"/>
        <v>29.999431203835726</v>
      </c>
      <c r="S36" s="24">
        <f t="shared" ca="1" si="26"/>
        <v>-7.4999383267909465</v>
      </c>
      <c r="T36" s="28">
        <f t="shared" ca="1" si="19"/>
        <v>-5.5318920317404263E-5</v>
      </c>
      <c r="U36" s="19">
        <v>10</v>
      </c>
      <c r="V36" s="27">
        <f t="shared" ca="1" si="20"/>
        <v>-1.2894420038784327E-2</v>
      </c>
      <c r="W36" s="24">
        <f t="shared" ca="1" si="6"/>
        <v>1.1581484231850056E-3</v>
      </c>
      <c r="X36" s="24">
        <f t="shared" ca="1" si="7"/>
        <v>192.53213395819299</v>
      </c>
      <c r="Y36" s="24">
        <f t="shared" ca="1" si="27"/>
        <v>-9.7324151883271384</v>
      </c>
      <c r="Z36" s="28">
        <f t="shared" ca="1" si="22"/>
        <v>12.259984938884145</v>
      </c>
      <c r="AB36" s="47">
        <f t="shared" ca="1" si="23"/>
        <v>-1.3062257168228592E-2</v>
      </c>
    </row>
    <row r="37" spans="2:28" x14ac:dyDescent="0.2">
      <c r="B37" s="37">
        <f t="shared" ca="1" si="8"/>
        <v>6.25</v>
      </c>
      <c r="C37" s="2">
        <v>0</v>
      </c>
      <c r="D37" s="27">
        <f t="shared" ca="1" si="9"/>
        <v>-5.251727286349062E-3</v>
      </c>
      <c r="E37" s="24">
        <f t="shared" ca="1" si="0"/>
        <v>8.1346435868987106E-4</v>
      </c>
      <c r="F37" s="24">
        <f t="shared" ca="1" si="1"/>
        <v>70.312635874118968</v>
      </c>
      <c r="G37" s="24">
        <f t="shared" ca="1" si="28"/>
        <v>-18.750018544787139</v>
      </c>
      <c r="H37" s="24">
        <f t="shared" ca="1" si="11"/>
        <v>2.500013167691634</v>
      </c>
      <c r="I37" s="21">
        <v>20</v>
      </c>
      <c r="J37" s="27">
        <f t="shared" ca="1" si="12"/>
        <v>-5.5706155901521451E-3</v>
      </c>
      <c r="K37" s="24">
        <f t="shared" ca="1" si="13"/>
        <v>4.1128959802629733E-4</v>
      </c>
      <c r="L37" s="24">
        <f t="shared" ca="1" si="24"/>
        <v>93.750293785240032</v>
      </c>
      <c r="M37" s="24">
        <f t="shared" ca="1" si="25"/>
        <v>12.499959902716313</v>
      </c>
      <c r="N37" s="28">
        <f t="shared" ca="1" si="16"/>
        <v>15.000028471026155</v>
      </c>
      <c r="O37" s="21">
        <v>0</v>
      </c>
      <c r="P37" s="27">
        <f t="shared" ca="1" si="17"/>
        <v>-1.9054184964546364E-3</v>
      </c>
      <c r="Q37" s="24">
        <f t="shared" ca="1" si="4"/>
        <v>2.7331866878651991E-4</v>
      </c>
      <c r="R37" s="24">
        <f t="shared" ca="1" si="5"/>
        <v>28.124448356882279</v>
      </c>
      <c r="S37" s="24">
        <f t="shared" ca="1" si="26"/>
        <v>-7.4999247090421548</v>
      </c>
      <c r="T37" s="28">
        <f t="shared" ca="1" si="19"/>
        <v>-5.3460367723801028E-5</v>
      </c>
      <c r="U37" s="19">
        <v>20</v>
      </c>
      <c r="V37" s="27">
        <f t="shared" ca="1" si="20"/>
        <v>-1.2564790842738538E-2</v>
      </c>
      <c r="W37" s="24">
        <f t="shared" ca="1" si="6"/>
        <v>1.4766126249090676E-3</v>
      </c>
      <c r="X37" s="24">
        <f t="shared" ca="1" si="7"/>
        <v>189.79405679145847</v>
      </c>
      <c r="Y37" s="24">
        <f t="shared" ca="1" si="27"/>
        <v>-13.423331132962232</v>
      </c>
      <c r="Z37" s="28">
        <f t="shared" ca="1" si="22"/>
        <v>17.268048699769679</v>
      </c>
      <c r="AB37" s="47">
        <f t="shared" ca="1" si="23"/>
        <v>-1.2727761372955844E-2</v>
      </c>
    </row>
    <row r="38" spans="2:28" x14ac:dyDescent="0.2">
      <c r="B38" s="37">
        <f t="shared" ca="1" si="8"/>
        <v>6.5</v>
      </c>
      <c r="C38" s="2">
        <v>0</v>
      </c>
      <c r="D38" s="27">
        <f t="shared" ca="1" si="9"/>
        <v>-5.033718831741813E-3</v>
      </c>
      <c r="E38" s="24">
        <f t="shared" ca="1" si="0"/>
        <v>9.2669865043650337E-4</v>
      </c>
      <c r="F38" s="24">
        <f t="shared" ca="1" si="1"/>
        <v>65.625130825012661</v>
      </c>
      <c r="G38" s="24">
        <f t="shared" ca="1" si="28"/>
        <v>-18.750021774187459</v>
      </c>
      <c r="H38" s="24">
        <f t="shared" ca="1" si="11"/>
        <v>1.2629261789243174E-5</v>
      </c>
      <c r="I38" s="21">
        <v>20</v>
      </c>
      <c r="J38" s="27">
        <f t="shared" ca="1" si="12"/>
        <v>-5.4482700138528475E-3</v>
      </c>
      <c r="K38" s="24">
        <f t="shared" ca="1" si="13"/>
        <v>5.6955746793614995E-4</v>
      </c>
      <c r="L38" s="24">
        <f t="shared" ca="1" si="24"/>
        <v>96.250282868120863</v>
      </c>
      <c r="M38" s="24">
        <f t="shared" ca="1" si="25"/>
        <v>7.4999529201191137</v>
      </c>
      <c r="N38" s="28">
        <f t="shared" ca="1" si="16"/>
        <v>20.000027306910965</v>
      </c>
      <c r="O38" s="21">
        <v>0</v>
      </c>
      <c r="P38" s="27">
        <f t="shared" ca="1" si="17"/>
        <v>-1.8312320099840456E-3</v>
      </c>
      <c r="Q38" s="24">
        <f t="shared" ca="1" si="4"/>
        <v>3.1861139265957662E-4</v>
      </c>
      <c r="R38" s="24">
        <f t="shared" ca="1" si="5"/>
        <v>26.249468856044885</v>
      </c>
      <c r="S38" s="24">
        <f t="shared" ca="1" si="26"/>
        <v>-7.4999115977295645</v>
      </c>
      <c r="T38" s="28">
        <f t="shared" ca="1" si="19"/>
        <v>-5.1274442640192319E-5</v>
      </c>
      <c r="U38" s="19">
        <v>20</v>
      </c>
      <c r="V38" s="27">
        <f t="shared" ca="1" si="20"/>
        <v>-1.2156115717099718E-2</v>
      </c>
      <c r="W38" s="24">
        <f t="shared" ca="1" si="6"/>
        <v>1.7894864230816321E-3</v>
      </c>
      <c r="X38" s="24">
        <f t="shared" ca="1" si="7"/>
        <v>185.82049759188806</v>
      </c>
      <c r="Y38" s="24">
        <f t="shared" ca="1" si="27"/>
        <v>-18.3664443982168</v>
      </c>
      <c r="Z38" s="28">
        <f t="shared" ca="1" si="22"/>
        <v>19.777532901710742</v>
      </c>
      <c r="AB38" s="47">
        <f t="shared" ca="1" si="23"/>
        <v>-1.2313220855578707E-2</v>
      </c>
    </row>
    <row r="39" spans="2:28" x14ac:dyDescent="0.2">
      <c r="B39" s="37">
        <f t="shared" ca="1" si="8"/>
        <v>6.75</v>
      </c>
      <c r="C39" s="2">
        <v>0</v>
      </c>
      <c r="D39" s="27">
        <f t="shared" ca="1" si="9"/>
        <v>-4.7883779610227066E-3</v>
      </c>
      <c r="E39" s="24">
        <f t="shared" ca="1" si="0"/>
        <v>1.0321236869459335E-3</v>
      </c>
      <c r="F39" s="24">
        <f t="shared" ca="1" si="1"/>
        <v>60.937624985444593</v>
      </c>
      <c r="G39" s="24">
        <f t="shared" ca="1" si="28"/>
        <v>-18.750024859105665</v>
      </c>
      <c r="H39" s="24">
        <f t="shared" ca="1" si="11"/>
        <v>1.2013656032650033E-5</v>
      </c>
      <c r="I39" s="21">
        <v>20</v>
      </c>
      <c r="J39" s="27">
        <f t="shared" ca="1" si="12"/>
        <v>-5.2858368559503283E-3</v>
      </c>
      <c r="K39" s="24">
        <f t="shared" ca="1" si="13"/>
        <v>7.3094901665120109E-4</v>
      </c>
      <c r="L39" s="24">
        <f t="shared" ca="1" si="24"/>
        <v>97.500270241869657</v>
      </c>
      <c r="M39" s="24">
        <f t="shared" ca="1" si="25"/>
        <v>2.4999462499480671</v>
      </c>
      <c r="N39" s="28">
        <f t="shared" ca="1" si="16"/>
        <v>20.000025975745928</v>
      </c>
      <c r="O39" s="21">
        <v>0</v>
      </c>
      <c r="P39" s="27">
        <f t="shared" ca="1" si="17"/>
        <v>-1.7461128005637435E-3</v>
      </c>
      <c r="Q39" s="24">
        <f t="shared" ca="1" si="4"/>
        <v>3.607804549777072E-4</v>
      </c>
      <c r="R39" s="24">
        <f t="shared" ca="1" si="5"/>
        <v>24.374492564446804</v>
      </c>
      <c r="S39" s="24">
        <f t="shared" ca="1" si="26"/>
        <v>-7.4998990730995132</v>
      </c>
      <c r="T39" s="28">
        <f t="shared" ca="1" si="19"/>
        <v>-4.8774893940617403E-5</v>
      </c>
      <c r="U39" s="19">
        <v>20</v>
      </c>
      <c r="V39" s="27">
        <f t="shared" ca="1" si="20"/>
        <v>-1.1670049535458077E-2</v>
      </c>
      <c r="W39" s="24">
        <f t="shared" ca="1" si="6"/>
        <v>2.094711092654987E-3</v>
      </c>
      <c r="X39" s="24">
        <f t="shared" ca="1" si="7"/>
        <v>180.61086248915058</v>
      </c>
      <c r="Y39" s="24">
        <f t="shared" ca="1" si="27"/>
        <v>-23.312103132333732</v>
      </c>
      <c r="Z39" s="28">
        <f t="shared" ca="1" si="22"/>
        <v>19.788377782668817</v>
      </c>
      <c r="AB39" s="47">
        <f t="shared" ca="1" si="23"/>
        <v>-1.1820327617536779E-2</v>
      </c>
    </row>
    <row r="40" spans="2:28" x14ac:dyDescent="0.2">
      <c r="B40" s="37">
        <f t="shared" ca="1" si="8"/>
        <v>7</v>
      </c>
      <c r="C40" s="2">
        <v>0</v>
      </c>
      <c r="D40" s="27">
        <f t="shared" ca="1" si="9"/>
        <v>-4.5176569881663145E-3</v>
      </c>
      <c r="E40" s="24">
        <f t="shared" ca="1" si="0"/>
        <v>1.1297394669307417E-3</v>
      </c>
      <c r="F40" s="24">
        <f t="shared" ca="1" si="1"/>
        <v>56.250118393960406</v>
      </c>
      <c r="G40" s="24">
        <f t="shared" ca="1" si="28"/>
        <v>-18.750027780669782</v>
      </c>
      <c r="H40" s="24">
        <f t="shared" ca="1" si="11"/>
        <v>1.132461997599421E-5</v>
      </c>
      <c r="I40" s="21">
        <v>20</v>
      </c>
      <c r="J40" s="27">
        <f t="shared" ca="1" si="12"/>
        <v>-5.0827955053055537E-3</v>
      </c>
      <c r="K40" s="24">
        <f t="shared" ca="1" si="13"/>
        <v>8.933817757484884E-4</v>
      </c>
      <c r="L40" s="24">
        <f t="shared" ca="1" si="24"/>
        <v>97.500255989852391</v>
      </c>
      <c r="M40" s="24">
        <f t="shared" ca="1" si="25"/>
        <v>-2.5000600669833091</v>
      </c>
      <c r="N40" s="28">
        <f t="shared" ca="1" si="16"/>
        <v>20.000024485899985</v>
      </c>
      <c r="O40" s="21">
        <v>0</v>
      </c>
      <c r="P40" s="27">
        <f t="shared" ca="1" si="17"/>
        <v>-1.6508417829114654E-3</v>
      </c>
      <c r="Q40" s="24">
        <f t="shared" ca="1" si="4"/>
        <v>3.9982586096778353E-4</v>
      </c>
      <c r="R40" s="24">
        <f t="shared" ca="1" si="5"/>
        <v>22.499519325584462</v>
      </c>
      <c r="S40" s="24">
        <f t="shared" ca="1" si="26"/>
        <v>-7.499887211708085</v>
      </c>
      <c r="T40" s="28">
        <f t="shared" ca="1" si="19"/>
        <v>-4.5977392730378597E-5</v>
      </c>
      <c r="U40" s="19">
        <v>20</v>
      </c>
      <c r="V40" s="27">
        <f t="shared" ca="1" si="20"/>
        <v>-1.1108761976881296E-2</v>
      </c>
      <c r="W40" s="24">
        <f t="shared" ca="1" si="6"/>
        <v>2.3902268460949568E-3</v>
      </c>
      <c r="X40" s="24">
        <f t="shared" ca="1" si="7"/>
        <v>174.16447245129365</v>
      </c>
      <c r="Y40" s="24">
        <f t="shared" ca="1" si="27"/>
        <v>-28.260639490209144</v>
      </c>
      <c r="Z40" s="28">
        <f t="shared" ca="1" si="22"/>
        <v>19.800515383297693</v>
      </c>
      <c r="AB40" s="47">
        <f t="shared" ca="1" si="23"/>
        <v>-1.1251294276383333E-2</v>
      </c>
    </row>
    <row r="41" spans="2:28" x14ac:dyDescent="0.2">
      <c r="B41" s="37">
        <f t="shared" ca="1" si="8"/>
        <v>7.25</v>
      </c>
      <c r="C41" s="2">
        <v>0</v>
      </c>
      <c r="D41" s="27">
        <f t="shared" ca="1" si="9"/>
        <v>-4.2235082274610022E-3</v>
      </c>
      <c r="E41" s="24">
        <f t="shared" ca="1" si="0"/>
        <v>1.2195459891716897E-3</v>
      </c>
      <c r="F41" s="24">
        <f t="shared" ca="1" si="1"/>
        <v>51.562611093703993</v>
      </c>
      <c r="G41" s="24">
        <f t="shared" ca="1" si="28"/>
        <v>-18.750030521032471</v>
      </c>
      <c r="H41" s="24">
        <f t="shared" ca="1" si="11"/>
        <v>1.0566460389327403E-5</v>
      </c>
      <c r="I41" s="21">
        <v>20</v>
      </c>
      <c r="J41" s="27">
        <f t="shared" ca="1" si="12"/>
        <v>-4.8391459678677924E-3</v>
      </c>
      <c r="K41" s="24">
        <f t="shared" ca="1" si="13"/>
        <v>1.0547732769524889E-3</v>
      </c>
      <c r="L41" s="24">
        <f t="shared" ca="1" si="24"/>
        <v>96.250240205333341</v>
      </c>
      <c r="M41" s="24">
        <f t="shared" ca="1" si="25"/>
        <v>-7.5000659921605859</v>
      </c>
      <c r="N41" s="28">
        <f t="shared" ca="1" si="16"/>
        <v>20.000022846694606</v>
      </c>
      <c r="O41" s="21">
        <v>0</v>
      </c>
      <c r="P41" s="27">
        <f t="shared" ca="1" si="17"/>
        <v>-1.5461998704709616E-3</v>
      </c>
      <c r="Q41" s="24">
        <f t="shared" ca="1" si="4"/>
        <v>4.3574761557984686E-4</v>
      </c>
      <c r="R41" s="24">
        <f t="shared" ca="1" si="5"/>
        <v>20.624548964307241</v>
      </c>
      <c r="S41" s="24">
        <f t="shared" ca="1" si="26"/>
        <v>-7.4998760859681752</v>
      </c>
      <c r="T41" s="28">
        <f t="shared" ca="1" si="19"/>
        <v>-4.2899405201524132E-5</v>
      </c>
      <c r="U41" s="19">
        <v>20</v>
      </c>
      <c r="V41" s="27">
        <f t="shared" ca="1" si="20"/>
        <v>-1.0474937809340815E-2</v>
      </c>
      <c r="W41" s="24">
        <f t="shared" ca="1" si="6"/>
        <v>2.6739726947685172E-3</v>
      </c>
      <c r="X41" s="24">
        <f t="shared" ca="1" si="7"/>
        <v>166.48056754021349</v>
      </c>
      <c r="Y41" s="24">
        <f t="shared" ca="1" si="27"/>
        <v>-33.212367636289571</v>
      </c>
      <c r="Z41" s="28">
        <f t="shared" ca="1" si="22"/>
        <v>19.813869991102365</v>
      </c>
      <c r="AB41" s="47">
        <f t="shared" ca="1" si="23"/>
        <v>-1.0608854065799755E-2</v>
      </c>
    </row>
    <row r="42" spans="2:28" x14ac:dyDescent="0.2">
      <c r="B42" s="37">
        <f t="shared" ca="1" si="8"/>
        <v>7.5</v>
      </c>
      <c r="C42" s="2">
        <v>0</v>
      </c>
      <c r="D42" s="27">
        <f t="shared" ca="1" si="9"/>
        <v>-3.9078839934909224E-3</v>
      </c>
      <c r="E42" s="24">
        <f t="shared" ca="1" si="0"/>
        <v>1.3015432525251679E-3</v>
      </c>
      <c r="F42" s="24">
        <f t="shared" ca="1" si="1"/>
        <v>46.875103132140502</v>
      </c>
      <c r="G42" s="24">
        <f t="shared" ca="1" si="28"/>
        <v>-18.750033063479307</v>
      </c>
      <c r="H42" s="24">
        <f t="shared" ca="1" si="11"/>
        <v>9.7439379942443338E-6</v>
      </c>
      <c r="I42" s="21">
        <v>20</v>
      </c>
      <c r="J42" s="27">
        <f t="shared" ca="1" si="12"/>
        <v>-4.5554088666356889E-3</v>
      </c>
      <c r="K42" s="24">
        <f t="shared" ca="1" si="13"/>
        <v>1.2130410521511911E-3</v>
      </c>
      <c r="L42" s="24">
        <f t="shared" ca="1" si="24"/>
        <v>93.75022299094401</v>
      </c>
      <c r="M42" s="24">
        <f t="shared" ca="1" si="25"/>
        <v>-12.500071489418474</v>
      </c>
      <c r="N42" s="28">
        <f t="shared" ca="1" si="16"/>
        <v>20.000021068234332</v>
      </c>
      <c r="O42" s="21">
        <v>0</v>
      </c>
      <c r="P42" s="27">
        <f t="shared" ca="1" si="17"/>
        <v>-1.4329679754851036E-3</v>
      </c>
      <c r="Q42" s="24">
        <f t="shared" ca="1" si="4"/>
        <v>4.6854572345689065E-4</v>
      </c>
      <c r="R42" s="24">
        <f t="shared" ca="1" si="5"/>
        <v>18.749581287906675</v>
      </c>
      <c r="S42" s="24">
        <f t="shared" ca="1" si="26"/>
        <v>-7.499865763705877</v>
      </c>
      <c r="T42" s="28">
        <f t="shared" ca="1" si="19"/>
        <v>-3.9560057402354687E-5</v>
      </c>
      <c r="U42" s="19">
        <v>20</v>
      </c>
      <c r="V42" s="27">
        <f t="shared" ca="1" si="20"/>
        <v>-9.7717772069009813E-3</v>
      </c>
      <c r="W42" s="24">
        <f t="shared" ca="1" si="6"/>
        <v>2.9438863178412114E-3</v>
      </c>
      <c r="X42" s="24">
        <f t="shared" ca="1" si="7"/>
        <v>157.55831165229293</v>
      </c>
      <c r="Y42" s="24">
        <f t="shared" ca="1" si="27"/>
        <v>-38.167581865566547</v>
      </c>
      <c r="Z42" s="28">
        <f t="shared" ca="1" si="22"/>
        <v>19.828358635334439</v>
      </c>
      <c r="AB42" s="47">
        <f t="shared" ca="1" si="23"/>
        <v>-9.8962608356117157E-3</v>
      </c>
    </row>
    <row r="43" spans="2:28" x14ac:dyDescent="0.2">
      <c r="B43" s="37">
        <f t="shared" ca="1" si="8"/>
        <v>7.75</v>
      </c>
      <c r="C43" s="2">
        <v>0</v>
      </c>
      <c r="D43" s="27">
        <f t="shared" ca="1" si="9"/>
        <v>-3.5727366011162006E-3</v>
      </c>
      <c r="E43" s="24">
        <f t="shared" ca="1" si="0"/>
        <v>1.3757312559301762E-3</v>
      </c>
      <c r="F43" s="24">
        <f t="shared" ref="F43:F48" ca="1" si="29">E*I*(D44-2*D43+D42)/(delta^2)</f>
        <v>42.187594560762712</v>
      </c>
      <c r="G43" s="24">
        <f t="shared" ca="1" si="28"/>
        <v>-18.750035392557891</v>
      </c>
      <c r="H43" s="24">
        <f t="shared" ca="1" si="11"/>
        <v>8.8621841598524043E-6</v>
      </c>
      <c r="I43" s="21">
        <v>20</v>
      </c>
      <c r="J43" s="27">
        <f t="shared" ca="1" si="12"/>
        <v>-4.2326254416144267E-3</v>
      </c>
      <c r="K43" s="24">
        <f t="shared" ca="1" si="13"/>
        <v>1.3661026334111891E-3</v>
      </c>
      <c r="L43" s="24">
        <f t="shared" ca="1" si="24"/>
        <v>90.000204458031348</v>
      </c>
      <c r="M43" s="24">
        <f t="shared" ca="1" si="25"/>
        <v>-17.500076525307264</v>
      </c>
      <c r="N43" s="28">
        <f t="shared" ca="1" si="16"/>
        <v>20.000019161648027</v>
      </c>
      <c r="O43" s="21">
        <v>0</v>
      </c>
      <c r="P43" s="27">
        <f t="shared" ca="1" si="17"/>
        <v>-1.3119270090763157E-3</v>
      </c>
      <c r="Q43" s="24">
        <f t="shared" ca="1" si="4"/>
        <v>4.9822018890655463E-4</v>
      </c>
      <c r="R43" s="24">
        <f t="shared" ca="1" si="5"/>
        <v>16.874616087319627</v>
      </c>
      <c r="S43" s="24">
        <f t="shared" ca="1" si="26"/>
        <v>-7.499856307759611</v>
      </c>
      <c r="T43" s="28">
        <f t="shared" ca="1" si="19"/>
        <v>-3.5980018481041043E-5</v>
      </c>
      <c r="U43" s="19">
        <v>20</v>
      </c>
      <c r="V43" s="27">
        <f t="shared" ca="1" si="20"/>
        <v>-9.0029960986922168E-3</v>
      </c>
      <c r="W43" s="24">
        <f t="shared" ca="1" si="6"/>
        <v>3.1979039394684876E-3</v>
      </c>
      <c r="X43" s="24">
        <f t="shared" ca="1" si="7"/>
        <v>147.39679771343219</v>
      </c>
      <c r="Y43" s="24">
        <f t="shared" ca="1" si="27"/>
        <v>-43.126554853605512</v>
      </c>
      <c r="Z43" s="28">
        <f t="shared" ca="1" si="22"/>
        <v>19.843891623904369</v>
      </c>
      <c r="AB43" s="47">
        <f t="shared" ca="1" si="23"/>
        <v>-9.1172890518069431E-3</v>
      </c>
    </row>
    <row r="44" spans="2:28" x14ac:dyDescent="0.2">
      <c r="B44" s="37">
        <f t="shared" ca="1" si="8"/>
        <v>8</v>
      </c>
      <c r="C44" s="2">
        <v>0</v>
      </c>
      <c r="D44" s="27">
        <f t="shared" ca="1" si="9"/>
        <v>-3.2200183654514472E-3</v>
      </c>
      <c r="E44" s="24">
        <f t="shared" ca="1" si="0"/>
        <v>1.4421099984147645E-3</v>
      </c>
      <c r="F44" s="24">
        <f t="shared" ca="1" si="29"/>
        <v>37.50008543477864</v>
      </c>
      <c r="G44" s="24">
        <f t="shared" ca="1" si="28"/>
        <v>-18.750037494088232</v>
      </c>
      <c r="H44" s="24">
        <f t="shared" ca="1" si="11"/>
        <v>7.9265051056154334E-6</v>
      </c>
      <c r="I44" s="21">
        <v>20</v>
      </c>
      <c r="J44" s="27">
        <f t="shared" ca="1" si="12"/>
        <v>-3.872357549769256E-3</v>
      </c>
      <c r="K44" s="24">
        <f t="shared" ca="1" si="13"/>
        <v>1.5118755529916362E-3</v>
      </c>
      <c r="L44" s="24">
        <f t="shared" ca="1" si="24"/>
        <v>85.000184725949609</v>
      </c>
      <c r="M44" s="24">
        <f t="shared" ca="1" si="25"/>
        <v>-22.500081069209557</v>
      </c>
      <c r="N44" s="28">
        <f t="shared" ca="1" si="16"/>
        <v>20.000017138602232</v>
      </c>
      <c r="O44" s="21">
        <v>0</v>
      </c>
      <c r="P44" s="27">
        <f t="shared" ca="1" si="17"/>
        <v>-1.1838578813338327E-3</v>
      </c>
      <c r="Q44" s="24">
        <f t="shared" ca="1" si="4"/>
        <v>5.2477101587490495E-4</v>
      </c>
      <c r="R44" s="24">
        <f t="shared" ca="1" si="5"/>
        <v>14.999653138419978</v>
      </c>
      <c r="S44" s="24">
        <f t="shared" ca="1" si="26"/>
        <v>-7.49984777562819</v>
      </c>
      <c r="T44" s="28">
        <f t="shared" ca="1" si="19"/>
        <v>-3.2181342454862261E-5</v>
      </c>
      <c r="U44" s="19">
        <v>20</v>
      </c>
      <c r="V44" s="27">
        <f t="shared" ca="1" si="20"/>
        <v>-8.1728265474997012E-3</v>
      </c>
      <c r="W44" s="24">
        <f t="shared" ca="1" si="6"/>
        <v>3.4339602150112621E-3</v>
      </c>
      <c r="X44" s="24">
        <f t="shared" ca="1" si="7"/>
        <v>135.99505329455999</v>
      </c>
      <c r="Y44" s="24">
        <f t="shared" ca="1" si="27"/>
        <v>-48.089536046221099</v>
      </c>
      <c r="Z44" s="28">
        <f t="shared" ca="1" si="22"/>
        <v>19.860373121450948</v>
      </c>
      <c r="AB44" s="47">
        <f t="shared" ca="1" si="23"/>
        <v>-8.276233796554535E-3</v>
      </c>
    </row>
    <row r="45" spans="2:28" x14ac:dyDescent="0.2">
      <c r="B45" s="37">
        <f t="shared" ref="B45:B51" ca="1" si="30">B44+delta</f>
        <v>8.25</v>
      </c>
      <c r="C45" s="2">
        <v>0</v>
      </c>
      <c r="D45" s="27">
        <f t="shared" ca="1" si="9"/>
        <v>-2.8516816018427137E-3</v>
      </c>
      <c r="E45" s="24">
        <f t="shared" ca="1" si="0"/>
        <v>1.5006794791019547E-3</v>
      </c>
      <c r="F45" s="24">
        <f t="shared" ca="1" si="29"/>
        <v>32.812575812758546</v>
      </c>
      <c r="G45" s="24">
        <f t="shared" ca="1" si="28"/>
        <v>-18.750039355312722</v>
      </c>
      <c r="H45" s="24">
        <f t="shared" ca="1" si="11"/>
        <v>6.942761118011731E-6</v>
      </c>
      <c r="I45" s="21">
        <v>20</v>
      </c>
      <c r="J45" s="27">
        <f t="shared" ca="1" si="12"/>
        <v>-3.4766876649756783E-3</v>
      </c>
      <c r="K45" s="24">
        <f t="shared" ca="1" si="13"/>
        <v>1.648277343357026E-3</v>
      </c>
      <c r="L45" s="24">
        <f t="shared" ca="1" si="24"/>
        <v>78.750163921349241</v>
      </c>
      <c r="M45" s="24">
        <f t="shared" ca="1" si="25"/>
        <v>-27.500085093533784</v>
      </c>
      <c r="N45" s="28">
        <f t="shared" ca="1" si="16"/>
        <v>20.000015011579507</v>
      </c>
      <c r="O45" s="21">
        <v>0</v>
      </c>
      <c r="P45" s="27">
        <f t="shared" ca="1" si="17"/>
        <v>-1.0495415014072436E-3</v>
      </c>
      <c r="Q45" s="24">
        <f t="shared" ca="1" si="4"/>
        <v>5.4819820792243769E-4</v>
      </c>
      <c r="R45" s="24">
        <f t="shared" ca="1" si="5"/>
        <v>13.124692203405599</v>
      </c>
      <c r="S45" s="24">
        <f t="shared" ca="1" si="26"/>
        <v>-7.4998402191094833</v>
      </c>
      <c r="T45" s="28">
        <f t="shared" ca="1" si="19"/>
        <v>-2.8187422486780633E-5</v>
      </c>
      <c r="U45" s="19">
        <v>20</v>
      </c>
      <c r="V45" s="27">
        <f t="shared" ca="1" si="20"/>
        <v>-7.2860171556236135E-3</v>
      </c>
      <c r="W45" s="24">
        <f t="shared" ca="1" si="6"/>
        <v>3.6499881269477161E-3</v>
      </c>
      <c r="X45" s="24">
        <f t="shared" ca="1" si="7"/>
        <v>123.35204661176003</v>
      </c>
      <c r="Y45" s="24">
        <f t="shared" ca="1" si="27"/>
        <v>-53.056750198445059</v>
      </c>
      <c r="Z45" s="28">
        <f t="shared" ca="1" si="22"/>
        <v>19.877701765321831</v>
      </c>
      <c r="AB45" s="47">
        <f t="shared" ca="1" si="23"/>
        <v>-7.3779107682256356E-3</v>
      </c>
    </row>
    <row r="46" spans="2:28" x14ac:dyDescent="0.2">
      <c r="B46" s="37">
        <f t="shared" ca="1" si="30"/>
        <v>8.5</v>
      </c>
      <c r="C46" s="2">
        <v>0</v>
      </c>
      <c r="D46" s="27">
        <f t="shared" ca="1" si="9"/>
        <v>-2.4696786258430487E-3</v>
      </c>
      <c r="E46" s="24">
        <f t="shared" ca="1" si="0"/>
        <v>1.5514396972150617E-3</v>
      </c>
      <c r="F46" s="24">
        <f t="shared" ca="1" si="29"/>
        <v>28.125065756290308</v>
      </c>
      <c r="G46" s="24">
        <f t="shared" ca="1" si="28"/>
        <v>-18.750040964948155</v>
      </c>
      <c r="H46" s="24">
        <f t="shared" ca="1" si="11"/>
        <v>5.9169832411498646E-6</v>
      </c>
      <c r="I46" s="21">
        <v>20</v>
      </c>
      <c r="J46" s="27">
        <f t="shared" ca="1" si="12"/>
        <v>-3.0482188779665884E-3</v>
      </c>
      <c r="K46" s="24">
        <f t="shared" ca="1" si="13"/>
        <v>1.7732255371887004E-3</v>
      </c>
      <c r="L46" s="24">
        <f t="shared" ca="1" si="24"/>
        <v>71.250142177385484</v>
      </c>
      <c r="M46" s="24">
        <f t="shared" ca="1" si="25"/>
        <v>-32.500088573874748</v>
      </c>
      <c r="N46" s="28">
        <f t="shared" ca="1" si="16"/>
        <v>20.000012793625046</v>
      </c>
      <c r="O46" s="21">
        <v>0</v>
      </c>
      <c r="P46" s="27">
        <f t="shared" ca="1" si="17"/>
        <v>-9.0975877760574085E-4</v>
      </c>
      <c r="Q46" s="24">
        <f t="shared" ca="1" si="4"/>
        <v>5.6850176820246942E-4</v>
      </c>
      <c r="R46" s="24">
        <f t="shared" ca="1" si="5"/>
        <v>11.249733032248317</v>
      </c>
      <c r="S46" s="24">
        <f t="shared" ca="1" si="26"/>
        <v>-7.4998336840244733</v>
      </c>
      <c r="T46" s="28">
        <f t="shared" ca="1" si="19"/>
        <v>-2.4022725241934495E-5</v>
      </c>
      <c r="U46" s="19">
        <v>20</v>
      </c>
      <c r="V46" s="27">
        <f t="shared" ca="1" si="20"/>
        <v>-6.3478334955064568E-3</v>
      </c>
      <c r="W46" s="24">
        <f t="shared" ca="1" si="6"/>
        <v>3.8439188910910117E-3</v>
      </c>
      <c r="X46" s="24">
        <f t="shared" ca="1" si="7"/>
        <v>109.46669287217324</v>
      </c>
      <c r="Y46" s="24">
        <f t="shared" ca="1" si="27"/>
        <v>-58.028396072279264</v>
      </c>
      <c r="Z46" s="28">
        <f t="shared" ca="1" si="22"/>
        <v>19.895771315316551</v>
      </c>
      <c r="AB46" s="47">
        <f t="shared" ca="1" si="23"/>
        <v>-6.4276562814153783E-3</v>
      </c>
    </row>
    <row r="47" spans="2:28" x14ac:dyDescent="0.2">
      <c r="B47" s="37">
        <f t="shared" ca="1" si="30"/>
        <v>8.75</v>
      </c>
      <c r="C47" s="2">
        <v>0</v>
      </c>
      <c r="D47" s="27">
        <f t="shared" ca="1" si="9"/>
        <v>-2.0759617531867927E-3</v>
      </c>
      <c r="E47" s="24">
        <f t="shared" ca="1" si="0"/>
        <v>1.594390652082403E-3</v>
      </c>
      <c r="F47" s="24">
        <f t="shared" ca="1" si="29"/>
        <v>23.437555329583692</v>
      </c>
      <c r="G47" s="24">
        <f t="shared" ca="1" si="28"/>
        <v>-18.750042313267052</v>
      </c>
      <c r="H47" s="24">
        <f t="shared" ca="1" si="11"/>
        <v>4.8554191209859709E-6</v>
      </c>
      <c r="I47" s="21">
        <v>20</v>
      </c>
      <c r="J47" s="27">
        <f t="shared" ca="1" si="12"/>
        <v>-2.5900748962766995E-3</v>
      </c>
      <c r="K47" s="24">
        <f t="shared" ca="1" si="13"/>
        <v>1.8846376673950374E-3</v>
      </c>
      <c r="L47" s="24">
        <f t="shared" ca="1" si="24"/>
        <v>62.500119632895782</v>
      </c>
      <c r="M47" s="24">
        <f t="shared" ca="1" si="25"/>
        <v>-37.500091489194659</v>
      </c>
      <c r="N47" s="28">
        <f t="shared" ca="1" si="16"/>
        <v>20.00001049831269</v>
      </c>
      <c r="O47" s="21">
        <v>0</v>
      </c>
      <c r="P47" s="27">
        <f t="shared" ca="1" si="17"/>
        <v>-7.652906175024711E-4</v>
      </c>
      <c r="Q47" s="24">
        <f t="shared" ca="1" si="4"/>
        <v>5.8568169944201711E-4</v>
      </c>
      <c r="R47" s="24">
        <f t="shared" ca="1" si="5"/>
        <v>9.3747753642401896</v>
      </c>
      <c r="S47" s="24">
        <f t="shared" ca="1" si="26"/>
        <v>-7.4998282099246776</v>
      </c>
      <c r="T47" s="28">
        <f t="shared" ca="1" si="19"/>
        <v>-1.9712727404197494E-5</v>
      </c>
      <c r="U47" s="19">
        <v>20</v>
      </c>
      <c r="V47" s="27">
        <f t="shared" ca="1" si="20"/>
        <v>-5.3640585624787056E-3</v>
      </c>
      <c r="W47" s="24">
        <f t="shared" ca="1" si="6"/>
        <v>4.0136818736563658E-3</v>
      </c>
      <c r="X47" s="24">
        <f t="shared" ca="1" si="7"/>
        <v>94.337860925206044</v>
      </c>
      <c r="Y47" s="24">
        <f t="shared" ca="1" si="27"/>
        <v>-63.004645300460282</v>
      </c>
      <c r="Z47" s="28">
        <f t="shared" ca="1" si="22"/>
        <v>19.914471332118524</v>
      </c>
      <c r="AB47" s="47">
        <f t="shared" ca="1" si="23"/>
        <v>-5.4313272669659629E-3</v>
      </c>
    </row>
    <row r="48" spans="2:28" x14ac:dyDescent="0.2">
      <c r="B48" s="37">
        <f t="shared" ca="1" si="30"/>
        <v>9</v>
      </c>
      <c r="C48" s="2">
        <v>0</v>
      </c>
      <c r="D48" s="27">
        <f t="shared" ca="1" si="9"/>
        <v>-1.6724832997627806E-3</v>
      </c>
      <c r="E48" s="24">
        <f t="shared" ca="1" si="0"/>
        <v>1.6295323431413564E-3</v>
      </c>
      <c r="F48" s="24">
        <f t="shared" ca="1" si="29"/>
        <v>18.750044599091375</v>
      </c>
      <c r="G48" s="24">
        <f t="shared" ca="1" si="28"/>
        <v>-18.750043392105837</v>
      </c>
      <c r="H48" s="24">
        <f t="shared" ca="1" si="11"/>
        <v>3.7644953536641879E-6</v>
      </c>
      <c r="I48" s="21">
        <v>20</v>
      </c>
      <c r="J48" s="27">
        <f t="shared" ca="1" si="12"/>
        <v>-2.1059000441845999E-3</v>
      </c>
      <c r="K48" s="24">
        <f t="shared" ca="1" si="13"/>
        <v>1.9804312671202235E-3</v>
      </c>
      <c r="L48" s="24">
        <f t="shared" ca="1" si="24"/>
        <v>52.500096431566746</v>
      </c>
      <c r="M48" s="24">
        <f t="shared" ca="1" si="25"/>
        <v>-42.500093821841972</v>
      </c>
      <c r="N48" s="28">
        <f t="shared" ca="1" si="16"/>
        <v>20.00000813952883</v>
      </c>
      <c r="O48" s="21">
        <v>0</v>
      </c>
      <c r="P48" s="27">
        <f t="shared" ca="1" si="17"/>
        <v>-6.1691792804334197E-4</v>
      </c>
      <c r="Q48" s="24">
        <f t="shared" ca="1" si="4"/>
        <v>5.9973800392529634E-4</v>
      </c>
      <c r="R48" s="24">
        <f t="shared" ca="1" si="5"/>
        <v>7.4998189295801518</v>
      </c>
      <c r="S48" s="24">
        <f t="shared" ca="1" si="26"/>
        <v>-7.4998238298948134</v>
      </c>
      <c r="T48" s="28">
        <f t="shared" ca="1" si="19"/>
        <v>-1.5283679340782896E-5</v>
      </c>
      <c r="U48" s="19">
        <v>20</v>
      </c>
      <c r="V48" s="27">
        <f t="shared" ca="1" si="20"/>
        <v>-4.3409932468466209E-3</v>
      </c>
      <c r="W48" s="24">
        <f t="shared" ca="1" si="6"/>
        <v>4.1572045196516067E-3</v>
      </c>
      <c r="X48" s="24">
        <f t="shared" ca="1" si="7"/>
        <v>77.964380176483772</v>
      </c>
      <c r="Y48" s="24">
        <f t="shared" ca="1" si="27"/>
        <v>-67.985641423478228</v>
      </c>
      <c r="Z48" s="28">
        <f t="shared" ca="1" si="22"/>
        <v>19.933687881787279</v>
      </c>
      <c r="AB48" s="47">
        <f t="shared" ca="1" si="23"/>
        <v>-4.3953012719907224E-3</v>
      </c>
    </row>
    <row r="49" spans="2:28" x14ac:dyDescent="0.2">
      <c r="B49" s="37">
        <f t="shared" ca="1" si="30"/>
        <v>9.25</v>
      </c>
      <c r="C49" s="2">
        <v>0</v>
      </c>
      <c r="D49" s="27">
        <f t="shared" ca="1" si="9"/>
        <v>-1.2611955815866067E-3</v>
      </c>
      <c r="E49" s="24">
        <f t="shared" ca="1" si="0"/>
        <v>1.6568647699417662E-3</v>
      </c>
      <c r="F49" s="24">
        <f t="shared" ref="F49:F51" ca="1" si="31">E*I*(D50-2*D49+D48)/(delta^2)</f>
        <v>14.062533633103332</v>
      </c>
      <c r="G49" s="24">
        <f t="shared" ca="1" si="28"/>
        <v>-18.75004419495453</v>
      </c>
      <c r="H49" s="24">
        <f t="shared" ca="1" si="11"/>
        <v>2.6508844825912092E-6</v>
      </c>
      <c r="I49" s="21">
        <v>20</v>
      </c>
      <c r="J49" s="27">
        <f t="shared" ca="1" si="12"/>
        <v>-1.5998592626527864E-3</v>
      </c>
      <c r="K49" s="24">
        <f t="shared" ca="1" si="13"/>
        <v>2.0585238697516219E-3</v>
      </c>
      <c r="L49" s="24">
        <f t="shared" ref="L49:L51" ca="1" si="32">E*I*(J50-2*J49+J48)/(delta^2)</f>
        <v>41.250072721053279</v>
      </c>
      <c r="M49" s="24">
        <f t="shared" ca="1" si="25"/>
        <v>-47.500095557750164</v>
      </c>
      <c r="N49" s="28">
        <f t="shared" ca="1" si="16"/>
        <v>20.000005731699133</v>
      </c>
      <c r="O49" s="21">
        <v>0</v>
      </c>
      <c r="P49" s="27">
        <f t="shared" ca="1" si="17"/>
        <v>-4.6542161565962315E-4</v>
      </c>
      <c r="Q49" s="24">
        <f t="shared" ca="1" si="4"/>
        <v>6.1067068347991753E-4</v>
      </c>
      <c r="R49" s="24">
        <f t="shared" ref="R49:R51" ca="1" si="33">E*I*(P50-2*P49+P48)/(delta^2)</f>
        <v>5.6248634510233702</v>
      </c>
      <c r="S49" s="24">
        <f t="shared" ca="1" si="26"/>
        <v>-7.499820570358616</v>
      </c>
      <c r="T49" s="28">
        <f t="shared" ca="1" si="19"/>
        <v>-1.0762483242388043E-5</v>
      </c>
      <c r="U49" s="19">
        <v>20</v>
      </c>
      <c r="V49" s="27">
        <f t="shared" ca="1" si="20"/>
        <v>-3.2854568224364154E-3</v>
      </c>
      <c r="W49" s="24">
        <f t="shared" ca="1" si="6"/>
        <v>4.2724122929930835E-3</v>
      </c>
      <c r="X49" s="24">
        <f t="shared" ca="1" si="7"/>
        <v>60.345047720389012</v>
      </c>
      <c r="Y49" s="24">
        <f t="shared" ca="1" si="27"/>
        <v>-72.971499105695827</v>
      </c>
      <c r="Z49" s="28">
        <f t="shared" ca="1" si="22"/>
        <v>19.953304261243204</v>
      </c>
      <c r="AB49" s="47">
        <f t="shared" ca="1" si="23"/>
        <v>-3.3264764598990161E-3</v>
      </c>
    </row>
    <row r="50" spans="2:28" x14ac:dyDescent="0.2">
      <c r="B50" s="37">
        <f t="shared" ca="1" si="30"/>
        <v>9.5</v>
      </c>
      <c r="C50" s="2">
        <v>0</v>
      </c>
      <c r="D50" s="27">
        <f t="shared" ca="1" si="9"/>
        <v>-8.4405091477212648E-4</v>
      </c>
      <c r="E50" s="24">
        <f t="shared" ca="1" si="0"/>
        <v>1.6763879321486572E-3</v>
      </c>
      <c r="F50" s="24">
        <f t="shared" ca="1" si="31"/>
        <v>9.375022501328802</v>
      </c>
      <c r="G50" s="24">
        <f t="shared" ca="1" si="28"/>
        <v>-18.750044716979545</v>
      </c>
      <c r="H50" s="24">
        <f t="shared" ca="1" si="11"/>
        <v>1.5213187580798149E-6</v>
      </c>
      <c r="I50" s="21">
        <v>20</v>
      </c>
      <c r="J50" s="27">
        <f t="shared" ca="1" si="12"/>
        <v>-1.0766381092660406E-3</v>
      </c>
      <c r="K50" s="24">
        <f t="shared" ca="1" si="13"/>
        <v>2.1168330089256383E-3</v>
      </c>
      <c r="L50" s="24">
        <f t="shared" ca="1" si="32"/>
        <v>28.750048652075755</v>
      </c>
      <c r="M50" s="24">
        <f t="shared" ca="1" si="25"/>
        <v>-52.50009668646598</v>
      </c>
      <c r="N50" s="28">
        <f t="shared" ca="1" si="16"/>
        <v>20.000003289364997</v>
      </c>
      <c r="O50" s="21">
        <v>0</v>
      </c>
      <c r="P50" s="27">
        <f t="shared" ca="1" si="17"/>
        <v>-3.1158258638365227E-4</v>
      </c>
      <c r="Q50" s="24">
        <f t="shared" ca="1" si="4"/>
        <v>6.1847973946586475E-4</v>
      </c>
      <c r="R50" s="24">
        <f t="shared" ca="1" si="33"/>
        <v>3.7499086455584734</v>
      </c>
      <c r="S50" s="24">
        <f t="shared" ca="1" si="26"/>
        <v>-7.4998184509543933</v>
      </c>
      <c r="T50" s="28">
        <f t="shared" ca="1" si="19"/>
        <v>-6.1764919152551556E-6</v>
      </c>
      <c r="U50" s="19">
        <v>20</v>
      </c>
      <c r="V50" s="27">
        <f t="shared" ca="1" si="20"/>
        <v>-2.2047874486177633E-3</v>
      </c>
      <c r="W50" s="24">
        <f t="shared" ca="1" si="6"/>
        <v>4.3572286286739734E-3</v>
      </c>
      <c r="X50" s="24">
        <f t="shared" ca="1" si="7"/>
        <v>41.478635645938944</v>
      </c>
      <c r="Y50" s="24">
        <f t="shared" ca="1" si="27"/>
        <v>-77.962303534947083</v>
      </c>
      <c r="Z50" s="28">
        <f t="shared" ca="1" si="22"/>
        <v>19.973201740018737</v>
      </c>
      <c r="AB50" s="47">
        <f t="shared" ca="1" si="23"/>
        <v>-2.2322716104218191E-3</v>
      </c>
    </row>
    <row r="51" spans="2:28" x14ac:dyDescent="0.2">
      <c r="B51" s="37">
        <f t="shared" ca="1" si="30"/>
        <v>9.75</v>
      </c>
      <c r="C51" s="2">
        <v>0</v>
      </c>
      <c r="D51" s="27">
        <f t="shared" ca="1" si="9"/>
        <v>-4.2300161550236283E-4</v>
      </c>
      <c r="E51" s="24">
        <f t="shared" ca="1" si="0"/>
        <v>1.688101829544253E-3</v>
      </c>
      <c r="F51" s="24">
        <f t="shared" ca="1" si="31"/>
        <v>4.687511274470646</v>
      </c>
      <c r="G51" s="24">
        <f t="shared" ca="1" si="28"/>
        <v>-18.750044955044075</v>
      </c>
      <c r="H51" s="24">
        <f t="shared" ca="1" si="11"/>
        <v>5.7249526008718021E-7</v>
      </c>
      <c r="I51" s="21">
        <v>20</v>
      </c>
      <c r="J51" s="27">
        <f t="shared" ca="1" si="12"/>
        <v>-5.4144275816852866E-4</v>
      </c>
      <c r="K51" s="24">
        <f t="shared" ca="1" si="13"/>
        <v>2.1532762185320813E-3</v>
      </c>
      <c r="L51" s="24">
        <f t="shared" ca="1" si="32"/>
        <v>15.000024377511034</v>
      </c>
      <c r="M51" s="24">
        <f t="shared" ca="1" si="25"/>
        <v>-57.500097201202408</v>
      </c>
      <c r="N51" s="28">
        <f t="shared" ca="1" si="16"/>
        <v>15.000001237833956</v>
      </c>
      <c r="O51" s="21">
        <v>0</v>
      </c>
      <c r="P51" s="27">
        <f t="shared" ca="1" si="17"/>
        <v>-1.5618174596694612E-4</v>
      </c>
      <c r="Q51" s="24">
        <f t="shared" ca="1" si="4"/>
        <v>6.2316517276730455E-4</v>
      </c>
      <c r="R51" s="24">
        <f t="shared" ca="1" si="33"/>
        <v>1.8749542261261594</v>
      </c>
      <c r="S51" s="24">
        <f t="shared" ca="1" si="26"/>
        <v>-7.4998174844251837</v>
      </c>
      <c r="T51" s="28">
        <f t="shared" ca="1" si="19"/>
        <v>-2.3243064521949464E-6</v>
      </c>
      <c r="U51" s="19">
        <v>20</v>
      </c>
      <c r="V51" s="27">
        <f t="shared" ca="1" si="20"/>
        <v>-1.1068426827573158E-3</v>
      </c>
      <c r="W51" s="24">
        <f t="shared" ca="1" si="6"/>
        <v>4.4095748972355266E-3</v>
      </c>
      <c r="X51" s="24">
        <f t="shared" ca="1" si="7"/>
        <v>21.363898469380601</v>
      </c>
      <c r="Y51" s="24">
        <f t="shared" ca="1" si="27"/>
        <v>-82.958110009682102</v>
      </c>
      <c r="Z51" s="28">
        <f t="shared" ca="1" si="22"/>
        <v>14.989915424646455</v>
      </c>
      <c r="AB51" s="47">
        <f t="shared" ca="1" si="23"/>
        <v>-1.1206261196378376E-3</v>
      </c>
    </row>
    <row r="52" spans="2:28" ht="13.5" thickBot="1" x14ac:dyDescent="0.25">
      <c r="B52" s="37">
        <v>10</v>
      </c>
      <c r="C52" s="2">
        <v>0</v>
      </c>
      <c r="D52" s="23">
        <v>0</v>
      </c>
      <c r="E52" s="24">
        <f t="shared" ca="1" si="0"/>
        <v>1.6920064620292818E-3</v>
      </c>
      <c r="F52" s="24">
        <f t="shared" ref="F52" ca="1" si="34">E*I*(D53-2*D52+D51)/(delta^2)</f>
        <v>2.3806504944462455E-8</v>
      </c>
      <c r="G52" s="25">
        <f ca="1">(F52-F51)/delta</f>
        <v>-18.750045002656563</v>
      </c>
      <c r="H52" s="25">
        <f ca="1">-(G52-G51)/delta</f>
        <v>1.9044995269723586E-7</v>
      </c>
      <c r="I52" s="21">
        <v>20</v>
      </c>
      <c r="J52" s="23">
        <v>0</v>
      </c>
      <c r="K52" s="24">
        <f t="shared" ca="1" si="13"/>
        <v>2.1657710327169918E-3</v>
      </c>
      <c r="L52" s="24">
        <f t="shared" ref="L52" ca="1" si="35">E*I*(J53-2*J52+J51)/(delta^2)</f>
        <v>5.1474030766940335E-8</v>
      </c>
      <c r="M52" s="25">
        <f ca="1">(L52-L51)/delta</f>
        <v>-60.000097304148014</v>
      </c>
      <c r="N52" s="26">
        <f ca="1">-(M52-M51)/delta</f>
        <v>10.000000411782423</v>
      </c>
      <c r="O52" s="21">
        <v>0</v>
      </c>
      <c r="P52" s="23">
        <v>0</v>
      </c>
      <c r="Q52" s="24">
        <f t="shared" ca="1" si="4"/>
        <v>6.2472698378727379E-4</v>
      </c>
      <c r="R52" s="24">
        <f t="shared" ref="R52" ca="1" si="36">E*I*(P53-2*P52+P51)/(delta^2)</f>
        <v>-9.6653012172541104E-8</v>
      </c>
      <c r="S52" s="25">
        <f ca="1">(R52-R51)/delta</f>
        <v>-7.4998172911166865</v>
      </c>
      <c r="T52" s="26">
        <f ca="1">-(S52-S51)/delta</f>
        <v>-7.7323398883777372E-7</v>
      </c>
      <c r="U52" s="19">
        <v>20</v>
      </c>
      <c r="V52" s="23">
        <v>0</v>
      </c>
      <c r="W52" s="24">
        <f t="shared" ca="1" si="6"/>
        <v>4.4273703817134889E-3</v>
      </c>
      <c r="X52" s="24">
        <f t="shared" ca="1" si="7"/>
        <v>-4.1935358747525488E-4</v>
      </c>
      <c r="Y52" s="25">
        <f ca="1">(X52-X51)/delta</f>
        <v>-85.457271291872303</v>
      </c>
      <c r="Z52" s="26">
        <f ca="1">-(Y52-Y51)/delta</f>
        <v>9.9966451287608038</v>
      </c>
      <c r="AB52" s="48">
        <f t="shared" si="23"/>
        <v>0</v>
      </c>
    </row>
    <row r="53" spans="2:28" ht="13.5" thickBot="1" x14ac:dyDescent="0.25">
      <c r="B53" s="36"/>
      <c r="C53" s="31"/>
      <c r="D53" s="30">
        <f ca="1">2*D52-D51</f>
        <v>4.2300161550236283E-4</v>
      </c>
      <c r="E53" s="31"/>
      <c r="F53" s="31"/>
      <c r="G53" s="31"/>
      <c r="H53" s="31"/>
      <c r="I53" s="29"/>
      <c r="J53" s="30">
        <f ca="1">2*J52-J51</f>
        <v>5.4144275816852866E-4</v>
      </c>
      <c r="K53" s="31"/>
      <c r="L53" s="31"/>
      <c r="M53" s="31"/>
      <c r="N53" s="32"/>
      <c r="O53" s="29"/>
      <c r="P53" s="30">
        <f ca="1">2*P52-P51</f>
        <v>1.5618174596694612E-4</v>
      </c>
      <c r="Q53" s="31"/>
      <c r="R53" s="31"/>
      <c r="S53" s="31"/>
      <c r="T53" s="32"/>
      <c r="U53" s="31"/>
      <c r="V53" s="30">
        <f ca="1">2*V52-V51</f>
        <v>1.1068426827573158E-3</v>
      </c>
      <c r="W53" s="31"/>
      <c r="X53" s="31"/>
      <c r="Y53" s="31"/>
      <c r="Z53" s="32"/>
    </row>
  </sheetData>
  <mergeCells count="6">
    <mergeCell ref="AB9:AB10"/>
    <mergeCell ref="B2:D2"/>
    <mergeCell ref="C9:H9"/>
    <mergeCell ref="I9:N9"/>
    <mergeCell ref="O9:T9"/>
    <mergeCell ref="U9:Z9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Sheet1</vt:lpstr>
      <vt:lpstr>B</vt:lpstr>
      <vt:lpstr>delta</vt:lpstr>
      <vt:lpstr>E</vt:lpstr>
      <vt:lpstr>H</vt:lpstr>
      <vt:lpstr>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Bedoya</cp:lastModifiedBy>
  <cp:revision>8</cp:revision>
  <dcterms:created xsi:type="dcterms:W3CDTF">2020-03-10T13:36:00Z</dcterms:created>
  <dcterms:modified xsi:type="dcterms:W3CDTF">2020-03-13T16:56:18Z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