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rkjs\Documents\GitHub\matlab_tools\image-processing\"/>
    </mc:Choice>
  </mc:AlternateContent>
  <bookViews>
    <workbookView xWindow="0" yWindow="0" windowWidth="13800" windowHeight="78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D17" i="1" s="1"/>
  <c r="B17" i="1"/>
  <c r="C16" i="1"/>
  <c r="D16" i="1" s="1"/>
  <c r="B16" i="1"/>
  <c r="C15" i="1"/>
  <c r="D15" i="1" s="1"/>
  <c r="B15" i="1"/>
  <c r="C14" i="1"/>
  <c r="D14" i="1" s="1"/>
  <c r="B14" i="1"/>
  <c r="I10" i="1"/>
  <c r="I9" i="1"/>
  <c r="I8" i="1"/>
  <c r="I7" i="1"/>
  <c r="H10" i="1"/>
  <c r="H9" i="1"/>
  <c r="H8" i="1"/>
  <c r="H7" i="1"/>
  <c r="G10" i="1"/>
  <c r="G9" i="1"/>
  <c r="G8" i="1"/>
  <c r="G7" i="1"/>
  <c r="B10" i="1"/>
  <c r="B9" i="1"/>
  <c r="C9" i="1" s="1"/>
  <c r="D9" i="1" s="1"/>
  <c r="B8" i="1"/>
  <c r="C8" i="1" s="1"/>
  <c r="D8" i="1" s="1"/>
  <c r="B7" i="1"/>
  <c r="C7" i="1" s="1"/>
  <c r="D7" i="1" s="1"/>
  <c r="B3" i="1"/>
  <c r="C10" i="1" s="1"/>
  <c r="D10" i="1" s="1"/>
  <c r="E14" i="1" l="1"/>
  <c r="F14" i="1"/>
  <c r="G14" i="1" s="1"/>
  <c r="I14" i="1" s="1"/>
  <c r="E15" i="1"/>
  <c r="F15" i="1"/>
  <c r="G15" i="1" s="1"/>
  <c r="I15" i="1" s="1"/>
  <c r="E17" i="1"/>
  <c r="F17" i="1"/>
  <c r="G17" i="1" s="1"/>
  <c r="I17" i="1" s="1"/>
  <c r="E16" i="1"/>
  <c r="F16" i="1"/>
  <c r="G16" i="1" s="1"/>
  <c r="I16" i="1" s="1"/>
  <c r="F9" i="1"/>
  <c r="E9" i="1"/>
  <c r="F10" i="1"/>
  <c r="E10" i="1"/>
  <c r="F7" i="1"/>
  <c r="E7" i="1"/>
  <c r="F8" i="1"/>
  <c r="E8" i="1"/>
</calcChain>
</file>

<file path=xl/sharedStrings.xml><?xml version="1.0" encoding="utf-8"?>
<sst xmlns="http://schemas.openxmlformats.org/spreadsheetml/2006/main" count="27" uniqueCount="17">
  <si>
    <t>nxsq</t>
  </si>
  <si>
    <t>default</t>
  </si>
  <si>
    <t>ring</t>
  </si>
  <si>
    <t>Dsam</t>
  </si>
  <si>
    <t>mm</t>
  </si>
  <si>
    <t>E</t>
  </si>
  <si>
    <t>keV</t>
  </si>
  <si>
    <t>lambda</t>
  </si>
  <si>
    <t>A</t>
  </si>
  <si>
    <t>sin theta</t>
  </si>
  <si>
    <t>d (A)</t>
  </si>
  <si>
    <t>theta (rad)</t>
  </si>
  <si>
    <t>theta (deg)</t>
  </si>
  <si>
    <t>tan (2theta)</t>
  </si>
  <si>
    <t>ring dia (mm)</t>
  </si>
  <si>
    <t>measured ring diameter (pixel)</t>
  </si>
  <si>
    <t>mm per 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</si>
</sst>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C12" sqref="C12"/>
    </sheetView>
  </sheetViews>
  <sheetFormatPr defaultColWidth="16.140625" defaultRowHeight="15" x14ac:dyDescent="0.25"/>
  <cols>
    <col min="1" max="1" width="7.5703125" style="2" bestFit="1" customWidth="1"/>
    <col min="2" max="6" width="11.5703125" style="2" bestFit="1" customWidth="1"/>
    <col min="7" max="7" width="12.85546875" style="2" bestFit="1" customWidth="1"/>
    <col min="8" max="8" width="15.5703125" style="2" bestFit="1" customWidth="1"/>
    <col min="9" max="9" width="11.42578125" style="2" customWidth="1"/>
    <col min="10" max="16384" width="16.140625" style="2"/>
  </cols>
  <sheetData>
    <row r="1" spans="1:9" x14ac:dyDescent="0.25">
      <c r="A1" s="1" t="s">
        <v>3</v>
      </c>
      <c r="B1" s="2">
        <v>6600</v>
      </c>
      <c r="C1" s="1" t="s">
        <v>4</v>
      </c>
    </row>
    <row r="2" spans="1:9" x14ac:dyDescent="0.25">
      <c r="A2" s="1" t="s">
        <v>5</v>
      </c>
      <c r="B2" s="2">
        <v>71.676000000000002</v>
      </c>
      <c r="C2" s="1" t="s">
        <v>6</v>
      </c>
    </row>
    <row r="3" spans="1:9" x14ac:dyDescent="0.25">
      <c r="A3" s="1" t="s">
        <v>7</v>
      </c>
      <c r="B3" s="2">
        <f>12.39/B2</f>
        <v>0.172861208772811</v>
      </c>
      <c r="C3" s="1" t="s">
        <v>8</v>
      </c>
    </row>
    <row r="5" spans="1:9" x14ac:dyDescent="0.25">
      <c r="A5" s="1" t="s">
        <v>0</v>
      </c>
      <c r="B5" s="2">
        <v>476</v>
      </c>
      <c r="C5" s="2" t="s">
        <v>1</v>
      </c>
    </row>
    <row r="6" spans="1:9" ht="30" x14ac:dyDescent="0.25">
      <c r="A6" s="1" t="s">
        <v>2</v>
      </c>
      <c r="B6" s="1" t="s">
        <v>10</v>
      </c>
      <c r="C6" s="1" t="s">
        <v>9</v>
      </c>
      <c r="D6" s="1" t="s">
        <v>11</v>
      </c>
      <c r="E6" s="1" t="s">
        <v>12</v>
      </c>
      <c r="F6" s="1" t="s">
        <v>13</v>
      </c>
      <c r="G6" s="1" t="s">
        <v>14</v>
      </c>
      <c r="H6" s="1" t="s">
        <v>15</v>
      </c>
      <c r="I6" s="1" t="s">
        <v>16</v>
      </c>
    </row>
    <row r="7" spans="1:9" x14ac:dyDescent="0.25">
      <c r="A7" s="2">
        <v>2</v>
      </c>
      <c r="B7" s="2">
        <f>1389/A7</f>
        <v>694.5</v>
      </c>
      <c r="C7" s="2">
        <f>$B$3/2/B7</f>
        <v>1.2445011430727934E-4</v>
      </c>
      <c r="D7" s="2">
        <f>ASIN(C7)</f>
        <v>1.2445011462852308E-4</v>
      </c>
      <c r="E7" s="2">
        <f>D7*180/PI()</f>
        <v>7.1304663281336793E-3</v>
      </c>
      <c r="F7" s="2">
        <f>TAN(2*D7)</f>
        <v>2.489002343969459E-4</v>
      </c>
      <c r="G7" s="2">
        <f>2*$B$1*F7</f>
        <v>3.285483094039686</v>
      </c>
      <c r="H7" s="2">
        <f>304-241</f>
        <v>63</v>
      </c>
      <c r="I7" s="3">
        <f>G7/H7</f>
        <v>5.215052530221724E-2</v>
      </c>
    </row>
    <row r="8" spans="1:9" x14ac:dyDescent="0.25">
      <c r="A8" s="2">
        <v>3</v>
      </c>
      <c r="B8" s="2">
        <f t="shared" ref="B8:B10" si="0">1389/A8</f>
        <v>463</v>
      </c>
      <c r="C8" s="2">
        <f t="shared" ref="C8:C10" si="1">$B$3/2/B8</f>
        <v>1.86675171460919E-4</v>
      </c>
      <c r="D8" s="2">
        <f t="shared" ref="D8:D10" si="2">ASIN(C8)</f>
        <v>1.8667517254511659E-4</v>
      </c>
      <c r="E8" s="2">
        <f t="shared" ref="E8:E10" si="3">D8*180/PI()</f>
        <v>1.0695699526711597E-2</v>
      </c>
      <c r="F8" s="2">
        <f t="shared" ref="F8:F10" si="4">TAN(2*D8)</f>
        <v>3.7335036243739547E-4</v>
      </c>
      <c r="G8" s="2">
        <f t="shared" ref="G8:G10" si="5">2*$B$1*F8</f>
        <v>4.9282247841736204</v>
      </c>
      <c r="H8" s="2">
        <f>321-225</f>
        <v>96</v>
      </c>
      <c r="I8" s="3">
        <f t="shared" ref="I8:I10" si="6">G8/H8</f>
        <v>5.1335674835141877E-2</v>
      </c>
    </row>
    <row r="9" spans="1:9" x14ac:dyDescent="0.25">
      <c r="A9" s="2">
        <v>4</v>
      </c>
      <c r="B9" s="2">
        <f t="shared" si="0"/>
        <v>347.25</v>
      </c>
      <c r="C9" s="2">
        <f t="shared" si="1"/>
        <v>2.4890022861455869E-4</v>
      </c>
      <c r="D9" s="2">
        <f t="shared" si="2"/>
        <v>2.4890023118450853E-4</v>
      </c>
      <c r="E9" s="2">
        <f t="shared" si="3"/>
        <v>1.4260932766702818E-2</v>
      </c>
      <c r="F9" s="2">
        <f t="shared" si="4"/>
        <v>4.9780050348821885E-4</v>
      </c>
      <c r="G9" s="2">
        <f t="shared" si="5"/>
        <v>6.5709666460444884</v>
      </c>
      <c r="H9" s="2">
        <f>338-209</f>
        <v>129</v>
      </c>
      <c r="I9" s="3">
        <f t="shared" si="6"/>
        <v>5.0937725938329369E-2</v>
      </c>
    </row>
    <row r="10" spans="1:9" x14ac:dyDescent="0.25">
      <c r="A10" s="2">
        <v>5</v>
      </c>
      <c r="B10" s="2">
        <f t="shared" si="0"/>
        <v>277.8</v>
      </c>
      <c r="C10" s="2">
        <f t="shared" si="1"/>
        <v>3.1112528576819832E-4</v>
      </c>
      <c r="D10" s="2">
        <f t="shared" si="2"/>
        <v>3.111252907876317E-4</v>
      </c>
      <c r="E10" s="2">
        <f t="shared" si="3"/>
        <v>1.7826166061911768E-2</v>
      </c>
      <c r="F10" s="2">
        <f t="shared" si="4"/>
        <v>6.222506618862102E-4</v>
      </c>
      <c r="G10" s="2">
        <f t="shared" si="5"/>
        <v>8.2137087368979742</v>
      </c>
      <c r="H10" s="2">
        <f>353-193</f>
        <v>160</v>
      </c>
      <c r="I10" s="3">
        <f t="shared" si="6"/>
        <v>5.133567960561234E-2</v>
      </c>
    </row>
    <row r="12" spans="1:9" x14ac:dyDescent="0.25">
      <c r="A12" s="1" t="s">
        <v>0</v>
      </c>
      <c r="B12" s="2">
        <v>900</v>
      </c>
    </row>
    <row r="13" spans="1:9" ht="30" x14ac:dyDescent="0.25">
      <c r="A13" s="1" t="s">
        <v>2</v>
      </c>
      <c r="B13" s="1" t="s">
        <v>10</v>
      </c>
      <c r="C13" s="1" t="s">
        <v>9</v>
      </c>
      <c r="D13" s="1" t="s">
        <v>11</v>
      </c>
      <c r="E13" s="1" t="s">
        <v>12</v>
      </c>
      <c r="F13" s="1" t="s">
        <v>13</v>
      </c>
      <c r="G13" s="1" t="s">
        <v>14</v>
      </c>
      <c r="H13" s="1" t="s">
        <v>15</v>
      </c>
      <c r="I13" s="1" t="s">
        <v>16</v>
      </c>
    </row>
    <row r="14" spans="1:9" x14ac:dyDescent="0.25">
      <c r="A14" s="2">
        <v>2</v>
      </c>
      <c r="B14" s="2">
        <f>1389/A14</f>
        <v>694.5</v>
      </c>
      <c r="C14" s="2">
        <f>$B$3/2/B14</f>
        <v>1.2445011430727934E-4</v>
      </c>
      <c r="D14" s="2">
        <f>ASIN(C14)</f>
        <v>1.2445011462852308E-4</v>
      </c>
      <c r="E14" s="2">
        <f>D14*180/PI()</f>
        <v>7.1304663281336793E-3</v>
      </c>
      <c r="F14" s="2">
        <f>TAN(2*D14)</f>
        <v>2.489002343969459E-4</v>
      </c>
      <c r="G14" s="2">
        <f>2*$B$1*F14</f>
        <v>3.285483094039686</v>
      </c>
      <c r="H14" s="2">
        <v>120</v>
      </c>
      <c r="I14" s="3">
        <f>G14/H14</f>
        <v>2.7379025783664048E-2</v>
      </c>
    </row>
    <row r="15" spans="1:9" x14ac:dyDescent="0.25">
      <c r="A15" s="2">
        <v>3</v>
      </c>
      <c r="B15" s="2">
        <f t="shared" ref="B15:B17" si="7">1389/A15</f>
        <v>463</v>
      </c>
      <c r="C15" s="2">
        <f t="shared" ref="C15:C17" si="8">$B$3/2/B15</f>
        <v>1.86675171460919E-4</v>
      </c>
      <c r="D15" s="2">
        <f t="shared" ref="D15:D17" si="9">ASIN(C15)</f>
        <v>1.8667517254511659E-4</v>
      </c>
      <c r="E15" s="2">
        <f t="shared" ref="E15:E17" si="10">D15*180/PI()</f>
        <v>1.0695699526711597E-2</v>
      </c>
      <c r="F15" s="2">
        <f t="shared" ref="F15:F17" si="11">TAN(2*D15)</f>
        <v>3.7335036243739547E-4</v>
      </c>
      <c r="G15" s="2">
        <f t="shared" ref="G15:G17" si="12">2*$B$1*F15</f>
        <v>4.9282247841736204</v>
      </c>
      <c r="H15" s="2">
        <v>180</v>
      </c>
      <c r="I15" s="3">
        <f t="shared" ref="I15:I17" si="13">G15/H15</f>
        <v>2.7379026578742336E-2</v>
      </c>
    </row>
    <row r="16" spans="1:9" x14ac:dyDescent="0.25">
      <c r="A16" s="2">
        <v>4</v>
      </c>
      <c r="B16" s="2">
        <f t="shared" si="7"/>
        <v>347.25</v>
      </c>
      <c r="C16" s="2">
        <f t="shared" si="8"/>
        <v>2.4890022861455869E-4</v>
      </c>
      <c r="D16" s="2">
        <f t="shared" si="9"/>
        <v>2.4890023118450853E-4</v>
      </c>
      <c r="E16" s="2">
        <f t="shared" si="10"/>
        <v>1.4260932766702818E-2</v>
      </c>
      <c r="F16" s="2">
        <f t="shared" si="11"/>
        <v>4.9780050348821885E-4</v>
      </c>
      <c r="G16" s="2">
        <f t="shared" si="12"/>
        <v>6.5709666460444884</v>
      </c>
      <c r="H16" s="2">
        <v>240</v>
      </c>
      <c r="I16" s="3">
        <f t="shared" si="13"/>
        <v>2.7379027691852034E-2</v>
      </c>
    </row>
    <row r="17" spans="1:9" x14ac:dyDescent="0.25">
      <c r="A17" s="2">
        <v>5</v>
      </c>
      <c r="B17" s="2">
        <f t="shared" si="7"/>
        <v>277.8</v>
      </c>
      <c r="C17" s="2">
        <f t="shared" si="8"/>
        <v>3.1112528576819832E-4</v>
      </c>
      <c r="D17" s="2">
        <f t="shared" si="9"/>
        <v>3.111252907876317E-4</v>
      </c>
      <c r="E17" s="2">
        <f t="shared" si="10"/>
        <v>1.7826166061911768E-2</v>
      </c>
      <c r="F17" s="2">
        <f t="shared" si="11"/>
        <v>6.222506618862102E-4</v>
      </c>
      <c r="G17" s="2">
        <f t="shared" si="12"/>
        <v>8.2137087368979742</v>
      </c>
      <c r="H17" s="2">
        <v>301</v>
      </c>
      <c r="I17" s="3">
        <f t="shared" si="13"/>
        <v>2.7288068893348751E-2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Argonne National Laboratory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parkjs</dc:creator>
  <cp:lastModifiedBy>parkjs</cp:lastModifiedBy>
  <dcterms:created xsi:type="dcterms:W3CDTF">2015-07-01T21:54:57Z</dcterms:created>
  <dcterms:modified xsi:type="dcterms:W3CDTF">2015-07-01T22:14:09Z</dcterms:modified>
</cp:coreProperties>
</file>