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xian428\Downloads\"/>
    </mc:Choice>
  </mc:AlternateContent>
  <xr:revisionPtr revIDLastSave="0" documentId="8_{CF950C48-3F08-424F-804D-3BAC85919BA5}" xr6:coauthVersionLast="47" xr6:coauthVersionMax="47" xr10:uidLastSave="{00000000-0000-0000-0000-000000000000}"/>
  <bookViews>
    <workbookView xWindow="-108" yWindow="-108" windowWidth="23256" windowHeight="12456" xr2:uid="{83254DFC-D76D-4F7B-9944-A242534704A1}"/>
  </bookViews>
  <sheets>
    <sheet name="Cash Flow Statement" sheetId="1" r:id="rId1"/>
    <sheet name="Sa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5" i="2"/>
  <c r="H16" i="2"/>
  <c r="H17" i="2"/>
  <c r="H18" i="2"/>
  <c r="H19" i="2"/>
  <c r="H20" i="2"/>
  <c r="H21" i="2"/>
  <c r="H22" i="2"/>
  <c r="H23" i="2"/>
  <c r="H24" i="2"/>
  <c r="H25" i="2"/>
  <c r="F25" i="2"/>
  <c r="F15" i="2"/>
  <c r="F16" i="2"/>
  <c r="F17" i="2"/>
  <c r="F18" i="2"/>
  <c r="F19" i="2"/>
  <c r="F20" i="2"/>
  <c r="F21" i="2"/>
  <c r="F22" i="2"/>
  <c r="F23" i="2"/>
  <c r="F24" i="2"/>
  <c r="F14" i="2"/>
  <c r="I38" i="1"/>
  <c r="J38" i="1"/>
  <c r="K38" i="1"/>
  <c r="L38" i="1"/>
  <c r="M38" i="1"/>
  <c r="N38" i="1"/>
  <c r="O38" i="1"/>
  <c r="H38" i="1"/>
  <c r="G38" i="1"/>
  <c r="F38" i="1"/>
  <c r="G68" i="1"/>
  <c r="H68" i="1"/>
  <c r="I68" i="1"/>
  <c r="J68" i="1"/>
  <c r="K68" i="1"/>
  <c r="L68" i="1"/>
  <c r="M68" i="1"/>
  <c r="N68" i="1"/>
  <c r="O68" i="1"/>
  <c r="F68" i="1"/>
  <c r="E38" i="1"/>
  <c r="E68" i="1"/>
  <c r="F67" i="1"/>
  <c r="G67" i="1"/>
  <c r="H67" i="1"/>
  <c r="I67" i="1"/>
  <c r="J67" i="1"/>
  <c r="K67" i="1"/>
  <c r="L67" i="1"/>
  <c r="M67" i="1"/>
  <c r="N67" i="1"/>
  <c r="O67" i="1"/>
  <c r="E67" i="1"/>
  <c r="D67" i="1"/>
  <c r="D68" i="1"/>
  <c r="I45" i="1"/>
  <c r="O42" i="1"/>
  <c r="N42" i="1"/>
  <c r="N45" i="1" s="1"/>
  <c r="M42" i="1"/>
  <c r="L42" i="1"/>
  <c r="L45" i="1" s="1"/>
  <c r="K42" i="1"/>
  <c r="J42" i="1"/>
  <c r="I42" i="1"/>
  <c r="H45" i="1"/>
  <c r="H42" i="1"/>
  <c r="G45" i="1"/>
  <c r="F45" i="1"/>
  <c r="E45" i="1"/>
  <c r="D45" i="1"/>
  <c r="G42" i="1"/>
  <c r="F42" i="1"/>
  <c r="E42" i="1"/>
  <c r="D42" i="1"/>
  <c r="O41" i="1"/>
  <c r="N41" i="1"/>
  <c r="N58" i="1" s="1"/>
  <c r="M41" i="1"/>
  <c r="M45" i="1"/>
  <c r="L41" i="1"/>
  <c r="K41" i="1"/>
  <c r="J41" i="1"/>
  <c r="I41" i="1"/>
  <c r="H41" i="1"/>
  <c r="G41" i="1"/>
  <c r="F41" i="1"/>
  <c r="E41" i="1"/>
  <c r="F3" i="2"/>
  <c r="H12" i="2"/>
  <c r="H13" i="2"/>
  <c r="H11" i="2"/>
  <c r="F2" i="2"/>
  <c r="F4" i="2"/>
  <c r="F5" i="2"/>
  <c r="F6" i="2"/>
  <c r="F7" i="2"/>
  <c r="F8" i="2"/>
  <c r="F9" i="2"/>
  <c r="F10" i="2"/>
  <c r="F11" i="2"/>
  <c r="F12" i="2"/>
  <c r="F13" i="2"/>
  <c r="D41" i="1"/>
  <c r="O66" i="1"/>
  <c r="N66" i="1"/>
  <c r="M66" i="1"/>
  <c r="L66" i="1"/>
  <c r="K66" i="1"/>
  <c r="J66" i="1"/>
  <c r="I66" i="1"/>
  <c r="H66" i="1"/>
  <c r="G66" i="1"/>
  <c r="F66" i="1"/>
  <c r="E66" i="1"/>
  <c r="D66" i="1"/>
  <c r="L58" i="1"/>
  <c r="K58" i="1"/>
  <c r="J58" i="1"/>
  <c r="I58" i="1"/>
  <c r="H58" i="1"/>
  <c r="G58" i="1"/>
  <c r="F58" i="1"/>
  <c r="E58" i="1"/>
  <c r="D58" i="1"/>
  <c r="O58" i="1"/>
  <c r="M58" i="1"/>
  <c r="O45" i="1"/>
  <c r="J45" i="1"/>
  <c r="N33" i="1"/>
  <c r="J3" i="1"/>
  <c r="H33" i="1"/>
  <c r="I33" i="1"/>
  <c r="G33" i="1"/>
  <c r="F33" i="1"/>
  <c r="E33" i="1"/>
  <c r="D33" i="1"/>
  <c r="N7" i="1"/>
  <c r="N10" i="1" s="1"/>
  <c r="O7" i="1"/>
  <c r="O10" i="1" s="1"/>
  <c r="M7" i="1"/>
  <c r="M10" i="1" s="1"/>
  <c r="L7" i="1"/>
  <c r="L10" i="1" s="1"/>
  <c r="K7" i="1"/>
  <c r="K10" i="1" s="1"/>
  <c r="J7" i="1"/>
  <c r="J10" i="1" s="1"/>
  <c r="E31" i="1"/>
  <c r="F31" i="1"/>
  <c r="G31" i="1"/>
  <c r="G32" i="1" s="1"/>
  <c r="H31" i="1"/>
  <c r="I31" i="1"/>
  <c r="J31" i="1"/>
  <c r="K31" i="1"/>
  <c r="L31" i="1"/>
  <c r="M31" i="1"/>
  <c r="N31" i="1"/>
  <c r="O31" i="1"/>
  <c r="D31" i="1"/>
  <c r="H23" i="1"/>
  <c r="H32" i="1" s="1"/>
  <c r="I23" i="1"/>
  <c r="I32" i="1" s="1"/>
  <c r="J23" i="1"/>
  <c r="J32" i="1" s="1"/>
  <c r="J33" i="1" s="1"/>
  <c r="K3" i="1" s="1"/>
  <c r="K23" i="1"/>
  <c r="K32" i="1" s="1"/>
  <c r="K33" i="1" s="1"/>
  <c r="N23" i="1"/>
  <c r="N32" i="1" s="1"/>
  <c r="G23" i="1"/>
  <c r="F23" i="1"/>
  <c r="F32" i="1" s="1"/>
  <c r="E23" i="1"/>
  <c r="E32" i="1" s="1"/>
  <c r="D23" i="1"/>
  <c r="D32" i="1" s="1"/>
  <c r="E3" i="1" s="1"/>
  <c r="F3" i="1" s="1"/>
  <c r="G3" i="1" s="1"/>
  <c r="H3" i="1" s="1"/>
  <c r="I3" i="1" s="1"/>
  <c r="N20" i="1"/>
  <c r="O20" i="1"/>
  <c r="O23" i="1" s="1"/>
  <c r="O32" i="1" s="1"/>
  <c r="O33" i="1" s="1"/>
  <c r="M20" i="1"/>
  <c r="M23" i="1" s="1"/>
  <c r="M32" i="1" s="1"/>
  <c r="M33" i="1" s="1"/>
  <c r="L20" i="1"/>
  <c r="L23" i="1" s="1"/>
  <c r="L32" i="1" s="1"/>
  <c r="L33" i="1" s="1"/>
  <c r="K45" i="1" l="1"/>
  <c r="L3" i="1"/>
  <c r="M3" i="1" s="1"/>
  <c r="N3" i="1" s="1"/>
  <c r="O3" i="1" s="1"/>
  <c r="D38" i="1" s="1"/>
</calcChain>
</file>

<file path=xl/sharedStrings.xml><?xml version="1.0" encoding="utf-8"?>
<sst xmlns="http://schemas.openxmlformats.org/spreadsheetml/2006/main" count="130" uniqueCount="72">
  <si>
    <t>Date</t>
  </si>
  <si>
    <t>JAN</t>
  </si>
  <si>
    <t>FEB</t>
  </si>
  <si>
    <t>MAR</t>
  </si>
  <si>
    <t>APRIL</t>
  </si>
  <si>
    <t>MAY</t>
  </si>
  <si>
    <t>JUN</t>
  </si>
  <si>
    <t>JULY</t>
  </si>
  <si>
    <t>AUG</t>
  </si>
  <si>
    <t>SEP</t>
  </si>
  <si>
    <t>OCT</t>
  </si>
  <si>
    <t>NOV</t>
  </si>
  <si>
    <t>DEC</t>
  </si>
  <si>
    <t>INITIAL CASHFLOW</t>
  </si>
  <si>
    <t>CASH RECEIVED</t>
  </si>
  <si>
    <t>SALES</t>
  </si>
  <si>
    <t xml:space="preserve"> 5% from the total ammount</t>
  </si>
  <si>
    <t xml:space="preserve">the platform can earn </t>
  </si>
  <si>
    <t>Every  Sale Transaction,</t>
  </si>
  <si>
    <t>Initial Cash Flow (First month) = Equity from investor</t>
  </si>
  <si>
    <t xml:space="preserve">Frontend Developer Salary </t>
  </si>
  <si>
    <t>Tech Lead Salary</t>
  </si>
  <si>
    <t>Backend Developer Salary</t>
  </si>
  <si>
    <t>Vice President Salary</t>
  </si>
  <si>
    <t>Fixed Expenditures</t>
  </si>
  <si>
    <t>Variable  Cost</t>
  </si>
  <si>
    <t>Purchase of Laptop (RM3000 x 4px)</t>
  </si>
  <si>
    <t>SSL Certificate (RM229.99/yr) Source: https://www.godaddy.com/en-ph/web-security/ssl-certificate</t>
  </si>
  <si>
    <t>Estimated First Year Cashflow Statement (RINGGIT)</t>
  </si>
  <si>
    <t>AWS LightSail (three months free trials and after than $10 per month)</t>
  </si>
  <si>
    <t>Assume 1 USD = RM4</t>
  </si>
  <si>
    <t>First Year July will be the first soft launch</t>
  </si>
  <si>
    <t>SEO Keyword Price</t>
  </si>
  <si>
    <t>Markting executive Salary</t>
  </si>
  <si>
    <t>AWS EC2 (will be used after July deploy) https://aws.amazon.com/ec2/pricing/on-demand/</t>
  </si>
  <si>
    <t xml:space="preserve">Assume July Transaction only have 100 </t>
  </si>
  <si>
    <t>Assume one transaction only RM300</t>
  </si>
  <si>
    <t>Influencer Marketing Budget Allocation</t>
  </si>
  <si>
    <t>Third Party  API subscription (Maps, Payment, Login API)</t>
  </si>
  <si>
    <t>DevOps Team Salary</t>
  </si>
  <si>
    <t>August Sale will be 500</t>
  </si>
  <si>
    <t>Sep Sale will be 1000</t>
  </si>
  <si>
    <t>Oct- Dec Sale will reach the peak due to holiday</t>
  </si>
  <si>
    <t>Assume holiday sale will be 3000 transactions</t>
  </si>
  <si>
    <t xml:space="preserve">Assume Third Party API cost will 1.5% of the sale </t>
  </si>
  <si>
    <t>Total Fixed Cost</t>
  </si>
  <si>
    <t>Total Variable Cost</t>
  </si>
  <si>
    <t>Total Cost</t>
  </si>
  <si>
    <t>Revenue - Cost</t>
  </si>
  <si>
    <t>Seller commission (2% from the transaction)</t>
  </si>
  <si>
    <t>Total Revenue</t>
  </si>
  <si>
    <t>Estimated Second Year Cashflow Statement (RINGGIT)</t>
  </si>
  <si>
    <t>Transaction</t>
  </si>
  <si>
    <t>Cash Flow Status</t>
  </si>
  <si>
    <t>SALES  (estimated sale will increase due to marketing)</t>
  </si>
  <si>
    <t>Profit/Loss</t>
  </si>
  <si>
    <t>Profit margin</t>
  </si>
  <si>
    <t>Frontend Developer Salary (increment RM1000)</t>
  </si>
  <si>
    <t>Backend Developer Salary (Increment RM1000)</t>
  </si>
  <si>
    <t>Tech Lead Salary (Increment RM1500)</t>
  </si>
  <si>
    <t>Vice President Salary (Increment RM2000)</t>
  </si>
  <si>
    <t>Net</t>
  </si>
  <si>
    <t>Loss</t>
  </si>
  <si>
    <t>Profit</t>
  </si>
  <si>
    <t>Third Party  API subscription (Maps, Payment, Login API) Minimum will be 1000 after 1 years</t>
  </si>
  <si>
    <t xml:space="preserve">Third Party API rate </t>
  </si>
  <si>
    <t>Minimum RM1000</t>
  </si>
  <si>
    <t>for 1000 transaction it will cost</t>
  </si>
  <si>
    <t>additional RM500</t>
  </si>
  <si>
    <t>Markting executive Salary (Increment RM2000)</t>
  </si>
  <si>
    <t>DevOps Team Salary (Increment RM1000)</t>
  </si>
  <si>
    <t>Cost of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</si>
</sst>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3" fontId="0" fillId="0" borderId="0" xfId="0" applyNumberFormat="1"/>
    <xf numFmtId="0" fontId="0" fillId="2" borderId="1" xfId="0" applyFill="1" applyBorder="1"/>
    <xf numFmtId="0" fontId="0" fillId="2" borderId="0" xfId="0" applyFill="1"/>
    <xf numFmtId="17" fontId="0" fillId="0" borderId="0" xfId="0" applyNumberFormat="1"/>
    <xf numFmtId="0" fontId="0" fillId="2" borderId="0" xfId="0" applyFont="1" applyFill="1"/>
    <xf numFmtId="0" fontId="0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BED39-06E1-47E0-A189-E9144A7FDB81}">
  <dimension ref="A1:S68"/>
  <sheetViews>
    <sheetView tabSelected="1" topLeftCell="A18" zoomScale="70" zoomScaleNormal="70" workbookViewId="0">
      <selection activeCell="A72" sqref="A72"/>
    </sheetView>
  </sheetViews>
  <sheetFormatPr defaultRowHeight="14.4" x14ac:dyDescent="0.3"/>
  <cols>
    <col min="1" max="1" width="51" customWidth="1"/>
    <col min="3" max="3" width="13.44140625" customWidth="1"/>
    <col min="4" max="4" width="15.77734375" customWidth="1"/>
    <col min="12" max="12" width="16.5546875" customWidth="1"/>
    <col min="13" max="13" width="15.109375" customWidth="1"/>
    <col min="14" max="14" width="17" customWidth="1"/>
    <col min="15" max="15" width="11.21875" customWidth="1"/>
    <col min="17" max="17" width="18.33203125" customWidth="1"/>
  </cols>
  <sheetData>
    <row r="1" spans="1:17" x14ac:dyDescent="0.3">
      <c r="A1" s="8" t="s">
        <v>28</v>
      </c>
      <c r="B1" s="8"/>
      <c r="C1" s="8"/>
      <c r="D1" s="8"/>
      <c r="E1" s="8"/>
      <c r="F1" s="8"/>
      <c r="G1" s="8"/>
      <c r="H1" s="8"/>
      <c r="I1" s="8"/>
      <c r="J1" s="8"/>
    </row>
    <row r="2" spans="1:17" ht="15" thickBot="1" x14ac:dyDescent="0.35">
      <c r="A2" s="1" t="s">
        <v>0</v>
      </c>
      <c r="B2" s="1"/>
      <c r="C2" s="1"/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3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</row>
    <row r="3" spans="1:17" ht="15" thickTop="1" x14ac:dyDescent="0.3">
      <c r="A3" t="s">
        <v>13</v>
      </c>
      <c r="D3" s="2">
        <v>1000000</v>
      </c>
      <c r="E3" s="2">
        <f>D3-D32</f>
        <v>959770</v>
      </c>
      <c r="F3" s="2">
        <f>E3-E32</f>
        <v>931770</v>
      </c>
      <c r="G3" s="2">
        <f t="shared" ref="G3:I3" si="0">F3-F32</f>
        <v>903770</v>
      </c>
      <c r="H3" s="2">
        <f t="shared" si="0"/>
        <v>871730</v>
      </c>
      <c r="I3" s="2">
        <f t="shared" si="0"/>
        <v>839690</v>
      </c>
      <c r="J3" s="2">
        <f>I3-I33</f>
        <v>807650</v>
      </c>
      <c r="K3" s="2">
        <f>J3+J33</f>
        <v>776687.5</v>
      </c>
      <c r="L3" s="2">
        <f>K3+K33</f>
        <v>740048</v>
      </c>
      <c r="M3" s="2">
        <f>L3+L33</f>
        <v>716871</v>
      </c>
      <c r="N3" s="2">
        <f>M3+M33</f>
        <v>735244</v>
      </c>
      <c r="O3" s="2">
        <f>N3+N33</f>
        <v>753617</v>
      </c>
      <c r="Q3" t="s">
        <v>19</v>
      </c>
    </row>
    <row r="4" spans="1:17" x14ac:dyDescent="0.3">
      <c r="J4" s="4"/>
    </row>
    <row r="5" spans="1:17" x14ac:dyDescent="0.3">
      <c r="A5" t="s">
        <v>14</v>
      </c>
      <c r="J5" s="4"/>
      <c r="Q5" t="s">
        <v>18</v>
      </c>
    </row>
    <row r="6" spans="1:17" x14ac:dyDescent="0.3">
      <c r="A6" t="s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s="4">
        <v>1500</v>
      </c>
      <c r="K6">
        <v>7500</v>
      </c>
      <c r="L6">
        <v>15000</v>
      </c>
      <c r="M6">
        <v>45000</v>
      </c>
      <c r="N6">
        <v>45000</v>
      </c>
      <c r="O6">
        <v>45000</v>
      </c>
      <c r="Q6" t="s">
        <v>17</v>
      </c>
    </row>
    <row r="7" spans="1:17" x14ac:dyDescent="0.3">
      <c r="A7" t="s">
        <v>49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4">
        <f xml:space="preserve"> 300 *100 * 2 /100</f>
        <v>600</v>
      </c>
      <c r="K7">
        <f>500 * 300 *2/100</f>
        <v>3000</v>
      </c>
      <c r="L7">
        <f>1000*300*2/100</f>
        <v>6000</v>
      </c>
      <c r="M7">
        <f>3000*300*2/100</f>
        <v>18000</v>
      </c>
      <c r="N7">
        <f t="shared" ref="N7:O7" si="1">3000*300*2/100</f>
        <v>18000</v>
      </c>
      <c r="O7">
        <f t="shared" si="1"/>
        <v>18000</v>
      </c>
      <c r="Q7" t="s">
        <v>16</v>
      </c>
    </row>
    <row r="8" spans="1:17" x14ac:dyDescent="0.3">
      <c r="J8" s="4"/>
    </row>
    <row r="9" spans="1:17" x14ac:dyDescent="0.3">
      <c r="J9" s="4"/>
      <c r="Q9" t="s">
        <v>30</v>
      </c>
    </row>
    <row r="10" spans="1:17" ht="15" thickBot="1" x14ac:dyDescent="0.35">
      <c r="A10" t="s">
        <v>50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3">
        <f>J6+J7</f>
        <v>2100</v>
      </c>
      <c r="K10" s="3">
        <f t="shared" ref="K10:O10" si="2">K6+K7</f>
        <v>10500</v>
      </c>
      <c r="L10" s="3">
        <f t="shared" si="2"/>
        <v>21000</v>
      </c>
      <c r="M10" s="3">
        <f t="shared" si="2"/>
        <v>63000</v>
      </c>
      <c r="N10" s="3">
        <f t="shared" si="2"/>
        <v>63000</v>
      </c>
      <c r="O10" s="3">
        <f t="shared" si="2"/>
        <v>63000</v>
      </c>
    </row>
    <row r="11" spans="1:17" ht="15" thickTop="1" x14ac:dyDescent="0.3">
      <c r="J11" s="4"/>
      <c r="Q11" t="s">
        <v>31</v>
      </c>
    </row>
    <row r="12" spans="1:17" x14ac:dyDescent="0.3">
      <c r="A12" t="s">
        <v>24</v>
      </c>
      <c r="J12" s="4"/>
    </row>
    <row r="13" spans="1:17" x14ac:dyDescent="0.3">
      <c r="A13" t="s">
        <v>20</v>
      </c>
      <c r="D13">
        <v>4000</v>
      </c>
      <c r="E13">
        <v>4000</v>
      </c>
      <c r="F13">
        <v>4000</v>
      </c>
      <c r="G13">
        <v>4000</v>
      </c>
      <c r="H13">
        <v>4000</v>
      </c>
      <c r="I13">
        <v>4000</v>
      </c>
      <c r="J13" s="4">
        <v>4000</v>
      </c>
      <c r="K13">
        <v>4000</v>
      </c>
      <c r="L13">
        <v>4000</v>
      </c>
      <c r="M13">
        <v>4000</v>
      </c>
      <c r="N13">
        <v>4000</v>
      </c>
      <c r="O13">
        <v>4000</v>
      </c>
      <c r="Q13" t="s">
        <v>35</v>
      </c>
    </row>
    <row r="14" spans="1:17" x14ac:dyDescent="0.3">
      <c r="A14" t="s">
        <v>22</v>
      </c>
      <c r="D14">
        <v>4000</v>
      </c>
      <c r="E14">
        <v>4000</v>
      </c>
      <c r="F14">
        <v>4000</v>
      </c>
      <c r="G14">
        <v>4000</v>
      </c>
      <c r="H14">
        <v>4000</v>
      </c>
      <c r="I14">
        <v>4000</v>
      </c>
      <c r="J14" s="4">
        <v>4000</v>
      </c>
      <c r="K14">
        <v>4000</v>
      </c>
      <c r="L14">
        <v>4000</v>
      </c>
      <c r="M14">
        <v>4000</v>
      </c>
      <c r="N14">
        <v>4000</v>
      </c>
      <c r="O14">
        <v>4000</v>
      </c>
      <c r="Q14" t="s">
        <v>36</v>
      </c>
    </row>
    <row r="15" spans="1:17" x14ac:dyDescent="0.3">
      <c r="A15" t="s">
        <v>21</v>
      </c>
      <c r="D15">
        <v>8000</v>
      </c>
      <c r="E15">
        <v>8000</v>
      </c>
      <c r="F15">
        <v>8000</v>
      </c>
      <c r="G15">
        <v>8000</v>
      </c>
      <c r="H15">
        <v>8000</v>
      </c>
      <c r="I15">
        <v>8000</v>
      </c>
      <c r="J15" s="4">
        <v>8000</v>
      </c>
      <c r="K15">
        <v>8000</v>
      </c>
      <c r="L15">
        <v>8000</v>
      </c>
      <c r="M15">
        <v>8000</v>
      </c>
      <c r="N15">
        <v>8000</v>
      </c>
      <c r="O15">
        <v>8000</v>
      </c>
    </row>
    <row r="16" spans="1:17" x14ac:dyDescent="0.3">
      <c r="A16" t="s">
        <v>23</v>
      </c>
      <c r="D16">
        <v>12000</v>
      </c>
      <c r="E16">
        <v>12000</v>
      </c>
      <c r="F16">
        <v>12000</v>
      </c>
      <c r="G16">
        <v>12000</v>
      </c>
      <c r="H16">
        <v>12000</v>
      </c>
      <c r="I16">
        <v>12000</v>
      </c>
      <c r="J16" s="4">
        <v>12000</v>
      </c>
      <c r="K16">
        <v>12000</v>
      </c>
      <c r="L16">
        <v>12000</v>
      </c>
      <c r="M16">
        <v>12000</v>
      </c>
      <c r="N16">
        <v>12000</v>
      </c>
      <c r="O16">
        <v>12000</v>
      </c>
      <c r="Q16" t="s">
        <v>40</v>
      </c>
    </row>
    <row r="17" spans="1:17" x14ac:dyDescent="0.3">
      <c r="A17" t="s">
        <v>32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6">
        <v>1000</v>
      </c>
      <c r="K17" s="7">
        <v>1000</v>
      </c>
      <c r="L17" s="7">
        <v>1000</v>
      </c>
      <c r="M17" s="7">
        <v>1000</v>
      </c>
      <c r="N17" s="7">
        <v>1000</v>
      </c>
      <c r="O17" s="7">
        <v>1000</v>
      </c>
      <c r="Q17" t="s">
        <v>41</v>
      </c>
    </row>
    <row r="18" spans="1:17" x14ac:dyDescent="0.3">
      <c r="A18" t="s">
        <v>33</v>
      </c>
      <c r="D18">
        <v>0</v>
      </c>
      <c r="E18">
        <v>0</v>
      </c>
      <c r="F18">
        <v>0</v>
      </c>
      <c r="G18">
        <v>3000</v>
      </c>
      <c r="H18">
        <v>3000</v>
      </c>
      <c r="I18">
        <v>3000</v>
      </c>
      <c r="J18" s="4">
        <v>3000</v>
      </c>
      <c r="K18">
        <v>3000</v>
      </c>
      <c r="L18">
        <v>3000</v>
      </c>
      <c r="M18">
        <v>3000</v>
      </c>
      <c r="N18">
        <v>3000</v>
      </c>
      <c r="O18">
        <v>3000</v>
      </c>
    </row>
    <row r="19" spans="1:17" x14ac:dyDescent="0.3">
      <c r="A19" t="s">
        <v>37</v>
      </c>
      <c r="D19">
        <v>0</v>
      </c>
      <c r="E19">
        <v>0</v>
      </c>
      <c r="G19">
        <v>1000</v>
      </c>
      <c r="H19">
        <v>1000</v>
      </c>
      <c r="I19">
        <v>1000</v>
      </c>
      <c r="J19" s="4">
        <v>1000</v>
      </c>
      <c r="K19">
        <v>1000</v>
      </c>
      <c r="L19">
        <v>1000</v>
      </c>
      <c r="M19">
        <v>1000</v>
      </c>
      <c r="N19">
        <v>1000</v>
      </c>
      <c r="O19">
        <v>1000</v>
      </c>
      <c r="Q19" t="s">
        <v>42</v>
      </c>
    </row>
    <row r="20" spans="1:17" x14ac:dyDescent="0.3">
      <c r="A20" t="s">
        <v>64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4">
        <v>22.5</v>
      </c>
      <c r="K20">
        <v>187.5</v>
      </c>
      <c r="L20">
        <f>L6 * 1.5 /100</f>
        <v>225</v>
      </c>
      <c r="M20">
        <f>M6* 1.5/100</f>
        <v>675</v>
      </c>
      <c r="N20">
        <f>N6 * 1.5 /100</f>
        <v>675</v>
      </c>
      <c r="O20">
        <f>O6* 1.5/100</f>
        <v>675</v>
      </c>
      <c r="Q20" t="s">
        <v>43</v>
      </c>
    </row>
    <row r="21" spans="1:17" x14ac:dyDescent="0.3">
      <c r="A21" t="s">
        <v>39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4">
        <v>0</v>
      </c>
      <c r="K21">
        <v>5000</v>
      </c>
      <c r="L21">
        <v>5000</v>
      </c>
      <c r="M21">
        <v>5000</v>
      </c>
      <c r="N21">
        <v>5000</v>
      </c>
      <c r="O21">
        <v>5000</v>
      </c>
    </row>
    <row r="22" spans="1:17" x14ac:dyDescent="0.3">
      <c r="J22" s="4"/>
      <c r="Q22" t="s">
        <v>44</v>
      </c>
    </row>
    <row r="23" spans="1:17" ht="15" thickBot="1" x14ac:dyDescent="0.35">
      <c r="A23" t="s">
        <v>45</v>
      </c>
      <c r="D23" s="1">
        <f>D13 + D14+D15+D16+D17+D18+D20+D19+D21</f>
        <v>28000</v>
      </c>
      <c r="E23" s="1">
        <f>E13 + E14+E15+E16+E17+E18+E20+E19+E21</f>
        <v>28000</v>
      </c>
      <c r="F23" s="1">
        <f>F13 + F14+F15+F16+F17+F18+F20+F19+F21</f>
        <v>28000</v>
      </c>
      <c r="G23" s="1">
        <f>G13 + G14+G15+G16+G17+G18+G20+G19+G21</f>
        <v>32000</v>
      </c>
      <c r="H23" s="1">
        <f t="shared" ref="H23:O23" si="3">H13 + H14+H15+H16+H17+H18+H20+H19+H21</f>
        <v>32000</v>
      </c>
      <c r="I23" s="1">
        <f t="shared" si="3"/>
        <v>32000</v>
      </c>
      <c r="J23" s="1">
        <f t="shared" si="3"/>
        <v>33022.5</v>
      </c>
      <c r="K23" s="1">
        <f t="shared" si="3"/>
        <v>38187.5</v>
      </c>
      <c r="L23" s="1">
        <f t="shared" si="3"/>
        <v>38225</v>
      </c>
      <c r="M23" s="1">
        <f t="shared" si="3"/>
        <v>38675</v>
      </c>
      <c r="N23" s="1">
        <f t="shared" si="3"/>
        <v>38675</v>
      </c>
      <c r="O23" s="1">
        <f t="shared" si="3"/>
        <v>38675</v>
      </c>
    </row>
    <row r="24" spans="1:17" ht="15" thickTop="1" x14ac:dyDescent="0.3">
      <c r="A24" t="s">
        <v>25</v>
      </c>
      <c r="J24" s="4"/>
    </row>
    <row r="25" spans="1:17" x14ac:dyDescent="0.3">
      <c r="A25" t="s">
        <v>26</v>
      </c>
      <c r="D25">
        <v>12000</v>
      </c>
      <c r="E25">
        <v>0</v>
      </c>
      <c r="F25">
        <v>0</v>
      </c>
      <c r="G25">
        <v>0</v>
      </c>
      <c r="H25">
        <v>0</v>
      </c>
      <c r="I25">
        <v>0</v>
      </c>
      <c r="J25" s="4">
        <v>0</v>
      </c>
      <c r="K25">
        <v>3000</v>
      </c>
      <c r="L25">
        <v>0</v>
      </c>
      <c r="M25">
        <v>0</v>
      </c>
      <c r="N25">
        <v>0</v>
      </c>
      <c r="O25">
        <v>0</v>
      </c>
    </row>
    <row r="26" spans="1:17" x14ac:dyDescent="0.3">
      <c r="A26" t="s">
        <v>27</v>
      </c>
      <c r="D26">
        <v>230</v>
      </c>
      <c r="E26">
        <v>0</v>
      </c>
      <c r="F26">
        <v>0</v>
      </c>
      <c r="G26">
        <v>0</v>
      </c>
      <c r="H26">
        <v>0</v>
      </c>
      <c r="I26">
        <v>0</v>
      </c>
      <c r="J26" s="4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7" x14ac:dyDescent="0.3">
      <c r="A27" t="s">
        <v>29</v>
      </c>
      <c r="D27">
        <v>0</v>
      </c>
      <c r="E27">
        <v>0</v>
      </c>
      <c r="F27">
        <v>0</v>
      </c>
      <c r="G27">
        <v>40</v>
      </c>
      <c r="H27">
        <v>40</v>
      </c>
      <c r="I27">
        <v>40</v>
      </c>
      <c r="J27" s="4">
        <v>40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7" x14ac:dyDescent="0.3">
      <c r="A28" t="s">
        <v>34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4">
        <v>0</v>
      </c>
      <c r="K28">
        <v>5952</v>
      </c>
      <c r="L28">
        <v>5952</v>
      </c>
      <c r="M28">
        <v>5952</v>
      </c>
      <c r="N28">
        <v>5952</v>
      </c>
      <c r="O28">
        <v>5952</v>
      </c>
    </row>
    <row r="29" spans="1:17" x14ac:dyDescent="0.3">
      <c r="J29" s="4"/>
    </row>
    <row r="30" spans="1:17" x14ac:dyDescent="0.3">
      <c r="J30" s="4"/>
    </row>
    <row r="31" spans="1:17" ht="15" thickBot="1" x14ac:dyDescent="0.35">
      <c r="A31" t="s">
        <v>46</v>
      </c>
      <c r="D31" s="1">
        <f>D25+D26+D27+D28</f>
        <v>12230</v>
      </c>
      <c r="E31" s="1">
        <f t="shared" ref="E31:O31" si="4">E25+E26+E27+E28</f>
        <v>0</v>
      </c>
      <c r="F31" s="1">
        <f t="shared" si="4"/>
        <v>0</v>
      </c>
      <c r="G31" s="1">
        <f t="shared" si="4"/>
        <v>40</v>
      </c>
      <c r="H31" s="1">
        <f t="shared" si="4"/>
        <v>40</v>
      </c>
      <c r="I31" s="1">
        <f t="shared" si="4"/>
        <v>40</v>
      </c>
      <c r="J31" s="1">
        <f t="shared" si="4"/>
        <v>40</v>
      </c>
      <c r="K31" s="1">
        <f t="shared" si="4"/>
        <v>8952</v>
      </c>
      <c r="L31" s="1">
        <f t="shared" si="4"/>
        <v>5952</v>
      </c>
      <c r="M31" s="1">
        <f t="shared" si="4"/>
        <v>5952</v>
      </c>
      <c r="N31" s="1">
        <f t="shared" si="4"/>
        <v>5952</v>
      </c>
      <c r="O31" s="1">
        <f t="shared" si="4"/>
        <v>5952</v>
      </c>
    </row>
    <row r="32" spans="1:17" ht="15" thickTop="1" x14ac:dyDescent="0.3">
      <c r="A32" t="s">
        <v>47</v>
      </c>
      <c r="D32">
        <f>D23+D31</f>
        <v>40230</v>
      </c>
      <c r="E32">
        <f t="shared" ref="E32:O33" si="5">E23+E31</f>
        <v>28000</v>
      </c>
      <c r="F32">
        <f t="shared" si="5"/>
        <v>28000</v>
      </c>
      <c r="G32">
        <f t="shared" si="5"/>
        <v>32040</v>
      </c>
      <c r="H32">
        <f t="shared" si="5"/>
        <v>32040</v>
      </c>
      <c r="I32">
        <f t="shared" si="5"/>
        <v>32040</v>
      </c>
      <c r="J32">
        <f t="shared" si="5"/>
        <v>33062.5</v>
      </c>
      <c r="K32">
        <f t="shared" si="5"/>
        <v>47139.5</v>
      </c>
      <c r="L32">
        <f t="shared" si="5"/>
        <v>44177</v>
      </c>
      <c r="M32">
        <f t="shared" si="5"/>
        <v>44627</v>
      </c>
      <c r="N32">
        <f t="shared" si="5"/>
        <v>44627</v>
      </c>
      <c r="O32">
        <f t="shared" si="5"/>
        <v>44627</v>
      </c>
    </row>
    <row r="33" spans="1:19" x14ac:dyDescent="0.3">
      <c r="A33" t="s">
        <v>48</v>
      </c>
      <c r="D33">
        <f>D24+D32</f>
        <v>40230</v>
      </c>
      <c r="E33">
        <f t="shared" si="5"/>
        <v>28000</v>
      </c>
      <c r="F33">
        <f t="shared" si="5"/>
        <v>28000</v>
      </c>
      <c r="G33">
        <f t="shared" si="5"/>
        <v>32040</v>
      </c>
      <c r="H33">
        <f t="shared" ref="H33" si="6">H24+H32</f>
        <v>32040</v>
      </c>
      <c r="I33">
        <f t="shared" ref="I33" si="7">I24+I32</f>
        <v>32040</v>
      </c>
      <c r="J33">
        <f t="shared" ref="J33:O33" si="8">J10-J32</f>
        <v>-30962.5</v>
      </c>
      <c r="K33">
        <f t="shared" si="8"/>
        <v>-36639.5</v>
      </c>
      <c r="L33">
        <f t="shared" si="8"/>
        <v>-23177</v>
      </c>
      <c r="M33">
        <f t="shared" si="8"/>
        <v>18373</v>
      </c>
      <c r="N33">
        <f t="shared" si="8"/>
        <v>18373</v>
      </c>
      <c r="O33">
        <f t="shared" si="8"/>
        <v>18373</v>
      </c>
    </row>
    <row r="36" spans="1:19" x14ac:dyDescent="0.3">
      <c r="A36" s="8" t="s">
        <v>51</v>
      </c>
      <c r="B36" s="8"/>
      <c r="C36" s="8"/>
      <c r="D36" s="8"/>
      <c r="E36" s="8"/>
      <c r="F36" s="8"/>
      <c r="G36" s="8"/>
      <c r="H36" s="8"/>
      <c r="I36" s="8"/>
      <c r="J36" s="8"/>
    </row>
    <row r="37" spans="1:19" ht="15" thickBot="1" x14ac:dyDescent="0.35">
      <c r="A37" s="1" t="s">
        <v>0</v>
      </c>
      <c r="B37" s="1"/>
      <c r="C37" s="1"/>
      <c r="D37" s="1" t="s">
        <v>1</v>
      </c>
      <c r="E37" s="1" t="s">
        <v>2</v>
      </c>
      <c r="F37" s="1" t="s">
        <v>3</v>
      </c>
      <c r="G37" s="1" t="s">
        <v>4</v>
      </c>
      <c r="H37" s="1" t="s">
        <v>5</v>
      </c>
      <c r="I37" s="1" t="s">
        <v>6</v>
      </c>
      <c r="J37" s="3" t="s">
        <v>7</v>
      </c>
      <c r="K37" s="1" t="s">
        <v>8</v>
      </c>
      <c r="L37" s="1" t="s">
        <v>9</v>
      </c>
      <c r="M37" s="1" t="s">
        <v>10</v>
      </c>
      <c r="N37" s="1" t="s">
        <v>11</v>
      </c>
      <c r="O37" s="1" t="s">
        <v>12</v>
      </c>
    </row>
    <row r="38" spans="1:19" ht="15" thickTop="1" x14ac:dyDescent="0.3">
      <c r="A38" t="s">
        <v>13</v>
      </c>
      <c r="D38" s="2">
        <f>O3+O33</f>
        <v>771990</v>
      </c>
      <c r="E38" s="2">
        <f>D38+D68</f>
        <v>759308</v>
      </c>
      <c r="F38" s="2">
        <f>E38+E68</f>
        <v>808356</v>
      </c>
      <c r="G38" s="2">
        <f>F38+F68</f>
        <v>836904</v>
      </c>
      <c r="H38" s="2">
        <f>G38+G68</f>
        <v>865452</v>
      </c>
      <c r="I38" s="2">
        <f t="shared" ref="I38:O38" si="9">H38+H68</f>
        <v>879500</v>
      </c>
      <c r="J38" s="2">
        <f t="shared" si="9"/>
        <v>928548</v>
      </c>
      <c r="K38" s="2">
        <f t="shared" si="9"/>
        <v>977596</v>
      </c>
      <c r="L38" s="2">
        <f t="shared" si="9"/>
        <v>1129144</v>
      </c>
      <c r="M38" s="2">
        <f t="shared" si="9"/>
        <v>1280692</v>
      </c>
      <c r="N38" s="2">
        <f t="shared" si="9"/>
        <v>1432240</v>
      </c>
      <c r="O38" s="2">
        <f t="shared" si="9"/>
        <v>1787788</v>
      </c>
    </row>
    <row r="39" spans="1:19" x14ac:dyDescent="0.3">
      <c r="J39" s="4"/>
    </row>
    <row r="40" spans="1:19" x14ac:dyDescent="0.3">
      <c r="A40" t="s">
        <v>14</v>
      </c>
      <c r="J40" s="4"/>
      <c r="Q40" t="s">
        <v>65</v>
      </c>
    </row>
    <row r="41" spans="1:19" x14ac:dyDescent="0.3">
      <c r="A41" t="s">
        <v>54</v>
      </c>
      <c r="D41">
        <f>2000*300*5/100</f>
        <v>30000</v>
      </c>
      <c r="E41">
        <f>R58*300*5/100</f>
        <v>75000</v>
      </c>
      <c r="F41">
        <f>R59*300*5/100</f>
        <v>60000</v>
      </c>
      <c r="G41">
        <f>R60*300*5/100</f>
        <v>60000</v>
      </c>
      <c r="H41">
        <f>R61*300*5/100</f>
        <v>45000</v>
      </c>
      <c r="I41">
        <f>R62*300*5/100</f>
        <v>75000</v>
      </c>
      <c r="J41" s="4">
        <f>R63*300*5/100</f>
        <v>75000</v>
      </c>
      <c r="K41">
        <f>R64*5*300/100</f>
        <v>150000</v>
      </c>
      <c r="L41">
        <f>R66*300*5/100</f>
        <v>150000</v>
      </c>
      <c r="M41">
        <f>R66*300*5/100</f>
        <v>150000</v>
      </c>
      <c r="N41">
        <f>R67*300*5/100</f>
        <v>300000</v>
      </c>
      <c r="O41">
        <f>R68*300*5/100</f>
        <v>300000</v>
      </c>
      <c r="Q41" t="s">
        <v>66</v>
      </c>
    </row>
    <row r="42" spans="1:19" x14ac:dyDescent="0.3">
      <c r="A42" t="s">
        <v>49</v>
      </c>
      <c r="D42">
        <f>R57*2*300/100</f>
        <v>12000</v>
      </c>
      <c r="E42">
        <f>R58*300*2/100</f>
        <v>30000</v>
      </c>
      <c r="F42">
        <f>R59*2*300/100</f>
        <v>24000</v>
      </c>
      <c r="G42">
        <f>R60*2*300/100</f>
        <v>24000</v>
      </c>
      <c r="H42">
        <f>R59*2*300/100</f>
        <v>24000</v>
      </c>
      <c r="I42">
        <f>R62*300*2/100</f>
        <v>30000</v>
      </c>
      <c r="J42" s="4">
        <f>R63*2*300/100</f>
        <v>30000</v>
      </c>
      <c r="K42">
        <f>R64*2/100*300</f>
        <v>60000</v>
      </c>
      <c r="L42">
        <f>R65*2*300/100</f>
        <v>60000</v>
      </c>
      <c r="M42">
        <f>R66*300*2/100</f>
        <v>60000</v>
      </c>
      <c r="N42">
        <f>R67*2*300/100</f>
        <v>120000</v>
      </c>
      <c r="O42">
        <f>R68*2*300/100</f>
        <v>120000</v>
      </c>
      <c r="Q42" t="s">
        <v>67</v>
      </c>
    </row>
    <row r="43" spans="1:19" x14ac:dyDescent="0.3">
      <c r="J43" s="4"/>
      <c r="Q43" t="s">
        <v>68</v>
      </c>
    </row>
    <row r="44" spans="1:19" x14ac:dyDescent="0.3">
      <c r="J44" s="4"/>
      <c r="Q44" t="s">
        <v>0</v>
      </c>
      <c r="R44" t="s">
        <v>52</v>
      </c>
      <c r="S44" t="s">
        <v>71</v>
      </c>
    </row>
    <row r="45" spans="1:19" ht="15" thickBot="1" x14ac:dyDescent="0.35">
      <c r="A45" t="s">
        <v>50</v>
      </c>
      <c r="D45" s="1">
        <f t="shared" ref="D45:J45" si="10">D41+D42</f>
        <v>42000</v>
      </c>
      <c r="E45" s="1">
        <f t="shared" si="10"/>
        <v>105000</v>
      </c>
      <c r="F45" s="1">
        <f t="shared" si="10"/>
        <v>84000</v>
      </c>
      <c r="G45" s="1">
        <f t="shared" si="10"/>
        <v>84000</v>
      </c>
      <c r="H45" s="1">
        <f t="shared" si="10"/>
        <v>69000</v>
      </c>
      <c r="I45" s="1">
        <f t="shared" si="10"/>
        <v>105000</v>
      </c>
      <c r="J45" s="3">
        <f t="shared" si="10"/>
        <v>105000</v>
      </c>
      <c r="K45" s="3">
        <f t="shared" ref="K45:O45" si="11">K41+K42</f>
        <v>210000</v>
      </c>
      <c r="L45" s="3">
        <f t="shared" si="11"/>
        <v>210000</v>
      </c>
      <c r="M45" s="3">
        <f t="shared" si="11"/>
        <v>210000</v>
      </c>
      <c r="N45" s="3">
        <f t="shared" si="11"/>
        <v>420000</v>
      </c>
      <c r="O45" s="3">
        <f t="shared" si="11"/>
        <v>420000</v>
      </c>
      <c r="Q45" s="5">
        <v>45658</v>
      </c>
      <c r="R45">
        <v>0</v>
      </c>
    </row>
    <row r="46" spans="1:19" ht="15" thickTop="1" x14ac:dyDescent="0.3">
      <c r="J46" s="4"/>
      <c r="Q46" s="5">
        <v>45689</v>
      </c>
      <c r="R46">
        <v>0</v>
      </c>
    </row>
    <row r="47" spans="1:19" x14ac:dyDescent="0.3">
      <c r="A47" t="s">
        <v>24</v>
      </c>
      <c r="J47" s="4"/>
      <c r="Q47" s="5">
        <v>45717</v>
      </c>
      <c r="R47">
        <v>0</v>
      </c>
    </row>
    <row r="48" spans="1:19" x14ac:dyDescent="0.3">
      <c r="A48" t="s">
        <v>57</v>
      </c>
      <c r="D48">
        <v>5000</v>
      </c>
      <c r="E48">
        <v>5000</v>
      </c>
      <c r="F48">
        <v>5000</v>
      </c>
      <c r="G48">
        <v>5000</v>
      </c>
      <c r="H48">
        <v>5000</v>
      </c>
      <c r="I48">
        <v>5000</v>
      </c>
      <c r="J48">
        <v>5000</v>
      </c>
      <c r="K48">
        <v>5000</v>
      </c>
      <c r="L48">
        <v>5000</v>
      </c>
      <c r="M48">
        <v>5000</v>
      </c>
      <c r="N48">
        <v>5000</v>
      </c>
      <c r="O48">
        <v>5000</v>
      </c>
      <c r="Q48" s="5">
        <v>45748</v>
      </c>
      <c r="R48">
        <v>0</v>
      </c>
    </row>
    <row r="49" spans="1:19" x14ac:dyDescent="0.3">
      <c r="A49" t="s">
        <v>58</v>
      </c>
      <c r="D49">
        <v>5000</v>
      </c>
      <c r="E49">
        <v>5000</v>
      </c>
      <c r="F49">
        <v>5000</v>
      </c>
      <c r="G49">
        <v>5000</v>
      </c>
      <c r="H49">
        <v>5000</v>
      </c>
      <c r="I49">
        <v>5000</v>
      </c>
      <c r="J49">
        <v>5000</v>
      </c>
      <c r="K49">
        <v>5000</v>
      </c>
      <c r="L49">
        <v>5000</v>
      </c>
      <c r="M49">
        <v>5000</v>
      </c>
      <c r="N49">
        <v>5000</v>
      </c>
      <c r="O49">
        <v>5000</v>
      </c>
      <c r="Q49" s="5">
        <v>45778</v>
      </c>
      <c r="R49">
        <v>0</v>
      </c>
    </row>
    <row r="50" spans="1:19" x14ac:dyDescent="0.3">
      <c r="A50" t="s">
        <v>59</v>
      </c>
      <c r="D50">
        <v>9500</v>
      </c>
      <c r="E50">
        <v>9500</v>
      </c>
      <c r="F50">
        <v>9500</v>
      </c>
      <c r="G50">
        <v>9500</v>
      </c>
      <c r="H50">
        <v>9500</v>
      </c>
      <c r="I50">
        <v>9500</v>
      </c>
      <c r="J50">
        <v>9500</v>
      </c>
      <c r="K50">
        <v>9500</v>
      </c>
      <c r="L50">
        <v>9500</v>
      </c>
      <c r="M50">
        <v>9500</v>
      </c>
      <c r="N50">
        <v>9500</v>
      </c>
      <c r="O50">
        <v>9500</v>
      </c>
      <c r="Q50" s="5">
        <v>45809</v>
      </c>
      <c r="R50">
        <v>0</v>
      </c>
    </row>
    <row r="51" spans="1:19" x14ac:dyDescent="0.3">
      <c r="A51" t="s">
        <v>60</v>
      </c>
      <c r="D51">
        <v>14000</v>
      </c>
      <c r="E51">
        <v>14000</v>
      </c>
      <c r="F51">
        <v>14000</v>
      </c>
      <c r="G51">
        <v>14000</v>
      </c>
      <c r="H51">
        <v>14000</v>
      </c>
      <c r="I51">
        <v>14000</v>
      </c>
      <c r="J51">
        <v>14000</v>
      </c>
      <c r="K51">
        <v>14000</v>
      </c>
      <c r="L51">
        <v>14000</v>
      </c>
      <c r="M51">
        <v>14000</v>
      </c>
      <c r="N51">
        <v>14000</v>
      </c>
      <c r="O51">
        <v>14000</v>
      </c>
      <c r="Q51" s="5">
        <v>45839</v>
      </c>
      <c r="R51">
        <v>100</v>
      </c>
    </row>
    <row r="52" spans="1:19" x14ac:dyDescent="0.3">
      <c r="A52" t="s">
        <v>32</v>
      </c>
      <c r="D52">
        <v>1000</v>
      </c>
      <c r="E52">
        <v>1000</v>
      </c>
      <c r="F52">
        <v>1000</v>
      </c>
      <c r="G52">
        <v>1000</v>
      </c>
      <c r="H52">
        <v>1000</v>
      </c>
      <c r="I52">
        <v>1000</v>
      </c>
      <c r="J52">
        <v>1000</v>
      </c>
      <c r="K52">
        <v>1000</v>
      </c>
      <c r="L52">
        <v>1000</v>
      </c>
      <c r="M52">
        <v>1000</v>
      </c>
      <c r="N52">
        <v>1000</v>
      </c>
      <c r="O52">
        <v>1000</v>
      </c>
      <c r="Q52" s="5">
        <v>45870</v>
      </c>
      <c r="R52">
        <v>500</v>
      </c>
    </row>
    <row r="53" spans="1:19" x14ac:dyDescent="0.3">
      <c r="A53" t="s">
        <v>69</v>
      </c>
      <c r="D53">
        <v>5000</v>
      </c>
      <c r="E53">
        <v>5000</v>
      </c>
      <c r="F53">
        <v>5000</v>
      </c>
      <c r="G53">
        <v>5000</v>
      </c>
      <c r="H53">
        <v>5000</v>
      </c>
      <c r="I53">
        <v>5000</v>
      </c>
      <c r="J53">
        <v>5000</v>
      </c>
      <c r="K53">
        <v>5000</v>
      </c>
      <c r="L53">
        <v>5000</v>
      </c>
      <c r="M53">
        <v>5000</v>
      </c>
      <c r="N53">
        <v>5000</v>
      </c>
      <c r="O53">
        <v>5000</v>
      </c>
      <c r="Q53" s="5">
        <v>45901</v>
      </c>
      <c r="R53">
        <v>1000</v>
      </c>
    </row>
    <row r="54" spans="1:19" x14ac:dyDescent="0.3">
      <c r="A54" t="s">
        <v>37</v>
      </c>
      <c r="D54">
        <v>1000</v>
      </c>
      <c r="E54">
        <v>1000</v>
      </c>
      <c r="F54">
        <v>1000</v>
      </c>
      <c r="G54">
        <v>1000</v>
      </c>
      <c r="H54">
        <v>1000</v>
      </c>
      <c r="I54">
        <v>1000</v>
      </c>
      <c r="J54" s="4">
        <v>1000</v>
      </c>
      <c r="K54">
        <v>1000</v>
      </c>
      <c r="L54">
        <v>1000</v>
      </c>
      <c r="M54">
        <v>1000</v>
      </c>
      <c r="N54">
        <v>1000</v>
      </c>
      <c r="O54">
        <v>1000</v>
      </c>
      <c r="Q54" s="5">
        <v>45931</v>
      </c>
      <c r="R54">
        <v>3000</v>
      </c>
    </row>
    <row r="55" spans="1:19" x14ac:dyDescent="0.3">
      <c r="A55" t="s">
        <v>38</v>
      </c>
      <c r="D55">
        <v>2000</v>
      </c>
      <c r="E55">
        <v>3500</v>
      </c>
      <c r="F55">
        <v>3000</v>
      </c>
      <c r="G55">
        <v>3000</v>
      </c>
      <c r="H55">
        <v>2500</v>
      </c>
      <c r="I55">
        <v>3500</v>
      </c>
      <c r="J55" s="4">
        <v>3500</v>
      </c>
      <c r="K55">
        <v>6000</v>
      </c>
      <c r="L55">
        <v>6000</v>
      </c>
      <c r="M55">
        <v>6000</v>
      </c>
      <c r="N55">
        <v>12000</v>
      </c>
      <c r="O55">
        <v>12000</v>
      </c>
      <c r="Q55" s="5">
        <v>45962</v>
      </c>
      <c r="R55">
        <v>3000</v>
      </c>
    </row>
    <row r="56" spans="1:19" x14ac:dyDescent="0.3">
      <c r="A56" t="s">
        <v>70</v>
      </c>
      <c r="D56">
        <v>6000</v>
      </c>
      <c r="E56">
        <v>6000</v>
      </c>
      <c r="F56">
        <v>6000</v>
      </c>
      <c r="G56">
        <v>6000</v>
      </c>
      <c r="H56">
        <v>6000</v>
      </c>
      <c r="I56">
        <v>6000</v>
      </c>
      <c r="J56">
        <v>6000</v>
      </c>
      <c r="K56">
        <v>6000</v>
      </c>
      <c r="L56">
        <v>6000</v>
      </c>
      <c r="M56">
        <v>6000</v>
      </c>
      <c r="N56">
        <v>6000</v>
      </c>
      <c r="O56">
        <v>6000</v>
      </c>
      <c r="Q56" s="5">
        <v>45992</v>
      </c>
      <c r="R56">
        <v>3000</v>
      </c>
    </row>
    <row r="57" spans="1:19" x14ac:dyDescent="0.3">
      <c r="J57" s="4"/>
      <c r="Q57" s="5">
        <v>46023</v>
      </c>
      <c r="R57">
        <v>2000</v>
      </c>
      <c r="S57">
        <v>2000</v>
      </c>
    </row>
    <row r="58" spans="1:19" ht="15" thickBot="1" x14ac:dyDescent="0.35">
      <c r="A58" t="s">
        <v>45</v>
      </c>
      <c r="D58" s="1">
        <f>D48 + D49+D50+D51+D52+D53+D55+D54+D56</f>
        <v>48500</v>
      </c>
      <c r="E58" s="1">
        <f>E48 + E49+E50+E51+E52+E53+E55+E54+E56</f>
        <v>50000</v>
      </c>
      <c r="F58" s="1">
        <f>F48 + F49+F50+F51+F52+F53+F55+F54+F56</f>
        <v>49500</v>
      </c>
      <c r="G58" s="1">
        <f>G48 + G49+G50+G51+G52+G53+G55+G54+G56</f>
        <v>49500</v>
      </c>
      <c r="H58" s="1">
        <f t="shared" ref="H58:O58" si="12">H48 + H49+H50+H51+H52+H53+H55+H54+H56</f>
        <v>49000</v>
      </c>
      <c r="I58" s="1">
        <f t="shared" si="12"/>
        <v>50000</v>
      </c>
      <c r="J58" s="1">
        <f t="shared" si="12"/>
        <v>50000</v>
      </c>
      <c r="K58" s="1">
        <f t="shared" si="12"/>
        <v>52500</v>
      </c>
      <c r="L58" s="1">
        <f t="shared" si="12"/>
        <v>52500</v>
      </c>
      <c r="M58" s="1">
        <f t="shared" si="12"/>
        <v>52500</v>
      </c>
      <c r="N58" s="1">
        <f t="shared" si="12"/>
        <v>58500</v>
      </c>
      <c r="O58" s="1">
        <f t="shared" si="12"/>
        <v>58500</v>
      </c>
      <c r="Q58" s="5">
        <v>46054</v>
      </c>
      <c r="R58">
        <v>5000</v>
      </c>
      <c r="S58">
        <v>3500</v>
      </c>
    </row>
    <row r="59" spans="1:19" ht="15" thickTop="1" x14ac:dyDescent="0.3">
      <c r="A59" t="s">
        <v>25</v>
      </c>
      <c r="J59" s="4"/>
      <c r="Q59" s="5">
        <v>46082</v>
      </c>
      <c r="R59">
        <v>4000</v>
      </c>
      <c r="S59">
        <v>3000</v>
      </c>
    </row>
    <row r="60" spans="1:19" x14ac:dyDescent="0.3">
      <c r="A60" t="s">
        <v>26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 s="4">
        <v>0</v>
      </c>
      <c r="K60">
        <v>0</v>
      </c>
      <c r="L60">
        <v>0</v>
      </c>
      <c r="M60">
        <v>0</v>
      </c>
      <c r="N60">
        <v>0</v>
      </c>
      <c r="O60">
        <v>0</v>
      </c>
      <c r="Q60" s="5">
        <v>46113</v>
      </c>
      <c r="R60">
        <v>4000</v>
      </c>
      <c r="S60">
        <v>3000</v>
      </c>
    </row>
    <row r="61" spans="1:19" x14ac:dyDescent="0.3">
      <c r="A61" t="s">
        <v>27</v>
      </c>
      <c r="D61">
        <v>230</v>
      </c>
      <c r="E61">
        <v>0</v>
      </c>
      <c r="F61">
        <v>0</v>
      </c>
      <c r="G61">
        <v>0</v>
      </c>
      <c r="H61">
        <v>0</v>
      </c>
      <c r="I61">
        <v>0</v>
      </c>
      <c r="J61" s="4">
        <v>0</v>
      </c>
      <c r="K61">
        <v>0</v>
      </c>
      <c r="L61">
        <v>0</v>
      </c>
      <c r="M61">
        <v>0</v>
      </c>
      <c r="N61">
        <v>0</v>
      </c>
      <c r="O61">
        <v>0</v>
      </c>
      <c r="Q61" s="5">
        <v>46143</v>
      </c>
      <c r="R61">
        <v>3000</v>
      </c>
      <c r="S61">
        <v>2500</v>
      </c>
    </row>
    <row r="62" spans="1:19" x14ac:dyDescent="0.3">
      <c r="A62" t="s">
        <v>29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 s="4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5">
        <v>46174</v>
      </c>
      <c r="R62">
        <v>5000</v>
      </c>
      <c r="S62">
        <v>3500</v>
      </c>
    </row>
    <row r="63" spans="1:19" x14ac:dyDescent="0.3">
      <c r="A63" t="s">
        <v>34</v>
      </c>
      <c r="D63">
        <v>5952</v>
      </c>
      <c r="E63">
        <v>5952</v>
      </c>
      <c r="F63">
        <v>5952</v>
      </c>
      <c r="G63">
        <v>5952</v>
      </c>
      <c r="H63">
        <v>5952</v>
      </c>
      <c r="I63">
        <v>5952</v>
      </c>
      <c r="J63">
        <v>5952</v>
      </c>
      <c r="K63">
        <v>5952</v>
      </c>
      <c r="L63">
        <v>5952</v>
      </c>
      <c r="M63">
        <v>5952</v>
      </c>
      <c r="N63">
        <v>5952</v>
      </c>
      <c r="O63">
        <v>5952</v>
      </c>
      <c r="Q63" s="5">
        <v>46204</v>
      </c>
      <c r="R63">
        <v>5000</v>
      </c>
      <c r="S63">
        <v>3500</v>
      </c>
    </row>
    <row r="64" spans="1:19" x14ac:dyDescent="0.3">
      <c r="J64" s="4"/>
      <c r="Q64" s="5">
        <v>46235</v>
      </c>
      <c r="R64">
        <v>10000</v>
      </c>
      <c r="S64">
        <v>6000</v>
      </c>
    </row>
    <row r="65" spans="1:19" x14ac:dyDescent="0.3">
      <c r="J65" s="4"/>
      <c r="Q65" s="5">
        <v>46266</v>
      </c>
      <c r="R65">
        <v>10000</v>
      </c>
      <c r="S65">
        <v>6000</v>
      </c>
    </row>
    <row r="66" spans="1:19" ht="15" thickBot="1" x14ac:dyDescent="0.35">
      <c r="A66" t="s">
        <v>46</v>
      </c>
      <c r="D66" s="1">
        <f>D60+D61+D62+D63</f>
        <v>6182</v>
      </c>
      <c r="E66" s="1">
        <f t="shared" ref="E66:O66" si="13">E60+E61+E62+E63</f>
        <v>5952</v>
      </c>
      <c r="F66" s="1">
        <f t="shared" si="13"/>
        <v>5952</v>
      </c>
      <c r="G66" s="1">
        <f t="shared" si="13"/>
        <v>5952</v>
      </c>
      <c r="H66" s="1">
        <f t="shared" si="13"/>
        <v>5952</v>
      </c>
      <c r="I66" s="1">
        <f t="shared" si="13"/>
        <v>5952</v>
      </c>
      <c r="J66" s="1">
        <f t="shared" si="13"/>
        <v>5952</v>
      </c>
      <c r="K66" s="1">
        <f t="shared" si="13"/>
        <v>5952</v>
      </c>
      <c r="L66" s="1">
        <f t="shared" si="13"/>
        <v>5952</v>
      </c>
      <c r="M66" s="1">
        <f t="shared" si="13"/>
        <v>5952</v>
      </c>
      <c r="N66" s="1">
        <f t="shared" si="13"/>
        <v>5952</v>
      </c>
      <c r="O66" s="1">
        <f t="shared" si="13"/>
        <v>5952</v>
      </c>
      <c r="Q66" s="5">
        <v>46296</v>
      </c>
      <c r="R66">
        <v>10000</v>
      </c>
      <c r="S66">
        <v>6000</v>
      </c>
    </row>
    <row r="67" spans="1:19" ht="15" thickTop="1" x14ac:dyDescent="0.3">
      <c r="A67" t="s">
        <v>47</v>
      </c>
      <c r="D67">
        <f>D58+D66</f>
        <v>54682</v>
      </c>
      <c r="E67">
        <f>E58+E66</f>
        <v>55952</v>
      </c>
      <c r="F67">
        <f t="shared" ref="F67:O67" si="14">F58+F66</f>
        <v>55452</v>
      </c>
      <c r="G67">
        <f t="shared" si="14"/>
        <v>55452</v>
      </c>
      <c r="H67">
        <f t="shared" si="14"/>
        <v>54952</v>
      </c>
      <c r="I67">
        <f t="shared" si="14"/>
        <v>55952</v>
      </c>
      <c r="J67">
        <f t="shared" si="14"/>
        <v>55952</v>
      </c>
      <c r="K67">
        <f t="shared" si="14"/>
        <v>58452</v>
      </c>
      <c r="L67">
        <f t="shared" si="14"/>
        <v>58452</v>
      </c>
      <c r="M67">
        <f t="shared" si="14"/>
        <v>58452</v>
      </c>
      <c r="N67">
        <f t="shared" si="14"/>
        <v>64452</v>
      </c>
      <c r="O67">
        <f t="shared" si="14"/>
        <v>64452</v>
      </c>
      <c r="Q67" s="5">
        <v>46327</v>
      </c>
      <c r="R67">
        <v>20000</v>
      </c>
      <c r="S67">
        <v>12000</v>
      </c>
    </row>
    <row r="68" spans="1:19" x14ac:dyDescent="0.3">
      <c r="A68" t="s">
        <v>48</v>
      </c>
      <c r="D68">
        <f>D45-D58-D66</f>
        <v>-12682</v>
      </c>
      <c r="E68">
        <f>E45-E67</f>
        <v>49048</v>
      </c>
      <c r="F68">
        <f>F45-F67</f>
        <v>28548</v>
      </c>
      <c r="G68">
        <f t="shared" ref="G68:O68" si="15">G45-G67</f>
        <v>28548</v>
      </c>
      <c r="H68">
        <f t="shared" si="15"/>
        <v>14048</v>
      </c>
      <c r="I68">
        <f t="shared" si="15"/>
        <v>49048</v>
      </c>
      <c r="J68">
        <f t="shared" si="15"/>
        <v>49048</v>
      </c>
      <c r="K68">
        <f t="shared" si="15"/>
        <v>151548</v>
      </c>
      <c r="L68">
        <f t="shared" si="15"/>
        <v>151548</v>
      </c>
      <c r="M68">
        <f t="shared" si="15"/>
        <v>151548</v>
      </c>
      <c r="N68">
        <f t="shared" si="15"/>
        <v>355548</v>
      </c>
      <c r="O68">
        <f t="shared" si="15"/>
        <v>355548</v>
      </c>
      <c r="Q68" s="5">
        <v>46357</v>
      </c>
      <c r="R68">
        <v>20000</v>
      </c>
      <c r="S68">
        <v>12000</v>
      </c>
    </row>
  </sheetData>
  <mergeCells count="2">
    <mergeCell ref="A1:J1"/>
    <mergeCell ref="A36:J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A4B31-A441-4824-8C75-8BC1F2C6E6DE}">
  <dimension ref="A1:J25"/>
  <sheetViews>
    <sheetView zoomScale="70" zoomScaleNormal="70" workbookViewId="0">
      <selection activeCell="C29" sqref="C29"/>
    </sheetView>
  </sheetViews>
  <sheetFormatPr defaultRowHeight="14.4" x14ac:dyDescent="0.3"/>
  <cols>
    <col min="2" max="2" width="12.6640625" customWidth="1"/>
    <col min="3" max="3" width="18.21875" customWidth="1"/>
    <col min="4" max="4" width="22.5546875" customWidth="1"/>
    <col min="5" max="6" width="20.33203125" customWidth="1"/>
    <col min="7" max="7" width="18.6640625" customWidth="1"/>
    <col min="8" max="8" width="15.21875" customWidth="1"/>
    <col min="9" max="9" width="17.88671875" customWidth="1"/>
    <col min="10" max="10" width="18.33203125" customWidth="1"/>
  </cols>
  <sheetData>
    <row r="1" spans="1:10" x14ac:dyDescent="0.3">
      <c r="A1" t="s">
        <v>0</v>
      </c>
      <c r="B1" t="s">
        <v>52</v>
      </c>
      <c r="C1" t="s">
        <v>53</v>
      </c>
      <c r="D1" t="s">
        <v>47</v>
      </c>
      <c r="E1" t="s">
        <v>50</v>
      </c>
      <c r="F1" t="s">
        <v>61</v>
      </c>
      <c r="G1" t="s">
        <v>55</v>
      </c>
      <c r="H1" t="s">
        <v>56</v>
      </c>
      <c r="I1" t="s">
        <v>45</v>
      </c>
      <c r="J1" t="s">
        <v>46</v>
      </c>
    </row>
    <row r="2" spans="1:10" x14ac:dyDescent="0.3">
      <c r="A2" s="5">
        <v>45658</v>
      </c>
      <c r="B2">
        <v>0</v>
      </c>
      <c r="C2">
        <v>1000000</v>
      </c>
      <c r="D2">
        <v>40230</v>
      </c>
      <c r="E2">
        <v>0</v>
      </c>
      <c r="F2">
        <f t="shared" ref="F2:F12" si="0">E2-D2</f>
        <v>-40230</v>
      </c>
      <c r="G2" t="s">
        <v>62</v>
      </c>
      <c r="H2">
        <v>-1</v>
      </c>
      <c r="I2">
        <v>28000</v>
      </c>
      <c r="J2">
        <v>12230</v>
      </c>
    </row>
    <row r="3" spans="1:10" x14ac:dyDescent="0.3">
      <c r="A3" s="5">
        <v>45689</v>
      </c>
      <c r="B3">
        <v>0</v>
      </c>
      <c r="C3">
        <v>959770</v>
      </c>
      <c r="D3">
        <v>28000</v>
      </c>
      <c r="E3">
        <v>0</v>
      </c>
      <c r="F3">
        <f t="shared" si="0"/>
        <v>-28000</v>
      </c>
      <c r="G3" t="s">
        <v>62</v>
      </c>
      <c r="H3">
        <v>-1</v>
      </c>
      <c r="I3">
        <v>28000</v>
      </c>
      <c r="J3">
        <v>0</v>
      </c>
    </row>
    <row r="4" spans="1:10" x14ac:dyDescent="0.3">
      <c r="A4" s="5">
        <v>45717</v>
      </c>
      <c r="B4">
        <v>0</v>
      </c>
      <c r="C4">
        <v>931770</v>
      </c>
      <c r="D4">
        <v>28000</v>
      </c>
      <c r="E4">
        <v>0</v>
      </c>
      <c r="F4">
        <f t="shared" si="0"/>
        <v>-28000</v>
      </c>
      <c r="G4" t="s">
        <v>62</v>
      </c>
      <c r="H4">
        <v>-1</v>
      </c>
      <c r="I4">
        <v>28000</v>
      </c>
      <c r="J4">
        <v>0</v>
      </c>
    </row>
    <row r="5" spans="1:10" x14ac:dyDescent="0.3">
      <c r="A5" s="5">
        <v>45748</v>
      </c>
      <c r="B5">
        <v>0</v>
      </c>
      <c r="C5">
        <v>903770</v>
      </c>
      <c r="D5">
        <v>32040</v>
      </c>
      <c r="E5">
        <v>0</v>
      </c>
      <c r="F5">
        <f t="shared" si="0"/>
        <v>-32040</v>
      </c>
      <c r="G5" t="s">
        <v>62</v>
      </c>
      <c r="H5">
        <v>-1</v>
      </c>
      <c r="I5">
        <v>32000</v>
      </c>
      <c r="J5">
        <v>40</v>
      </c>
    </row>
    <row r="6" spans="1:10" x14ac:dyDescent="0.3">
      <c r="A6" s="5">
        <v>45778</v>
      </c>
      <c r="B6">
        <v>0</v>
      </c>
      <c r="C6">
        <v>871730</v>
      </c>
      <c r="D6">
        <v>32040</v>
      </c>
      <c r="E6">
        <v>0</v>
      </c>
      <c r="F6">
        <f t="shared" si="0"/>
        <v>-32040</v>
      </c>
      <c r="G6" t="s">
        <v>62</v>
      </c>
      <c r="H6">
        <v>-1</v>
      </c>
      <c r="I6">
        <v>32000</v>
      </c>
      <c r="J6">
        <v>40</v>
      </c>
    </row>
    <row r="7" spans="1:10" x14ac:dyDescent="0.3">
      <c r="A7" s="5">
        <v>45809</v>
      </c>
      <c r="B7">
        <v>0</v>
      </c>
      <c r="C7">
        <v>839690</v>
      </c>
      <c r="D7">
        <v>32040</v>
      </c>
      <c r="E7">
        <v>0</v>
      </c>
      <c r="F7">
        <f t="shared" si="0"/>
        <v>-32040</v>
      </c>
      <c r="G7" t="s">
        <v>62</v>
      </c>
      <c r="H7">
        <v>-1</v>
      </c>
      <c r="I7">
        <v>32000</v>
      </c>
      <c r="J7">
        <v>40</v>
      </c>
    </row>
    <row r="8" spans="1:10" x14ac:dyDescent="0.3">
      <c r="A8" s="5">
        <v>45839</v>
      </c>
      <c r="B8">
        <v>100</v>
      </c>
      <c r="C8">
        <v>807650</v>
      </c>
      <c r="D8">
        <v>33062.5</v>
      </c>
      <c r="E8">
        <v>2100</v>
      </c>
      <c r="F8">
        <f t="shared" si="0"/>
        <v>-30962.5</v>
      </c>
      <c r="G8" t="s">
        <v>62</v>
      </c>
      <c r="H8">
        <v>-1</v>
      </c>
      <c r="I8">
        <v>33022.5</v>
      </c>
      <c r="J8">
        <v>40</v>
      </c>
    </row>
    <row r="9" spans="1:10" x14ac:dyDescent="0.3">
      <c r="A9" s="5">
        <v>45870</v>
      </c>
      <c r="B9">
        <v>500</v>
      </c>
      <c r="C9">
        <v>776687.5</v>
      </c>
      <c r="D9">
        <v>47139.5</v>
      </c>
      <c r="E9">
        <v>10500</v>
      </c>
      <c r="F9">
        <f t="shared" si="0"/>
        <v>-36639.5</v>
      </c>
      <c r="G9" t="s">
        <v>62</v>
      </c>
      <c r="H9">
        <v>-1</v>
      </c>
      <c r="I9">
        <v>38187.5</v>
      </c>
      <c r="J9">
        <v>8952</v>
      </c>
    </row>
    <row r="10" spans="1:10" x14ac:dyDescent="0.3">
      <c r="A10" s="5">
        <v>45901</v>
      </c>
      <c r="B10">
        <v>1000</v>
      </c>
      <c r="C10">
        <v>740048</v>
      </c>
      <c r="D10">
        <v>44177</v>
      </c>
      <c r="E10">
        <v>21000</v>
      </c>
      <c r="F10">
        <f t="shared" si="0"/>
        <v>-23177</v>
      </c>
      <c r="G10" t="s">
        <v>62</v>
      </c>
      <c r="H10">
        <v>-1</v>
      </c>
      <c r="I10">
        <v>38225</v>
      </c>
      <c r="J10">
        <v>5952</v>
      </c>
    </row>
    <row r="11" spans="1:10" x14ac:dyDescent="0.3">
      <c r="A11" s="5">
        <v>45931</v>
      </c>
      <c r="B11">
        <v>3000</v>
      </c>
      <c r="C11">
        <v>716871</v>
      </c>
      <c r="D11">
        <v>44627</v>
      </c>
      <c r="E11">
        <v>63000</v>
      </c>
      <c r="F11">
        <f t="shared" si="0"/>
        <v>18373</v>
      </c>
      <c r="G11" t="s">
        <v>63</v>
      </c>
      <c r="H11">
        <f>F11/E11</f>
        <v>0.29163492063492064</v>
      </c>
      <c r="I11">
        <v>38675</v>
      </c>
      <c r="J11">
        <v>5952</v>
      </c>
    </row>
    <row r="12" spans="1:10" x14ac:dyDescent="0.3">
      <c r="A12" s="5">
        <v>45962</v>
      </c>
      <c r="B12">
        <v>3000</v>
      </c>
      <c r="C12">
        <v>735244</v>
      </c>
      <c r="D12">
        <v>44627</v>
      </c>
      <c r="E12">
        <v>63000</v>
      </c>
      <c r="F12">
        <f t="shared" si="0"/>
        <v>18373</v>
      </c>
      <c r="G12" t="s">
        <v>63</v>
      </c>
      <c r="H12">
        <f t="shared" ref="H12:H25" si="1">F12/E12</f>
        <v>0.29163492063492064</v>
      </c>
      <c r="I12">
        <v>38675</v>
      </c>
      <c r="J12">
        <v>5952</v>
      </c>
    </row>
    <row r="13" spans="1:10" x14ac:dyDescent="0.3">
      <c r="A13" s="5">
        <v>45992</v>
      </c>
      <c r="B13">
        <v>3000</v>
      </c>
      <c r="C13">
        <v>753617</v>
      </c>
      <c r="D13">
        <v>44627</v>
      </c>
      <c r="E13">
        <v>63000</v>
      </c>
      <c r="F13">
        <f>E13-D13</f>
        <v>18373</v>
      </c>
      <c r="G13" t="s">
        <v>63</v>
      </c>
      <c r="H13">
        <f t="shared" si="1"/>
        <v>0.29163492063492064</v>
      </c>
      <c r="I13">
        <v>38675</v>
      </c>
      <c r="J13">
        <v>5952</v>
      </c>
    </row>
    <row r="14" spans="1:10" x14ac:dyDescent="0.3">
      <c r="A14" s="5">
        <v>46023</v>
      </c>
      <c r="B14">
        <v>2000</v>
      </c>
      <c r="C14">
        <v>771990</v>
      </c>
      <c r="D14">
        <v>54682</v>
      </c>
      <c r="E14">
        <v>42000</v>
      </c>
      <c r="F14">
        <f>E14-D14</f>
        <v>-12682</v>
      </c>
      <c r="G14" t="s">
        <v>62</v>
      </c>
      <c r="H14">
        <f t="shared" si="1"/>
        <v>-0.30195238095238097</v>
      </c>
      <c r="I14">
        <v>48500</v>
      </c>
      <c r="J14">
        <v>6182</v>
      </c>
    </row>
    <row r="15" spans="1:10" x14ac:dyDescent="0.3">
      <c r="A15" s="5">
        <v>46054</v>
      </c>
      <c r="B15">
        <v>5000</v>
      </c>
      <c r="C15">
        <v>759308</v>
      </c>
      <c r="D15">
        <v>55952</v>
      </c>
      <c r="E15">
        <v>105000</v>
      </c>
      <c r="F15">
        <f t="shared" ref="F15:F24" si="2">E15-D15</f>
        <v>49048</v>
      </c>
      <c r="G15" t="s">
        <v>63</v>
      </c>
      <c r="H15">
        <f t="shared" si="1"/>
        <v>0.4671238095238095</v>
      </c>
      <c r="I15">
        <v>50000</v>
      </c>
      <c r="J15">
        <v>5952</v>
      </c>
    </row>
    <row r="16" spans="1:10" x14ac:dyDescent="0.3">
      <c r="A16" s="5">
        <v>46082</v>
      </c>
      <c r="B16">
        <v>4000</v>
      </c>
      <c r="C16">
        <v>808356</v>
      </c>
      <c r="D16">
        <v>55452</v>
      </c>
      <c r="E16">
        <v>84000</v>
      </c>
      <c r="F16">
        <f t="shared" si="2"/>
        <v>28548</v>
      </c>
      <c r="G16" t="s">
        <v>63</v>
      </c>
      <c r="H16">
        <f t="shared" si="1"/>
        <v>0.33985714285714286</v>
      </c>
      <c r="I16">
        <v>49500</v>
      </c>
      <c r="J16">
        <v>5952</v>
      </c>
    </row>
    <row r="17" spans="1:10" x14ac:dyDescent="0.3">
      <c r="A17" s="5">
        <v>46113</v>
      </c>
      <c r="B17">
        <v>4000</v>
      </c>
      <c r="C17">
        <v>836904</v>
      </c>
      <c r="D17">
        <v>55452</v>
      </c>
      <c r="E17">
        <v>84000</v>
      </c>
      <c r="F17">
        <f t="shared" si="2"/>
        <v>28548</v>
      </c>
      <c r="G17" t="s">
        <v>63</v>
      </c>
      <c r="H17">
        <f t="shared" si="1"/>
        <v>0.33985714285714286</v>
      </c>
      <c r="I17">
        <v>49500</v>
      </c>
      <c r="J17">
        <v>5952</v>
      </c>
    </row>
    <row r="18" spans="1:10" x14ac:dyDescent="0.3">
      <c r="A18" s="5">
        <v>46143</v>
      </c>
      <c r="B18">
        <v>3000</v>
      </c>
      <c r="C18">
        <v>865452</v>
      </c>
      <c r="D18">
        <v>54952</v>
      </c>
      <c r="E18">
        <v>69000</v>
      </c>
      <c r="F18">
        <f t="shared" si="2"/>
        <v>14048</v>
      </c>
      <c r="G18" t="s">
        <v>63</v>
      </c>
      <c r="H18">
        <f t="shared" si="1"/>
        <v>0.20359420289855074</v>
      </c>
      <c r="I18">
        <v>49000</v>
      </c>
      <c r="J18">
        <v>5952</v>
      </c>
    </row>
    <row r="19" spans="1:10" x14ac:dyDescent="0.3">
      <c r="A19" s="5">
        <v>46174</v>
      </c>
      <c r="B19">
        <v>5000</v>
      </c>
      <c r="C19">
        <v>879500</v>
      </c>
      <c r="D19">
        <v>55952</v>
      </c>
      <c r="E19">
        <v>105000</v>
      </c>
      <c r="F19">
        <f t="shared" si="2"/>
        <v>49048</v>
      </c>
      <c r="G19" t="s">
        <v>63</v>
      </c>
      <c r="H19">
        <f t="shared" si="1"/>
        <v>0.4671238095238095</v>
      </c>
      <c r="I19">
        <v>50000</v>
      </c>
      <c r="J19">
        <v>5952</v>
      </c>
    </row>
    <row r="20" spans="1:10" x14ac:dyDescent="0.3">
      <c r="A20" s="5">
        <v>46204</v>
      </c>
      <c r="B20">
        <v>5000</v>
      </c>
      <c r="C20">
        <v>928548</v>
      </c>
      <c r="D20">
        <v>55952</v>
      </c>
      <c r="E20">
        <v>105000</v>
      </c>
      <c r="F20">
        <f t="shared" si="2"/>
        <v>49048</v>
      </c>
      <c r="G20" t="s">
        <v>63</v>
      </c>
      <c r="H20">
        <f t="shared" si="1"/>
        <v>0.4671238095238095</v>
      </c>
      <c r="I20">
        <v>50000</v>
      </c>
      <c r="J20">
        <v>5952</v>
      </c>
    </row>
    <row r="21" spans="1:10" x14ac:dyDescent="0.3">
      <c r="A21" s="5">
        <v>46235</v>
      </c>
      <c r="B21">
        <v>10000</v>
      </c>
      <c r="C21">
        <v>977596</v>
      </c>
      <c r="D21">
        <v>58452</v>
      </c>
      <c r="E21">
        <v>210000</v>
      </c>
      <c r="F21">
        <f t="shared" si="2"/>
        <v>151548</v>
      </c>
      <c r="G21" t="s">
        <v>63</v>
      </c>
      <c r="H21">
        <f t="shared" si="1"/>
        <v>0.72165714285714289</v>
      </c>
      <c r="I21">
        <v>52500</v>
      </c>
      <c r="J21">
        <v>5952</v>
      </c>
    </row>
    <row r="22" spans="1:10" x14ac:dyDescent="0.3">
      <c r="A22" s="5">
        <v>46266</v>
      </c>
      <c r="B22">
        <v>10000</v>
      </c>
      <c r="C22">
        <v>1129144</v>
      </c>
      <c r="D22">
        <v>58452</v>
      </c>
      <c r="E22">
        <v>210000</v>
      </c>
      <c r="F22">
        <f t="shared" si="2"/>
        <v>151548</v>
      </c>
      <c r="G22" t="s">
        <v>63</v>
      </c>
      <c r="H22">
        <f t="shared" si="1"/>
        <v>0.72165714285714289</v>
      </c>
      <c r="I22">
        <v>52500</v>
      </c>
      <c r="J22">
        <v>5952</v>
      </c>
    </row>
    <row r="23" spans="1:10" x14ac:dyDescent="0.3">
      <c r="A23" s="5">
        <v>46296</v>
      </c>
      <c r="B23">
        <v>10000</v>
      </c>
      <c r="C23">
        <v>1280692</v>
      </c>
      <c r="D23">
        <v>58452</v>
      </c>
      <c r="E23">
        <v>210000</v>
      </c>
      <c r="F23">
        <f t="shared" si="2"/>
        <v>151548</v>
      </c>
      <c r="G23" t="s">
        <v>63</v>
      </c>
      <c r="H23">
        <f t="shared" si="1"/>
        <v>0.72165714285714289</v>
      </c>
      <c r="I23">
        <v>52500</v>
      </c>
      <c r="J23">
        <v>5952</v>
      </c>
    </row>
    <row r="24" spans="1:10" x14ac:dyDescent="0.3">
      <c r="A24" s="5">
        <v>46327</v>
      </c>
      <c r="B24">
        <v>20000</v>
      </c>
      <c r="C24">
        <v>1432240</v>
      </c>
      <c r="D24">
        <v>64452</v>
      </c>
      <c r="E24">
        <v>420000</v>
      </c>
      <c r="F24">
        <f t="shared" si="2"/>
        <v>355548</v>
      </c>
      <c r="G24" t="s">
        <v>63</v>
      </c>
      <c r="H24">
        <f t="shared" si="1"/>
        <v>0.84654285714285715</v>
      </c>
      <c r="I24">
        <v>58500</v>
      </c>
      <c r="J24">
        <v>5952</v>
      </c>
    </row>
    <row r="25" spans="1:10" x14ac:dyDescent="0.3">
      <c r="A25" s="5">
        <v>46357</v>
      </c>
      <c r="B25">
        <v>20000</v>
      </c>
      <c r="C25">
        <v>1787788</v>
      </c>
      <c r="D25">
        <v>64452</v>
      </c>
      <c r="E25">
        <v>420000</v>
      </c>
      <c r="F25">
        <f>E25-D25</f>
        <v>355548</v>
      </c>
      <c r="G25" t="s">
        <v>63</v>
      </c>
      <c r="H25">
        <f t="shared" si="1"/>
        <v>0.84654285714285715</v>
      </c>
      <c r="I25">
        <v>58500</v>
      </c>
      <c r="J25">
        <v>5952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19926D7CDA7E448B7940A8C293A30D" ma:contentTypeVersion="16" ma:contentTypeDescription="Create a new document." ma:contentTypeScope="" ma:versionID="8a0eb2903fb9021c5c2a2b1feb76a416">
  <xsd:schema xmlns:xsd="http://www.w3.org/2001/XMLSchema" xmlns:xs="http://www.w3.org/2001/XMLSchema" xmlns:p="http://schemas.microsoft.com/office/2006/metadata/properties" xmlns:ns3="d9509afb-939d-432c-8d41-67f0b2c702c6" xmlns:ns4="523c62c2-3572-44cf-ab4f-6d33f50110c1" targetNamespace="http://schemas.microsoft.com/office/2006/metadata/properties" ma:root="true" ma:fieldsID="4b744b647a29fc1b69c030d122dc8553" ns3:_="" ns4:_="">
    <xsd:import namespace="d9509afb-939d-432c-8d41-67f0b2c702c6"/>
    <xsd:import namespace="523c62c2-3572-44cf-ab4f-6d33f50110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509afb-939d-432c-8d41-67f0b2c70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3c62c2-3572-44cf-ab4f-6d33f50110c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9509afb-939d-432c-8d41-67f0b2c702c6" xsi:nil="true"/>
  </documentManagement>
</p:properties>
</file>

<file path=customXml/itemProps1.xml><?xml version="1.0" encoding="utf-8"?>
<ds:datastoreItem xmlns:ds="http://schemas.openxmlformats.org/officeDocument/2006/customXml" ds:itemID="{3F10E3AB-B49F-460C-AAFE-71A996FB520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D00A4E-42DC-4CBC-BD69-11C0D9D736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509afb-939d-432c-8d41-67f0b2c702c6"/>
    <ds:schemaRef ds:uri="523c62c2-3572-44cf-ab4f-6d33f50110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E74113-2CBE-4923-A95D-EE4C38AE2729}">
  <ds:schemaRefs>
    <ds:schemaRef ds:uri="http://purl.org/dc/elements/1.1/"/>
    <ds:schemaRef ds:uri="523c62c2-3572-44cf-ab4f-6d33f50110c1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9509afb-939d-432c-8d41-67f0b2c702c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Flow Statement</vt:lpstr>
      <vt:lpstr>Sale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Weng Yin</dc:creator>
  <cp:lastModifiedBy>Ho Weng Yin</cp:lastModifiedBy>
  <dcterms:created xsi:type="dcterms:W3CDTF">2025-03-15T12:18:07Z</dcterms:created>
  <dcterms:modified xsi:type="dcterms:W3CDTF">2025-03-15T14:27:11Z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0x010100BF19926D7CDA7E448B7940A8C293A30D</vt:lpwstr>
  </property>
</Properties>
</file>